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9.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3.xml" ContentType="application/vnd.openxmlformats-officedocument.customXmlProperties+xml"/>
  <Override PartName="/customXml/itemProps1.xml" ContentType="application/vnd.openxmlformats-officedocument.customXmlProperties+xml"/>
  <Override PartName="/customXml/item2.xml" ContentType="application/xml"/>
  <Override PartName="/customXml/itemProps4.xml" ContentType="application/vnd.openxmlformats-officedocument.customXmlProperties+xml"/>
  <Override PartName="/customXml/itemProps2.xml" ContentType="application/vnd.openxmlformats-officedocument.customXmlProperties+xml"/>
  <Override PartName="/customXml/item3.xml" ContentType="application/xml"/>
  <Override PartName="/customXml/item4.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8"/>
  </bookViews>
  <sheets>
    <sheet name="Usmernenie" sheetId="1" state="visible" r:id="rId3"/>
    <sheet name="Príklady" sheetId="2" state="visible" r:id="rId4"/>
    <sheet name="Príjmy" sheetId="3" state="visible" r:id="rId5"/>
    <sheet name="Spolu" sheetId="4" state="visible" r:id="rId6"/>
    <sheet name="Doklady" sheetId="5" state="visible" r:id="rId7"/>
    <sheet name="Adr" sheetId="6" state="hidden" r:id="rId8"/>
    <sheet name="FP" sheetId="7" state="hidden" r:id="rId9"/>
    <sheet name="Cis" sheetId="8" state="hidden" r:id="rId10"/>
    <sheet name="Avízo - výnosy" sheetId="9" state="visible" r:id="rId11"/>
    <sheet name="Avízo - vratka" sheetId="10" state="visible" r:id="rId12"/>
    <sheet name="Skratky" sheetId="11" state="visible" r:id="rId13"/>
  </sheets>
  <definedNames>
    <definedName function="false" hidden="false" localSheetId="9" name="_xlnm.Print_Area" vbProcedure="false">'Avízo - vratka'!$A$1:$C$25</definedName>
    <definedName function="false" hidden="false" localSheetId="8" name="_xlnm.Print_Area" vbProcedure="false">'Avízo - výnosy'!$A$1:$C$23</definedName>
    <definedName function="false" hidden="false" localSheetId="4" name="_xlnm.Print_Area" vbProcedure="false">Doklady!$A:$J</definedName>
    <definedName function="false" hidden="false" localSheetId="4" name="_xlnm.Print_Titles" vbProcedure="false">Doklady!$104:$104</definedName>
    <definedName function="false" hidden="false" localSheetId="2" name="_xlnm.Print_Area" vbProcedure="false">Príjmy!$A$1:$D$17</definedName>
    <definedName function="false" hidden="false" localSheetId="1" name="_xlnm.Print_Area" vbProcedure="false">Príklady!$A$1:$I$2913</definedName>
    <definedName function="false" hidden="false" localSheetId="1" name="_xlnm.Print_Titles" vbProcedure="false">Príklady!$7:$7</definedName>
    <definedName function="false" hidden="false" localSheetId="10" name="_xlnm.Print_Area" vbProcedure="false">Skratky!$A$1:$B$57</definedName>
    <definedName function="false" hidden="false" localSheetId="3" name="_xlnm.Print_Area" vbProcedure="false">Spolu!$A$1:$I$146</definedName>
    <definedName function="false" hidden="false" localSheetId="3" name="_xlnm.Print_Titles" vbProcedure="false">Spolu!$52:$52</definedName>
    <definedName function="false" hidden="false" localSheetId="0" name="_xlnm.Print_Area" vbProcedure="false">Usmernenie!$A$1:$A$137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Neznámy autor</author>
  </authors>
  <commentList>
    <comment ref="A4" authorId="0">
      <text>
        <r>
          <rPr>
            <sz val="10"/>
            <rFont val="Arial"/>
            <family val="2"/>
            <charset val="238"/>
          </rPr>
          <t xml:space="preserve">Vybrať z rozbaľovacieho zoznamu
</t>
        </r>
      </text>
    </comment>
    <comment ref="A7" authorId="0">
      <text>
        <r>
          <rPr>
            <sz val="10"/>
            <rFont val="Arial"/>
            <family val="2"/>
            <charset val="238"/>
          </rPr>
          <t xml:space="preserve">Účel úhrady
</t>
        </r>
        <r>
          <rPr>
            <sz val="8"/>
            <color rgb="FF000000"/>
            <rFont val="Tahoma"/>
            <family val="2"/>
            <charset val="1"/>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sz val="10"/>
            <rFont val="Arial"/>
            <family val="2"/>
            <charset val="238"/>
          </rPr>
          <t xml:space="preserve">Interné číslo účtovného dokladu
</t>
        </r>
        <r>
          <rPr>
            <sz val="8"/>
            <color rgb="FF000000"/>
            <rFont val="Tahoma"/>
            <family val="2"/>
            <charset val="1"/>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sz val="10"/>
            <rFont val="Arial"/>
            <family val="2"/>
            <charset val="238"/>
          </rPr>
          <t xml:space="preserve">Číslo originálneho (externého) účtovného dokladu
</t>
        </r>
        <r>
          <rPr>
            <sz val="8"/>
            <color rgb="FF000000"/>
            <rFont val="Tahoma"/>
            <family val="2"/>
            <charset val="1"/>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sz val="10"/>
            <rFont val="Arial"/>
            <family val="2"/>
            <charset val="238"/>
          </rPr>
          <t xml:space="preserve">Dátum skutočnej úhrady účtovného dokladu
</t>
        </r>
        <r>
          <rPr>
            <sz val="8"/>
            <color rgb="FF000000"/>
            <rFont val="Tahoma"/>
            <family val="2"/>
            <charset val="1"/>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sz val="10"/>
            <rFont val="Arial"/>
            <family val="2"/>
            <charset val="238"/>
          </rPr>
          <t xml:space="preserve">Popis úhrady
</t>
        </r>
        <r>
          <rPr>
            <sz val="8"/>
            <color rgb="FF000000"/>
            <rFont val="Tahoma"/>
            <family val="2"/>
            <charset val="1"/>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0">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G7" authorId="0">
      <text>
        <r>
          <rPr>
            <sz val="10"/>
            <rFont val="Arial"/>
            <family val="2"/>
            <charset val="238"/>
          </rPr>
          <t xml:space="preserve">Dodávateľ plnenia
</t>
        </r>
        <r>
          <rPr>
            <sz val="8"/>
            <color rgb="FF000000"/>
            <rFont val="Tahoma"/>
            <family val="2"/>
            <charset val="1"/>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1"/>
          </rPr>
          <t xml:space="preserve">POZOR:
Dodávateľom plnenia nemôže byť nikdy prijímateľ prostriedkov (nie zväz, nie asociácia a pod.).</t>
        </r>
      </text>
    </comment>
    <comment ref="H7" authorId="0">
      <text>
        <r>
          <rPr>
            <sz val="10"/>
            <rFont val="Arial"/>
            <family val="2"/>
            <charset val="238"/>
          </rPr>
          <t xml:space="preserve">Skutočne uhradená suma
</t>
        </r>
        <r>
          <rPr>
            <b val="true"/>
            <sz val="8"/>
            <color rgb="FF000000"/>
            <rFont val="Tahoma"/>
            <family val="2"/>
            <charset val="238"/>
          </rPr>
          <t xml:space="preserve">(uhradená alebo refundovaná zo samostatného bankového účtu)
</t>
        </r>
        <r>
          <rPr>
            <sz val="8"/>
            <color rgb="FF000000"/>
            <rFont val="Tahoma"/>
            <family val="2"/>
            <charset val="1"/>
          </rPr>
          <t xml:space="preserve">
Uviesť skutočne uhradenú sumu s presnosťou na dve desatinné miesta. Sumy je potrebné uvádzať presne (ako na faktúre), nielen približne.</t>
        </r>
      </text>
    </comment>
    <comment ref="I7" authorId="0">
      <text>
        <r>
          <rPr>
            <sz val="10"/>
            <rFont val="Arial"/>
            <family val="2"/>
            <charset val="238"/>
          </rPr>
          <t xml:space="preserve">Analytický kód
</t>
        </r>
        <r>
          <rPr>
            <sz val="8"/>
            <color rgb="FF000000"/>
            <rFont val="Tahoma"/>
            <family val="2"/>
            <charset val="1"/>
          </rPr>
          <t xml:space="preserve">
1 = šport mládeže do 23 rokov (cez kluby)
2 = talentovaní športovci
3 = športová reprezentácia
4 = správa a prevádzka
99 = spolufinancovanie (výlučne v prípade dotácie, pri ktorej bola zmluvne určená povinnosť spolufinancovania) 
</t>
        </r>
        <r>
          <rPr>
            <b val="true"/>
            <sz val="8"/>
            <color rgb="FF000000"/>
            <rFont val="Tahoma"/>
            <family val="2"/>
            <charset val="238"/>
          </rPr>
          <t xml:space="preserve">TOTO SA NETÝKA:
</t>
        </r>
        <r>
          <rPr>
            <sz val="8"/>
            <color rgb="FF000000"/>
            <rFont val="Tahoma"/>
            <family val="2"/>
            <charset val="1"/>
          </rPr>
          <t xml:space="preserve">1. Príspevku uznanému športu
2. Príspevku športovcom top-tímov
3. Príspevkov SOV a SPV</t>
        </r>
      </text>
    </comment>
  </commentList>
</comments>
</file>

<file path=xl/comments5.xml><?xml version="1.0" encoding="utf-8"?>
<comments xmlns="http://schemas.openxmlformats.org/spreadsheetml/2006/main" xmlns:xdr="http://schemas.openxmlformats.org/drawingml/2006/spreadsheetDrawing">
  <authors>
    <author>Neznámy autor</author>
  </authors>
  <commentList>
    <comment ref="A104" authorId="0">
      <text>
        <r>
          <rPr>
            <sz val="10"/>
            <rFont val="Arial"/>
            <family val="2"/>
            <charset val="238"/>
          </rPr>
          <t xml:space="preserve">Účel úhrady
</t>
        </r>
        <r>
          <rPr>
            <sz val="8"/>
            <color rgb="FF000000"/>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sz val="10"/>
            <rFont val="Arial"/>
            <family val="2"/>
            <charset val="238"/>
          </rPr>
          <t xml:space="preserve">Interné číslo účtovného dokladu
</t>
        </r>
        <r>
          <rPr>
            <sz val="8"/>
            <color rgb="FF000000"/>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sz val="10"/>
            <rFont val="Arial"/>
            <family val="2"/>
            <charset val="238"/>
          </rPr>
          <t xml:space="preserve">Číslo originálneho (externého) účtovného dokladu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sz val="10"/>
            <rFont val="Arial"/>
            <family val="2"/>
            <charset val="238"/>
          </rPr>
          <t xml:space="preserve">Dátum skutočnej úhrady účtovného dokladu
</t>
        </r>
        <r>
          <rPr>
            <sz val="8"/>
            <color rgb="FF000000"/>
            <rFont val="Tahoma"/>
            <family val="2"/>
            <charset val="238"/>
          </rPr>
          <t xml:space="preserve">Uviesť dátum pôvodnej úhrady dokladu, a to dátum uvedený na výpise z účtu alebo dátum uvedený na pokladničnom doklade.
</t>
        </r>
        <r>
          <rPr>
            <b val="true"/>
            <sz val="8"/>
            <color rgb="FF000000"/>
            <rFont val="Tahoma"/>
            <family val="2"/>
            <charset val="238"/>
          </rPr>
          <t xml:space="preserve">POZOR:
</t>
        </r>
        <r>
          <rPr>
            <sz val="8"/>
            <color rgb="FF000000"/>
            <rFont val="Tahoma"/>
            <family val="2"/>
            <charset val="238"/>
          </rPr>
          <t xml:space="preserve">-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sz val="10"/>
            <rFont val="Arial"/>
            <family val="2"/>
            <charset val="238"/>
          </rPr>
          <t xml:space="preserve">Dátum refundácie účtovného dokladu
</t>
        </r>
        <r>
          <rPr>
            <sz val="8"/>
            <color rgb="FF000000"/>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sz val="10"/>
            <rFont val="Arial"/>
            <family val="2"/>
            <charset val="238"/>
          </rPr>
          <t xml:space="preserve">Popis úhrady
</t>
        </r>
        <r>
          <rPr>
            <sz val="8"/>
            <color rgb="FF000000"/>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val="true"/>
            <sz val="8"/>
            <color rgb="FF000000"/>
            <rFont val="Tahoma"/>
            <family val="2"/>
            <charset val="238"/>
          </rPr>
          <t xml:space="preserve">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val="true"/>
            <sz val="8"/>
            <color rgb="FF000000"/>
            <rFont val="Tahoma"/>
            <family val="2"/>
            <charset val="238"/>
          </rPr>
          <t xml:space="preserve">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val="true"/>
            <sz val="8"/>
            <color rgb="FF000000"/>
            <rFont val="Tahoma"/>
            <family val="2"/>
            <charset val="238"/>
          </rPr>
          <t xml:space="preserve">"STORNO", "ZĽAVA", "DOBROPIS" atď. 
</t>
        </r>
        <r>
          <rPr>
            <sz val="8"/>
            <color rgb="FF000000"/>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0">
      <text>
        <r>
          <rPr>
            <sz val="10"/>
            <rFont val="Arial"/>
            <family val="2"/>
            <charset val="238"/>
          </rPr>
          <t xml:space="preserve">IČO dodávateľa plnenia
</t>
        </r>
        <r>
          <rPr>
            <sz val="8"/>
            <color rgb="FF000000"/>
            <rFont val="Segoe UI"/>
            <family val="2"/>
            <charset val="238"/>
          </rPr>
          <t xml:space="preserve">
Uviesť IČO dodávateľa.
V prípade zahraničného dodávateľa, ktorý nemá IČO, ostáva bunka nevyplnená.
</t>
        </r>
      </text>
    </comment>
    <comment ref="H104" authorId="0">
      <text>
        <r>
          <rPr>
            <sz val="10"/>
            <rFont val="Arial"/>
            <family val="2"/>
            <charset val="238"/>
          </rPr>
          <t xml:space="preserve">Dodávateľ plnenia
</t>
        </r>
        <r>
          <rPr>
            <sz val="8"/>
            <color rgb="FF000000"/>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val="true"/>
            <sz val="8"/>
            <color rgb="FF000000"/>
            <rFont val="Tahoma"/>
            <family val="2"/>
            <charset val="238"/>
          </rPr>
          <t xml:space="preserve">POZOR:
</t>
        </r>
        <r>
          <rPr>
            <sz val="8"/>
            <color rgb="FF000000"/>
            <rFont val="Tahoma"/>
            <family val="2"/>
            <charset val="238"/>
          </rPr>
          <t xml:space="preserve">Dodávateľom plnenia nemôže byť nikdy prijímateľ prostriedkov.
</t>
        </r>
      </text>
    </comment>
    <comment ref="I104" authorId="0">
      <text>
        <r>
          <rPr>
            <sz val="10"/>
            <rFont val="Arial"/>
            <family val="2"/>
            <charset val="238"/>
          </rPr>
          <t xml:space="preserve">Skutočne uhradená suma
</t>
        </r>
        <r>
          <rPr>
            <sz val="8"/>
            <color rgb="FF000000"/>
            <rFont val="Tahoma"/>
            <family val="2"/>
            <charset val="238"/>
          </rPr>
          <t xml:space="preserve">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sz val="10"/>
            <rFont val="Arial"/>
            <family val="2"/>
            <charset val="238"/>
          </rPr>
          <t xml:space="preserve">Analytický kód 
PRE PRÍSPEVOK UZNANÉMU ŠPORTU
</t>
        </r>
        <r>
          <rPr>
            <sz val="8"/>
            <color rgb="FF000000"/>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val="true"/>
            <sz val="8"/>
            <color rgb="FF000000"/>
            <rFont val="Tahoma"/>
            <family val="2"/>
            <charset val="238"/>
          </rPr>
          <t xml:space="preserve">
Analytický kód
PRE OSTATNÉ FINANČNÉ PROSTRIEDKY
</t>
        </r>
        <r>
          <rPr>
            <sz val="8"/>
            <color rgb="FF000000"/>
            <rFont val="Tahoma"/>
            <family val="2"/>
            <charset val="238"/>
          </rPr>
          <t xml:space="preserve">10 = ostatné účely
99 = spolufinancovanie (výlučne iba ak bola zmluvne určená povinnosť spolufinancovania) 
Analytický kód je potrebné vždy zadať výberom zo zoznamu.</t>
        </r>
      </text>
    </comment>
  </commentList>
</comments>
</file>

<file path=xl/comments7.xml><?xml version="1.0" encoding="utf-8"?>
<comments xmlns="http://schemas.openxmlformats.org/spreadsheetml/2006/main" xmlns:xdr="http://schemas.openxmlformats.org/drawingml/2006/spreadsheetDrawing">
  <authors>
    <author>Neznámy autor</author>
  </authors>
  <commentList>
    <comment ref="K1" authorId="0">
      <text>
        <r>
          <rPr>
            <sz val="10"/>
            <rFont val="Arial"/>
            <family val="2"/>
            <charset val="238"/>
          </rPr>
          <t xml:space="preserve">uviesť názov uznaného športu iba v prípade PUŠ (bežné alebo kapitálové transfery); inak ponechať prázdne !!</t>
        </r>
      </text>
    </comment>
  </commentList>
</comments>
</file>

<file path=xl/sharedStrings.xml><?xml version="1.0" encoding="utf-8"?>
<sst xmlns="http://schemas.openxmlformats.org/spreadsheetml/2006/main" count="6546" uniqueCount="3008">
  <si>
    <t xml:space="preserve">Usmernenie k priebežnému čerpaniu a vyúčtovaniu finančných prostriedkov poskytnutých v roku 2025</t>
  </si>
  <si>
    <t xml:space="preserve">ZÁKLADNÉ POKYNY</t>
  </si>
  <si>
    <t xml:space="preserve">1. Vložiť údaje do hárkov "Príjmy" a "Doklady".</t>
  </si>
  <si>
    <t xml:space="preserve">2. Skontrolovať hárky "Doklady" a "Spolu".</t>
  </si>
  <si>
    <r>
      <rPr>
        <sz val="10"/>
        <rFont val="Arial"/>
        <family val="2"/>
        <charset val="238"/>
      </rPr>
      <t xml:space="preserve">3. Vyplniť hárok  "Avízo - vratka" (len Prijímatelia, ktorí nevyčerpali celú sumu). </t>
    </r>
    <r>
      <rPr>
        <b val="true"/>
        <sz val="10"/>
        <color rgb="FFC00000"/>
        <rFont val="Arial"/>
        <family val="2"/>
        <charset val="238"/>
      </rPr>
      <t xml:space="preserve">V prípade vratky menšej ako 5 € (vrátane) za všetky účely spolu prijímateľ nevracia finančné prostriedky.</t>
    </r>
  </si>
  <si>
    <r>
      <rPr>
        <sz val="10"/>
        <color rgb="FF000000"/>
        <rFont val="Arial"/>
        <family val="2"/>
        <charset val="238"/>
      </rPr>
      <t xml:space="preserve">4. Po kontrole odoslať elektronickú verziu formuláru na adresu </t>
    </r>
    <r>
      <rPr>
        <b val="true"/>
        <sz val="10"/>
        <color rgb="FF000000"/>
        <rFont val="Arial"/>
        <family val="2"/>
        <charset val="238"/>
      </rPr>
      <t xml:space="preserve">ziadosti.sport@mincrs.sk.</t>
    </r>
  </si>
  <si>
    <r>
      <rPr>
        <sz val="10"/>
        <color rgb="FF000000"/>
        <rFont val="Arial"/>
        <family val="2"/>
        <charset val="238"/>
      </rPr>
      <t xml:space="preserve">5. </t>
    </r>
    <r>
      <rPr>
        <b val="true"/>
        <sz val="10"/>
        <color rgb="FF000000"/>
        <rFont val="Arial"/>
        <family val="2"/>
        <charset val="238"/>
      </rPr>
      <t xml:space="preserve">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 xml:space="preserve">"Avízo - vratka".</t>
    </r>
  </si>
  <si>
    <r>
      <rPr>
        <sz val="10"/>
        <rFont val="Arial"/>
        <family val="2"/>
        <charset val="238"/>
      </rPr>
      <t xml:space="preserve">6. </t>
    </r>
    <r>
      <rPr>
        <b val="true"/>
        <sz val="10"/>
        <rFont val="Arial"/>
        <family val="2"/>
        <charset val="238"/>
      </rPr>
      <t xml:space="preserve">Dopísať</t>
    </r>
    <r>
      <rPr>
        <sz val="10"/>
        <rFont val="Arial"/>
        <family val="2"/>
        <charset val="238"/>
      </rPr>
      <t xml:space="preserve"> do hárku "Spolu" </t>
    </r>
    <r>
      <rPr>
        <b val="true"/>
        <sz val="10"/>
        <rFont val="Arial"/>
        <family val="2"/>
        <charset val="238"/>
      </rPr>
      <t xml:space="preserve">dátum a čas odoslania elektronickej </t>
    </r>
    <r>
      <rPr>
        <sz val="10"/>
        <rFont val="Arial"/>
        <family val="2"/>
        <charset val="238"/>
      </rPr>
      <t xml:space="preserve">verzie formuláru vyúčtovania.</t>
    </r>
  </si>
  <si>
    <r>
      <rPr>
        <sz val="10"/>
        <color rgb="FF000000"/>
        <rFont val="Arial"/>
        <family val="2"/>
        <charset val="238"/>
      </rPr>
      <t xml:space="preserve">7. </t>
    </r>
    <r>
      <rPr>
        <b val="true"/>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</si>
  <si>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val="true"/>
        <sz val="10"/>
        <color rgb="FF000000"/>
        <rFont val="Arial"/>
        <family val="2"/>
        <charset val="238"/>
      </rPr>
      <t xml:space="preserve">Ministerstvo cestovného ruchu a športu SR, sekcia financovania športu a štátnej športovej politiky, Pribinova 32, 810 08 Bratislava .</t>
    </r>
    <r>
      <rPr>
        <sz val="10"/>
        <color rgb="FF000000"/>
        <rFont val="Arial"/>
        <family val="2"/>
        <charset val="238"/>
      </rPr>
      <t xml:space="preserve">  </t>
    </r>
  </si>
  <si>
    <t xml:space="preserve">Pri vypĺňaní odporúčame použiť hárok „Príklady“, v ktorom je uvedený spôsob uvádzania niektorých druhov výdavkov.</t>
  </si>
  <si>
    <t xml:space="preserve">Dôrazne žiadame hárky nezabezpečovať heslom!</t>
  </si>
  <si>
    <r>
      <rPr>
        <b val="true"/>
        <sz val="10"/>
        <rFont val="Arial"/>
        <family val="2"/>
        <charset val="238"/>
      </rPr>
      <t xml:space="preserve">INFORMÁCIA – PRIEBEŽNÉ ZVEREJŇOVANIE A VYÚČTOVANIE PRÍSPEVKOV PRE KLUBY
</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val="true"/>
        <sz val="10"/>
        <rFont val="Arial"/>
        <family val="2"/>
        <charset val="238"/>
      </rPr>
      <t xml:space="preserve">Prijímateľ</t>
    </r>
    <r>
      <rPr>
        <sz val="10"/>
        <rFont val="Arial"/>
        <family val="2"/>
        <charset val="238"/>
      </rPr>
      <t xml:space="preserve">“) dve možnosti:
</t>
    </r>
    <r>
      <rPr>
        <b val="true"/>
        <sz val="10"/>
        <rFont val="Arial"/>
        <family val="2"/>
        <charset val="238"/>
      </rPr>
      <t xml:space="preserve">1.</t>
    </r>
    <r>
      <rPr>
        <sz val="10"/>
        <rFont val="Arial"/>
        <family val="2"/>
        <charset val="238"/>
      </rPr>
      <t xml:space="preserve"> </t>
    </r>
    <r>
      <rPr>
        <u val="single"/>
        <sz val="10"/>
        <rFont val="Arial"/>
        <family val="2"/>
        <charset val="238"/>
      </rPr>
      <t xml:space="preserve">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val="true"/>
        <sz val="10"/>
        <rFont val="Arial"/>
        <family val="2"/>
        <charset val="238"/>
      </rPr>
      <t xml:space="preserve">2.</t>
    </r>
    <r>
      <rPr>
        <sz val="10"/>
        <rFont val="Arial"/>
        <family val="2"/>
        <charset val="238"/>
      </rPr>
      <t xml:space="preserve"> </t>
    </r>
    <r>
      <rPr>
        <u val="single"/>
        <sz val="10"/>
        <rFont val="Arial"/>
        <family val="2"/>
        <charset val="238"/>
      </rPr>
      <t xml:space="preserve">Príspevok poskytne formou refundácie výdavkov klubu na bankový účet klubu. V tomto prípade</t>
    </r>
    <r>
      <rPr>
        <sz val="10"/>
        <rFont val="Arial"/>
        <family val="2"/>
        <charset val="238"/>
      </rPr>
      <t xml:space="preserve">:
a) KLUB nie je povinný zverejniť priebežné prijatie a čerpanie poskytnutých prostriedkov z príspevku uznanému športu, nakoľko tieto položky sú priebežne zverejňované prijímateľom,
b) Prijímateľ</t>
    </r>
    <r>
      <rPr>
        <b val="true"/>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val="true"/>
        <sz val="10"/>
        <rFont val="Arial"/>
        <family val="2"/>
        <charset val="238"/>
      </rPr>
      <t xml:space="preserve">vo formulári </t>
    </r>
    <r>
      <rPr>
        <sz val="10"/>
        <rFont val="Arial"/>
        <family val="2"/>
        <charset val="238"/>
      </rPr>
      <t xml:space="preserve">vyúčtovania finančných prostriedkov </t>
    </r>
    <r>
      <rPr>
        <b val="true"/>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</si>
  <si>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val="true"/>
        <sz val="10"/>
        <rFont val="Arial"/>
        <family val="2"/>
        <charset val="238"/>
      </rPr>
      <t xml:space="preserve">INFORMÁCIA - PRIEBEŽNÉ ZVEREJŇOVANIE A VYÚČTOVANIE PRÍSPEVKU SLOVENSKÉMU PARALYMPIJSKÉMU VÝBORU
</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</si>
  <si>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 xml:space="preserve">VŠEOBECNÉ POKYNY</t>
  </si>
  <si>
    <r>
      <rPr>
        <b val="true"/>
        <sz val="10"/>
        <rFont val="Arial"/>
        <family val="2"/>
        <charset val="238"/>
      </rPr>
      <t xml:space="preserve">(1)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</si>
  <si>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val="true"/>
        <sz val="10"/>
        <rFont val="Arial"/>
        <family val="2"/>
        <charset val="238"/>
      </rPr>
      <t xml:space="preserve">(2)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val="true"/>
        <sz val="10"/>
        <rFont val="Arial"/>
        <family val="2"/>
        <charset val="238"/>
      </rPr>
      <t xml:space="preserve">a jeho pravidelnou aktualizáciou,</t>
    </r>
    <r>
      <rPr>
        <sz val="10"/>
        <rFont val="Arial"/>
        <family val="2"/>
        <charset val="238"/>
      </rPr>
      <t xml:space="preserve"> </t>
    </r>
    <r>
      <rPr>
        <b val="true"/>
        <sz val="10"/>
        <rFont val="Arial"/>
        <family val="2"/>
        <charset val="238"/>
      </rPr>
      <t xml:space="preserve">vrátane oznámenia tejto webovej adresy MCRaŠ SR</t>
    </r>
    <r>
      <rPr>
        <sz val="10"/>
        <rFont val="Arial"/>
        <family val="2"/>
        <charset val="238"/>
      </rPr>
      <t xml:space="preserve">, si prijímateľ túto povinnosť splní.</t>
    </r>
  </si>
  <si>
    <r>
      <rPr>
        <b val="true"/>
        <sz val="10"/>
        <rFont val="Arial"/>
        <family val="2"/>
        <charset val="238"/>
      </rPr>
      <t xml:space="preserve">(3)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</si>
  <si>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val="true"/>
        <sz val="10"/>
        <rFont val="Arial"/>
        <family val="2"/>
        <charset val="238"/>
      </rPr>
      <t xml:space="preserve">(4)</t>
    </r>
    <r>
      <rPr>
        <sz val="10"/>
        <rFont val="Arial"/>
        <family val="2"/>
        <charset val="238"/>
      </rPr>
      <t xml:space="preserve"> Prijímateľ aktualizuje k vloženému dátumu (bunka C1 hárku "Príjmy") sumu prijatých Finančných prostriedkov, ktoré mu boli poukázané od 01.01.2025 do 31.12.2025.</t>
    </r>
  </si>
  <si>
    <r>
      <rPr>
        <b val="true"/>
        <sz val="10"/>
        <rFont val="Arial"/>
        <family val="2"/>
        <charset val="238"/>
      </rPr>
      <t xml:space="preserve">(5)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</si>
  <si>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val="true"/>
        <sz val="10"/>
        <rFont val="Arial"/>
        <family val="2"/>
        <charset val="238"/>
      </rPr>
      <t xml:space="preserve">(6)</t>
    </r>
    <r>
      <rPr>
        <sz val="10"/>
        <rFont val="Arial"/>
        <family val="2"/>
        <charset val="238"/>
      </rPr>
      <t xml:space="preserve"> Formulár si prijímateľ uloží vo svojom počítači. V akomkoľvek hárku </t>
    </r>
    <r>
      <rPr>
        <b val="true"/>
        <sz val="10"/>
        <rFont val="Arial"/>
        <family val="2"/>
        <charset val="238"/>
      </rPr>
      <t xml:space="preserve">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</si>
  <si>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val="true"/>
        <sz val="10"/>
        <rFont val="Arial"/>
        <family val="2"/>
        <charset val="238"/>
      </rPr>
      <t xml:space="preserve">(7)</t>
    </r>
    <r>
      <rPr>
        <sz val="10"/>
        <rFont val="Arial"/>
        <family val="2"/>
        <charset val="238"/>
      </rPr>
      <t xml:space="preserve"> V hárku „</t>
    </r>
    <r>
      <rPr>
        <b val="true"/>
        <sz val="10"/>
        <rFont val="Arial"/>
        <family val="2"/>
        <charset val="1"/>
      </rPr>
      <t xml:space="preserve">Doklady</t>
    </r>
    <r>
      <rPr>
        <sz val="10"/>
        <rFont val="Arial"/>
        <family val="2"/>
        <charset val="238"/>
      </rPr>
      <t xml:space="preserve">“ prijímateľ vyberie zo zoznamu svoju organizáciu („Prijímateľ Finančných prostriedkov“).</t>
    </r>
  </si>
  <si>
    <r>
      <rPr>
        <b val="true"/>
        <sz val="10"/>
        <rFont val="Arial"/>
        <family val="2"/>
        <charset val="238"/>
      </rPr>
      <t xml:space="preserve">(8)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val="true"/>
        <sz val="10"/>
        <rFont val="Arial"/>
        <family val="2"/>
        <charset val="1"/>
      </rPr>
      <t xml:space="preserve">Údaje v stĺpci A nie je možné vyplniť kopírovaním z iného zdroja, ale je potrebné vybrať ich z ponúkaného zoznamu. Pri nedodržaní tohto upozornenia sa poruší funkčnosť formulára.</t>
    </r>
  </si>
  <si>
    <r>
      <rPr>
        <b val="true"/>
        <sz val="10"/>
        <rFont val="Arial"/>
        <family val="2"/>
        <charset val="238"/>
      </rPr>
      <t xml:space="preserve">(9)</t>
    </r>
    <r>
      <rPr>
        <sz val="10"/>
        <rFont val="Arial"/>
        <family val="2"/>
        <charset val="238"/>
      </rPr>
      <t xml:space="preserve"> Pri vkladaní údajov </t>
    </r>
    <r>
      <rPr>
        <b val="true"/>
        <sz val="10"/>
        <rFont val="Arial"/>
        <family val="2"/>
        <charset val="1"/>
      </rPr>
      <t xml:space="preserve">môže prijímateľ použiť</t>
    </r>
    <r>
      <rPr>
        <b val="true"/>
        <sz val="10"/>
        <rFont val="Arial"/>
        <family val="2"/>
        <charset val="238"/>
      </rPr>
      <t xml:space="preserve"> </t>
    </r>
    <r>
      <rPr>
        <sz val="10"/>
        <rFont val="Arial"/>
        <family val="2"/>
        <charset val="238"/>
      </rPr>
      <t xml:space="preserve">ako pomôcku</t>
    </r>
    <r>
      <rPr>
        <b val="true"/>
        <sz val="10"/>
        <rFont val="Arial"/>
        <family val="2"/>
        <charset val="238"/>
      </rPr>
      <t xml:space="preserve"> ko</t>
    </r>
    <r>
      <rPr>
        <b val="true"/>
        <sz val="10"/>
        <rFont val="Arial"/>
        <family val="2"/>
        <charset val="1"/>
      </rPr>
      <t xml:space="preserve">mentáre</t>
    </r>
    <r>
      <rPr>
        <sz val="10"/>
        <rFont val="Arial"/>
        <family val="2"/>
        <charset val="238"/>
      </rPr>
      <t xml:space="preserve">, ktoré sa zobrazia pri podržaní kurzoru myši nad bunkami označenými malými červenými trojuholníčkami v záhlaví stĺpcov.</t>
    </r>
  </si>
  <si>
    <r>
      <rPr>
        <b val="true"/>
        <sz val="10"/>
        <rFont val="Arial"/>
        <family val="2"/>
        <charset val="238"/>
      </rPr>
      <t xml:space="preserve">(10)</t>
    </r>
    <r>
      <rPr>
        <sz val="10"/>
        <rFont val="Arial"/>
        <family val="2"/>
        <charset val="238"/>
      </rPr>
      <t xml:space="preserve"> Pri vkladaní údajov </t>
    </r>
    <r>
      <rPr>
        <b val="true"/>
        <sz val="10"/>
        <rFont val="Arial"/>
        <family val="2"/>
        <charset val="1"/>
      </rPr>
      <t xml:space="preserve">sa uvádzajú plné výrazy</t>
    </r>
    <r>
      <rPr>
        <sz val="10"/>
        <rFont val="Arial"/>
        <family val="2"/>
        <charset val="238"/>
      </rPr>
      <t xml:space="preserve">, nie skratky (napr. namiesto DPC  treba uviesť „dohoda o pracovnej činnosti“). V nevyhnutnom prípade je možné použiť skratky podľa zoznamu v hárku </t>
    </r>
    <r>
      <rPr>
        <b val="true"/>
        <sz val="10"/>
        <rFont val="Arial"/>
        <family val="2"/>
        <charset val="1"/>
      </rPr>
      <t xml:space="preserve">"Skratky"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val="true"/>
        <sz val="10"/>
        <rFont val="Arial"/>
        <family val="2"/>
        <charset val="1"/>
      </rPr>
      <t xml:space="preserve">Vyhnite sa prehnanému používaniu skratiek</t>
    </r>
    <r>
      <rPr>
        <sz val="10"/>
        <rFont val="Arial"/>
        <family val="2"/>
        <charset val="238"/>
      </rPr>
      <t xml:space="preserve">, ktoré nie sú bežne zaužívané,</t>
    </r>
    <r>
      <rPr>
        <b val="true"/>
        <sz val="10"/>
        <rFont val="Arial"/>
        <family val="2"/>
        <charset val="1"/>
      </rPr>
      <t xml:space="preserve"> vyúčtovanie sa tak stáva neprehľadným. </t>
    </r>
    <r>
      <rPr>
        <b val="true"/>
        <sz val="10"/>
        <rFont val="Arial"/>
        <family val="2"/>
        <charset val="238"/>
      </rPr>
      <t xml:space="preserve">Poskytovateľ môže vrátiť neprehľadné vyúčtovanie na prepracovanie.</t>
    </r>
  </si>
  <si>
    <r>
      <rPr>
        <b val="true"/>
        <sz val="10"/>
        <rFont val="Arial"/>
        <family val="2"/>
        <charset val="238"/>
      </rPr>
      <t xml:space="preserve">(11)</t>
    </r>
    <r>
      <rPr>
        <sz val="10"/>
        <rFont val="Arial"/>
        <family val="2"/>
        <charset val="238"/>
      </rPr>
      <t xml:space="preserve"> Pri vkladaní popisu uhradeného plnenia </t>
    </r>
    <r>
      <rPr>
        <b val="true"/>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val="true"/>
        <sz val="10"/>
        <rFont val="Arial"/>
        <family val="2"/>
        <charset val="238"/>
      </rPr>
      <t xml:space="preserve">so špecifikáciou plnenia</t>
    </r>
    <r>
      <rPr>
        <sz val="10"/>
        <rFont val="Arial"/>
        <family val="2"/>
        <charset val="238"/>
      </rPr>
      <t xml:space="preserve">).</t>
    </r>
  </si>
  <si>
    <r>
      <rPr>
        <b val="true"/>
        <sz val="10"/>
        <color rgb="FF000000"/>
        <rFont val="Arial"/>
        <family val="2"/>
        <charset val="238"/>
      </rPr>
      <t xml:space="preserve">(12)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</si>
  <si>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rPr>
        <b val="true"/>
        <sz val="10"/>
        <rFont val="Arial"/>
        <family val="2"/>
        <charset val="238"/>
      </rP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</si>
  <si>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 xml:space="preserve">(13)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</si>
  <si>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val="true"/>
        <sz val="10"/>
        <color rgb="FF000000"/>
        <rFont val="Arial"/>
        <family val="2"/>
        <charset val="238"/>
      </rPr>
      <t xml:space="preserve">(14)</t>
    </r>
    <r>
      <rPr>
        <sz val="10"/>
        <color rgb="FF000000"/>
        <rFont val="Arial"/>
        <family val="2"/>
        <charset val="238"/>
      </rPr>
      <t xml:space="preserve"> Vyúčtovávané sumy sa vkladajú s presnosťou na dve desatinné miesta.</t>
    </r>
  </si>
  <si>
    <r>
      <rPr>
        <b val="true"/>
        <sz val="10"/>
        <color rgb="FF000000"/>
        <rFont val="Arial"/>
        <family val="2"/>
        <charset val="238"/>
      </rPr>
      <t xml:space="preserve">(15)</t>
    </r>
    <r>
      <rPr>
        <sz val="10"/>
        <color rgb="FF000000"/>
        <rFont val="Arial"/>
        <family val="2"/>
        <charset val="238"/>
      </rPr>
      <t xml:space="preserve">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val="true"/>
        <sz val="10"/>
        <rFont val="Arial"/>
        <family val="2"/>
        <charset val="238"/>
      </rPr>
      <t xml:space="preserve">V prípade predkladania takýchto faktúr je potrebné kurz, dátum kurzu a samotnú prepočítanú sumu uviesť aj na faktúre.</t>
    </r>
  </si>
  <si>
    <r>
      <rPr>
        <b val="true"/>
        <sz val="10"/>
        <rFont val="Arial"/>
        <family val="2"/>
        <charset val="238"/>
      </rPr>
      <t xml:space="preserve">(16) K vyúčtovaniu pracovných ciest: </t>
    </r>
    <r>
      <rPr>
        <sz val="10"/>
        <rFont val="Arial"/>
        <family val="2"/>
        <charset val="238"/>
      </rPr>
      <t xml:space="preserve">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</si>
  <si>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val="true"/>
        <sz val="10"/>
        <color rgb="FF000000"/>
        <rFont val="Arial"/>
        <family val="2"/>
        <charset val="238"/>
      </rPr>
      <t xml:space="preserve">(17)</t>
    </r>
    <r>
      <rPr>
        <sz val="10"/>
        <color rgb="FF000000"/>
        <rFont val="Arial"/>
        <family val="2"/>
        <charset val="238"/>
      </rPr>
      <t xml:space="preserve"> Nakoľko elektronická forma vyúčto</t>
    </r>
    <r>
      <rPr>
        <sz val="10"/>
        <rFont val="Arial"/>
        <family val="2"/>
        <charset val="238"/>
      </rPr>
      <t xml:space="preserve">vania bude zverejnená na internete, pri </t>
    </r>
    <r>
      <rPr>
        <b val="true"/>
        <sz val="10"/>
        <rFont val="Arial"/>
        <family val="2"/>
        <charset val="238"/>
      </rPr>
      <t xml:space="preserve">osobných nákladoch</t>
    </r>
    <r>
      <rPr>
        <sz val="10"/>
        <rFont val="Arial"/>
        <family val="2"/>
        <charset val="238"/>
      </rPr>
      <t xml:space="preserve"> (mzdy, odmeny na základe dohôd a pod.)</t>
    </r>
    <r>
      <rPr>
        <b val="true"/>
        <sz val="10"/>
        <color rgb="FF000000"/>
        <rFont val="Arial"/>
        <family val="2"/>
        <charset val="238"/>
      </rPr>
      <t xml:space="preserve"> </t>
    </r>
    <r>
      <rPr>
        <sz val="10"/>
        <rFont val="Arial"/>
        <family val="2"/>
        <charset val="238"/>
      </rPr>
      <t xml:space="preserve">neuvádzajú sa mená osôb, ale „osoba 1“, „osoba 2“, „osoba 3“, atď. </t>
    </r>
    <r>
      <rPr>
        <b val="true"/>
        <sz val="10"/>
        <rFont val="Arial"/>
        <family val="2"/>
        <charset val="238"/>
      </rPr>
      <t xml:space="preserve"> </t>
    </r>
    <r>
      <rPr>
        <sz val="10"/>
        <rFont val="Arial"/>
        <family val="2"/>
        <charset val="238"/>
      </rPr>
      <t xml:space="preserve">Pokiaľ jednej osobe boli prostriedky poskytnuté viackrát, tejto osobe je potrebné v stĺpci "Dodávateľ plnenia" uvádzať vždy to isté označenie.</t>
    </r>
  </si>
  <si>
    <r>
      <rPr>
        <b val="true"/>
        <sz val="10"/>
        <rFont val="Arial"/>
        <family val="2"/>
        <charset val="238"/>
      </rPr>
      <t xml:space="preserve">(18)</t>
    </r>
    <r>
      <rPr>
        <sz val="10"/>
        <rFont val="Arial"/>
        <family val="2"/>
        <charset val="238"/>
      </rPr>
      <t xml:space="preserve"> V hárku „</t>
    </r>
    <r>
      <rPr>
        <b val="true"/>
        <sz val="10"/>
        <rFont val="Arial"/>
        <family val="2"/>
        <charset val="238"/>
      </rPr>
      <t xml:space="preserve">Doklady</t>
    </r>
    <r>
      <rPr>
        <sz val="10"/>
        <rFont val="Arial"/>
        <family val="2"/>
        <charset val="238"/>
      </rPr>
      <t xml:space="preserve">“ nemeňte typ ani veľkosť písma.</t>
    </r>
  </si>
  <si>
    <r>
      <rPr>
        <b val="true"/>
        <sz val="10"/>
        <rFont val="Arial"/>
        <family val="2"/>
        <charset val="238"/>
      </rPr>
      <t xml:space="preserve">(19)</t>
    </r>
    <r>
      <rPr>
        <sz val="10"/>
        <rFont val="Arial"/>
        <family val="2"/>
        <charset val="238"/>
      </rPr>
      <t xml:space="preserve"> Doklady vkladajte </t>
    </r>
    <r>
      <rPr>
        <b val="true"/>
        <sz val="10"/>
        <rFont val="Arial"/>
        <family val="2"/>
        <charset val="238"/>
      </rPr>
      <t xml:space="preserve">podľa účelu.</t>
    </r>
  </si>
  <si>
    <r>
      <rPr>
        <b val="true"/>
        <sz val="10"/>
        <rFont val="Arial"/>
        <family val="2"/>
        <charset val="238"/>
      </rPr>
      <t xml:space="preserve">(20)</t>
    </r>
    <r>
      <rPr>
        <sz val="10"/>
        <rFont val="Arial"/>
        <family val="2"/>
        <charset val="238"/>
      </rPr>
      <t xml:space="preserve"> Vyúčtovacie údaje sú spracovávané a analyzované automaticky v priebehu ich vkladania a je možné priebežne ich sledovať v hárku „</t>
    </r>
    <r>
      <rPr>
        <b val="true"/>
        <sz val="10"/>
        <rFont val="Arial"/>
        <family val="2"/>
        <charset val="238"/>
      </rPr>
      <t xml:space="preserve">Spolu</t>
    </r>
    <r>
      <rPr>
        <sz val="10"/>
        <rFont val="Arial"/>
        <family val="2"/>
        <charset val="238"/>
      </rPr>
      <t xml:space="preserve">“. Formulár automaticky vyhodnocuje čerpanie Finančných prostriedkov (analytický kód 1, 2, 3, 4, 5 a 10).
</t>
    </r>
    <r>
      <rPr>
        <b val="true"/>
        <sz val="10"/>
        <rFont val="Arial"/>
        <family val="2"/>
        <charset val="238"/>
      </rPr>
      <t xml:space="preserve">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val="true"/>
        <sz val="10"/>
        <rFont val="Arial"/>
        <family val="2"/>
        <charset val="238"/>
      </rPr>
      <t xml:space="preserve">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</si>
  <si>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val="true"/>
        <sz val="10"/>
        <rFont val="Arial"/>
        <family val="2"/>
        <charset val="238"/>
      </rPr>
      <t xml:space="preserve">(21)</t>
    </r>
    <r>
      <rPr>
        <sz val="10"/>
        <rFont val="Arial"/>
        <family val="2"/>
        <charset val="238"/>
      </rPr>
      <t xml:space="preserve"> Pred tlačou</t>
    </r>
  </si>
  <si>
    <r>
      <rPr>
        <sz val="10"/>
        <rFont val="Arial"/>
        <family val="2"/>
        <charset val="238"/>
      </rPr>
      <t xml:space="preserve">a) </t>
    </r>
    <r>
      <rPr>
        <b val="true"/>
        <sz val="10"/>
        <rFont val="Arial"/>
        <family val="2"/>
        <charset val="238"/>
      </rPr>
      <t xml:space="preserve">nastavte počet strán</t>
    </r>
    <r>
      <rPr>
        <sz val="10"/>
        <rFont val="Arial"/>
        <family val="2"/>
        <charset val="238"/>
      </rPr>
      <t xml:space="preserve">, ktoré budete tlačiť (dôsledok nedodržania: budete zbytočne tlačiť viac ako 80 strán, nakoľko </t>
    </r>
    <r>
      <rPr>
        <b val="true"/>
        <sz val="10"/>
        <rFont val="Arial"/>
        <family val="2"/>
        <charset val="238"/>
      </rPr>
      <t xml:space="preserve">automaticky je nastavená tlač všetkých 3 000</t>
    </r>
    <r>
      <rPr>
        <sz val="10"/>
        <rFont val="Arial"/>
        <family val="2"/>
        <charset val="238"/>
      </rPr>
      <t xml:space="preserve"> pripravených formátovaných riadkov, čo je cca 250 strán),</t>
    </r>
  </si>
  <si>
    <t xml:space="preserve">b) skontrolujte identifikačné údaje o Vašej organizácii (v prípade potreby zmeny identifikačných údajov organizácie je potrebné písomne informovať poskytovateľa na adrese ziadosti.sport@mincrs.sk).</t>
  </si>
  <si>
    <r>
      <rPr>
        <b val="true"/>
        <sz val="10"/>
        <rFont val="Arial"/>
        <family val="2"/>
        <charset val="238"/>
      </rPr>
      <t xml:space="preserve">(22)</t>
    </r>
    <r>
      <rPr>
        <sz val="10"/>
        <rFont val="Arial"/>
        <family val="2"/>
        <charset val="238"/>
      </rPr>
      <t xml:space="preserve"> Po vytlačení formulára
a) bez ďalších zásahov </t>
    </r>
    <r>
      <rPr>
        <b val="true"/>
        <sz val="10"/>
        <rFont val="Arial"/>
        <family val="2"/>
        <charset val="238"/>
      </rPr>
      <t xml:space="preserve">odošlite</t>
    </r>
    <r>
      <rPr>
        <sz val="10"/>
        <rFont val="Arial"/>
        <family val="2"/>
        <charset val="238"/>
      </rPr>
      <t xml:space="preserve"> elektronický formulár na adresu </t>
    </r>
    <r>
      <rPr>
        <b val="true"/>
        <sz val="10"/>
        <rFont val="Arial"/>
        <family val="2"/>
        <charset val="238"/>
      </rPr>
      <t xml:space="preserve">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</si>
  <si>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 xml:space="preserve">DÔLEŽITÉ UPOZORNENIA</t>
  </si>
  <si>
    <r>
      <rPr>
        <b val="true"/>
        <sz val="10"/>
        <color rgb="FF000000"/>
        <rFont val="Arial"/>
        <family val="2"/>
        <charset val="238"/>
      </rPr>
      <t xml:space="preserve">Poskytovanie preddavkov</t>
    </r>
    <r>
      <rPr>
        <sz val="10"/>
        <color rgb="FF000000"/>
        <rFont val="Arial"/>
        <family val="2"/>
        <charset val="238"/>
      </rPr>
      <t xml:space="preserve"> z finančných prostriedkov (platby za zálohové faktúry) </t>
    </r>
    <r>
      <rPr>
        <b val="true"/>
        <sz val="10"/>
        <color rgb="FF000000"/>
        <rFont val="Arial"/>
        <family val="2"/>
        <charset val="238"/>
      </rPr>
      <t xml:space="preserve">je</t>
    </r>
    <r>
      <rPr>
        <sz val="10"/>
        <color rgb="FF000000"/>
        <rFont val="Arial"/>
        <family val="2"/>
        <charset val="238"/>
      </rPr>
      <t xml:space="preserve"> </t>
    </r>
    <r>
      <rPr>
        <b val="true"/>
        <sz val="10"/>
        <color rgb="FF000000"/>
        <rFont val="Arial"/>
        <family val="2"/>
        <charset val="238"/>
      </rPr>
      <t xml:space="preserve">podľa § 19</t>
    </r>
    <r>
      <rPr>
        <sz val="10"/>
        <color rgb="FF000000"/>
        <rFont val="Arial"/>
        <family val="2"/>
        <charset val="238"/>
      </rPr>
      <t xml:space="preserve"> ods. 8  zákona 523/2004 Z. z. o rozpočtových pravidlách verejnej správy a o zmene a doplnení niektorých  zákonov v znení neskorších predpisov </t>
    </r>
    <r>
      <rPr>
        <b val="true"/>
        <sz val="10"/>
        <color rgb="FF000000"/>
        <rFont val="Arial"/>
        <family val="2"/>
        <charset val="238"/>
      </rPr>
      <t xml:space="preserve">možné len</t>
    </r>
    <r>
      <rPr>
        <sz val="10"/>
        <color rgb="FF000000"/>
        <rFont val="Arial"/>
        <family val="2"/>
        <charset val="238"/>
      </rPr>
      <t xml:space="preserve"> v prípade, </t>
    </r>
    <r>
      <rPr>
        <b val="true"/>
        <sz val="10"/>
        <color rgb="FF000000"/>
        <rFont val="Arial"/>
        <family val="2"/>
        <charset val="238"/>
      </rPr>
      <t xml:space="preserve">ak boli vopred v zmluve o dodávke výkonov a tovarov písomne dohodnuté</t>
    </r>
    <r>
      <rPr>
        <sz val="10"/>
        <color rgb="FF000000"/>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rgb="FF008000"/>
        <rFont val="Arial"/>
        <family val="2"/>
        <charset val="238"/>
      </rPr>
      <t xml:space="preserve">,</t>
    </r>
    <r>
      <rPr>
        <sz val="10"/>
        <color rgb="FF000000"/>
        <rFont val="Arial"/>
        <family val="2"/>
        <charset val="238"/>
      </rPr>
      <t xml:space="preserve"> musia byť uložené u Prijímateľa Finančných prostriedkov a na požiadanie predložené príslušným orgánom vykonávajúcim kontrolu.                                                                                                                                                             
</t>
    </r>
  </si>
  <si>
    <t xml:space="preserve">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</si>
  <si>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 xml:space="preserve">Ak Prijímateľ vykoná hotovostnú operáciu v nevyhnutnom a odôvodnenom rozsahu za účelom úhrady oprávnených nákladov Účelu v rozsahu podľa zákona č. 394/2012 Z. z. o obmedezí platieb v hotovosti, nepovažuje sa za poskytovateľa verejných prostriedkov.</t>
  </si>
  <si>
    <t xml:space="preserve">POZOR:</t>
  </si>
  <si>
    <r>
      <rPr>
        <sz val="10"/>
        <rFont val="Arial"/>
        <family val="2"/>
        <charset val="238"/>
      </rPr>
      <t xml:space="preserve">Zálohové faktúry (čiastkové úhrady) za rovnaký tovar alebo rovnakú službu a k nim patriace vyúčtovacie faktúry (aj nulové), </t>
    </r>
    <r>
      <rPr>
        <b val="true"/>
        <sz val="10"/>
        <rFont val="Arial"/>
        <family val="2"/>
        <charset val="238"/>
      </rPr>
      <t xml:space="preserve">uvádzať vo vyúčtovaní v riadkoch pod sebou</t>
    </r>
    <r>
      <rPr>
        <sz val="10"/>
        <rFont val="Arial"/>
        <family val="2"/>
        <charset val="238"/>
      </rPr>
      <t xml:space="preserve">.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</si>
  <si>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</si>
  <si>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 xml:space="preserve">VZOR:</t>
  </si>
  <si>
    <t xml:space="preserve">Názov: Majstrovstvá Európy v ...</t>
  </si>
  <si>
    <t xml:space="preserve">Termín: 3.9.2025</t>
  </si>
  <si>
    <t xml:space="preserve">Miesto - mesto a štát: Varšava, Poľsko</t>
  </si>
  <si>
    <t xml:space="preserve">Spôsob dopravy: letecky/BUS</t>
  </si>
  <si>
    <t xml:space="preserve">Počet všetkých osôb na pracovnej ceste: 6, z toho:</t>
  </si>
  <si>
    <t xml:space="preserve">športovci (+ navádzači): 1</t>
  </si>
  <si>
    <t xml:space="preserve">tréneri, rozhodcovia, maséri, vedúci výpravy, lekár, fyzioterapeut atď.: 2</t>
  </si>
  <si>
    <t xml:space="preserve">ostatné osoby: 1</t>
  </si>
  <si>
    <t xml:space="preserve">VYSVETLIVKY</t>
  </si>
  <si>
    <t xml:space="preserve">Účel úhrady (stĺpec A)</t>
  </si>
  <si>
    <t xml:space="preserve">Vybrať z rozbaľovacieho zoznamu, inak formulár nebude správne vyhodnocovať vyúčtovanie.</t>
  </si>
  <si>
    <t xml:space="preserve">Doklady vkladať v poradí jednotlivých účelov. Uvádzať NÁZOV účelu/podujatia na všetky doklady, ktorých sa to týka.</t>
  </si>
  <si>
    <t xml:space="preserve">Interné číslo účtovného dokladu (stĺpec B)</t>
  </si>
  <si>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</si>
  <si>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 xml:space="preserve">Číslo externého (originálneho) účtovného dokladu (stĺpec C)</t>
  </si>
  <si>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</si>
  <si>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 xml:space="preserve">Dátum skutočnej úhrady účtovného dokladu (stĺpec D)</t>
  </si>
  <si>
    <r>
      <rPr>
        <sz val="10"/>
        <rFont val="Arial"/>
        <family val="2"/>
        <charset val="238"/>
      </rPr>
      <t xml:space="preserve">Uviesť dátum pôvodnej úhrady dokladu, a to dátum uvedený na výpise z účtu alebo dátum uvedený na pokladničnom doklade.
</t>
    </r>
    <r>
      <rPr>
        <b val="true"/>
        <sz val="10"/>
        <rFont val="Arial"/>
        <family val="2"/>
        <charset val="238"/>
      </rPr>
      <t xml:space="preserve">POZOR:
</t>
    </r>
    <r>
      <rPr>
        <sz val="10"/>
        <rFont val="Arial"/>
        <family val="2"/>
        <charset val="238"/>
      </rPr>
      <t xml:space="preserve">neuvádzať dátum zadania príkazu na úhradu,
neuvádzať dátum splatnosti/vystavenia/zdaniteľného plnenia faktúry,
dátum skutočnej úhrady musí súhlasiť s oprávneným obdobím použitia finančných prostriedkov uvedeným v zmluve.</t>
    </r>
  </si>
  <si>
    <t xml:space="preserve">Zápasnícky klub Baník Prievidza, o. z.</t>
  </si>
  <si>
    <r>
      <rPr>
        <b val="true"/>
        <sz val="10"/>
        <color rgb="FF000000"/>
        <rFont val="Arial"/>
        <family val="2"/>
        <charset val="238"/>
      </rPr>
      <t xml:space="preserve">Dátum refundácie účtovného dokladu (stĺpec E) - </t>
    </r>
    <r>
      <rPr>
        <b val="true"/>
        <sz val="10"/>
        <color rgb="FFFF0000"/>
        <rFont val="Arial"/>
        <family val="2"/>
        <charset val="238"/>
      </rPr>
      <t xml:space="preserve">(vyplniť len v prípade refundácie)</t>
    </r>
  </si>
  <si>
    <r>
      <rPr>
        <sz val="10"/>
        <rFont val="Arial"/>
        <family val="2"/>
        <charset val="238"/>
      </rPr>
      <t xml:space="preserve">Refundácia je vždy </t>
    </r>
    <r>
      <rPr>
        <b val="true"/>
        <sz val="10"/>
        <rFont val="Arial"/>
        <family val="2"/>
        <charset val="238"/>
      </rPr>
      <t xml:space="preserve">prevod</t>
    </r>
    <r>
      <rPr>
        <sz val="10"/>
        <rFont val="Arial"/>
        <family val="2"/>
        <charset val="238"/>
      </rPr>
      <t xml:space="preserve"> sumy </t>
    </r>
    <r>
      <rPr>
        <b val="true"/>
        <sz val="10"/>
        <rFont val="Arial"/>
        <family val="2"/>
        <charset val="238"/>
      </rPr>
      <t xml:space="preserve">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</si>
  <si>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</si>
  <si>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 xml:space="preserve">Popis úhrady (stĺpec F)</t>
  </si>
  <si>
    <r>
      <rPr>
        <sz val="10"/>
        <color rgb="FF000000"/>
        <rFont val="Arial"/>
        <family val="2"/>
        <charset val="238"/>
      </rPr>
      <t xml:space="preserve">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val="true"/>
        <sz val="10"/>
        <rFont val="Arial"/>
        <family val="2"/>
        <charset val="238"/>
      </rPr>
      <t xml:space="preserve">"príspevok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</si>
  <si>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</si>
  <si>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 xml:space="preserve">V prípade, ak je vo faktúre uvedené, že dodávateľ fakturuje podľa zmluvy, v popise úhrady nestačí uviesť "v zmysle zmluvy č. xxx", ale treba uviesť presný a jednoznačný popis, čo sa nakúpilo/uhradilo.</t>
  </si>
  <si>
    <r>
      <rPr>
        <b val="true"/>
        <sz val="10"/>
        <rFont val="Arial"/>
        <family val="2"/>
        <charset val="238"/>
      </rPr>
      <t xml:space="preserve">POZOR: 
VRATKY</t>
    </r>
    <r>
      <rPr>
        <sz val="10"/>
        <rFont val="Arial"/>
        <family val="2"/>
        <charset val="238"/>
      </rPr>
      <t xml:space="preserve"> (vrátené nevyčerpané Finančné prostriedky) </t>
    </r>
    <r>
      <rPr>
        <b val="true"/>
        <sz val="10"/>
        <rFont val="Arial"/>
        <family val="2"/>
        <charset val="238"/>
      </rPr>
      <t xml:space="preserve">neuvádzať</t>
    </r>
    <r>
      <rPr>
        <sz val="10"/>
        <rFont val="Arial"/>
        <family val="2"/>
        <charset val="238"/>
      </rPr>
      <t xml:space="preserve"> </t>
    </r>
    <r>
      <rPr>
        <b val="true"/>
        <sz val="10"/>
        <rFont val="Arial"/>
        <family val="2"/>
        <charset val="238"/>
      </rPr>
      <t xml:space="preserve">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val="true"/>
        <sz val="10"/>
        <rFont val="Arial"/>
        <family val="2"/>
        <charset val="238"/>
      </rPr>
      <t xml:space="preserve">vyplnené a podpísané tlačivo </t>
    </r>
    <r>
      <rPr>
        <sz val="10"/>
        <rFont val="Arial"/>
        <family val="2"/>
        <charset val="238"/>
      </rPr>
      <t xml:space="preserve">"</t>
    </r>
    <r>
      <rPr>
        <b val="true"/>
        <sz val="10"/>
        <rFont val="Arial"/>
        <family val="2"/>
        <charset val="238"/>
      </rPr>
      <t xml:space="preserve">Avízo - vratka</t>
    </r>
    <r>
      <rPr>
        <sz val="10"/>
        <rFont val="Arial"/>
        <family val="2"/>
        <charset val="238"/>
      </rPr>
      <t xml:space="preserve">". V prípade,</t>
    </r>
    <r>
      <rPr>
        <b val="true"/>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val="true"/>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</si>
  <si>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rPr>
        <sz val="10"/>
        <rFont val="Arial"/>
        <family val="2"/>
        <charset val="238"/>
      </rPr>
      <t xml:space="preserve">Dodatočne poskytnuté zľavy z pôvodnej ceny tovarov, služieb, storná za platby, dobropisy atď. </t>
    </r>
    <r>
      <rPr>
        <b val="true"/>
        <sz val="10"/>
        <rFont val="Arial"/>
        <family val="2"/>
        <charset val="238"/>
      </rPr>
      <t xml:space="preserve">uvádzajte záporným číslom s označením "STORNO", "ZĽAVA", "DOBROPIS" atď.</t>
    </r>
  </si>
  <si>
    <t xml:space="preserve">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</si>
  <si>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 xml:space="preserve">IČO dodávateľa plnenia (stĺpec G)</t>
  </si>
  <si>
    <t xml:space="preserve">Uviesť IČO dodávateľa.
V prípade zahraničného dodávateľa, ktorý nemá IČO, ostáva bunka nevyplnená.</t>
  </si>
  <si>
    <t xml:space="preserve">Dodávateľ plnenia (stĺpec H)</t>
  </si>
  <si>
    <t xml:space="preserve">Dodávateľom plnenia je</t>
  </si>
  <si>
    <t xml:space="preserve">a) v prípade pracovnej cesty účastník pracovnej cesty (meno a priezvisko, a NIE napr. "osoba 1"),</t>
  </si>
  <si>
    <t xml:space="preserve">b) v prípade vyúčtovania použitia služobného motorového vozidla prijímateľa Finančných prostriedkov osoba, ktorá zodpovedá za toto vozidlo (meno a priezvisko, NIE napr. "osoba 1"),</t>
  </si>
  <si>
    <t xml:space="preserve">c) v prípade, ak dodávateľom plnenia je živnostník, obchodné meno živnostníka, to znamená:</t>
  </si>
  <si>
    <t xml:space="preserve">VŽDY meno a priezvisko živnostníka (NIE napr. "osoba 1") s označením "živnostník",  nakoľko ide o obchodné meno a príjem z podnikateľskej činnosti,</t>
  </si>
  <si>
    <t xml:space="preserve">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</si>
  <si>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 xml:space="preserve">e) konečný prijímateľ finančných prostriedkov, dodávateľ podľa faktúry/pokladničného bloku, napríklad: Slovenská pošta, Slovak Telekom, Gumon a.s., Jozef Mak - podnikateľ.</t>
  </si>
  <si>
    <t xml:space="preserve">Dodávateľom plnenia nemôže byť nikdy Prijímateľ Finančných prostriedkov.</t>
  </si>
  <si>
    <r>
      <rPr>
        <b val="true"/>
        <sz val="10"/>
        <color rgb="FF000000"/>
        <rFont val="Arial"/>
        <family val="2"/>
        <charset val="238"/>
      </rPr>
      <t xml:space="preserve">Skutočne uhradená suma </t>
    </r>
    <r>
      <rPr>
        <b val="true"/>
        <sz val="10"/>
        <color rgb="FFFF0000"/>
        <rFont val="Arial"/>
        <family val="2"/>
        <charset val="238"/>
      </rPr>
      <t xml:space="preserve">z bankového účtu Prijímateľa</t>
    </r>
    <r>
      <rPr>
        <b val="true"/>
        <sz val="10"/>
        <color rgb="FF000000"/>
        <rFont val="Arial"/>
        <family val="2"/>
        <charset val="238"/>
      </rPr>
      <t xml:space="preserve"> (stĺpec I)</t>
    </r>
  </si>
  <si>
    <r>
      <rPr>
        <sz val="10"/>
        <rFont val="Arial"/>
        <family val="2"/>
        <charset val="238"/>
      </rP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val="true"/>
        <sz val="10"/>
        <rFont val="Arial"/>
        <family val="2"/>
        <charset val="238"/>
      </rPr>
      <t xml:space="preserve">
</t>
    </r>
  </si>
  <si>
    <r>
      <rPr>
        <b val="true"/>
        <sz val="10"/>
        <rFont val="Arial"/>
        <family val="2"/>
        <charset val="238"/>
      </rPr>
      <t xml:space="preserve">Príklad:
</t>
    </r>
    <r>
      <rPr>
        <sz val="10"/>
        <rFont val="Arial"/>
        <family val="2"/>
        <charset val="238"/>
      </rPr>
      <t xml:space="preserve">Celková suma faktúry: 100 €
Uhradená suma zo bankového účtu prijímateľa: 80 €
Prijímateľ uvedie do vyúčtovania 80 €.</t>
    </r>
  </si>
  <si>
    <t xml:space="preserve">AK (stĺpec J)</t>
  </si>
  <si>
    <r>
      <rPr>
        <sz val="10"/>
        <rFont val="Arial"/>
        <family val="2"/>
        <charset val="238"/>
      </rPr>
      <t xml:space="preserve">Prijímateľ vyberá z výberového zoznamu príslušný analytický kód. Sú dva druhy analytických kódov:
</t>
    </r>
    <r>
      <rPr>
        <b val="true"/>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val="true"/>
        <sz val="10"/>
        <rFont val="Arial"/>
        <family val="2"/>
        <charset val="238"/>
      </rPr>
      <t xml:space="preserve">b) iný analytický kód:</t>
    </r>
    <r>
      <rPr>
        <sz val="10"/>
        <rFont val="Arial"/>
        <family val="2"/>
        <charset val="238"/>
      </rPr>
      <t xml:space="preserve"> 10 - ostatné účely, 99 - spolufinancovanie (len ak je uvedené v zmluve)</t>
    </r>
  </si>
  <si>
    <r>
      <rPr>
        <b val="true"/>
        <sz val="10"/>
        <color rgb="FF000000"/>
        <rFont val="Arial"/>
        <family val="2"/>
        <charset val="238"/>
      </rPr>
      <t xml:space="preserve">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</si>
  <si>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 xml:space="preserve">Príklady vyplnenia formulára</t>
  </si>
  <si>
    <t xml:space="preserve">Priebežné čerpanie finančných prostriedkov poskytnutých zo štátneho rozpočtu v oblasti športu v roku 2025</t>
  </si>
  <si>
    <t xml:space="preserve">Prijímateľ dotácie:</t>
  </si>
  <si>
    <t xml:space="preserve">Slovenský zväz skúšobný</t>
  </si>
  <si>
    <r>
      <rPr>
        <b val="true"/>
        <sz val="8"/>
        <rFont val="Arial"/>
        <family val="2"/>
        <charset val="238"/>
      </rPr>
      <t xml:space="preserve">Účel úhrady
</t>
    </r>
    <r>
      <rPr>
        <b val="true"/>
        <sz val="8"/>
        <color rgb="FFFF0000"/>
        <rFont val="Arial"/>
        <family val="2"/>
        <charset val="1"/>
      </rPr>
      <t xml:space="preserve">(vyberte zo zoznamu, inak automatické vyhodnocovanie nebude fungovať)</t>
    </r>
  </si>
  <si>
    <t xml:space="preserve">Interné číslo účtovného dokladu</t>
  </si>
  <si>
    <t xml:space="preserve">Číslo externého (originálneho)
účtovného dokladu</t>
  </si>
  <si>
    <t xml:space="preserve">Dátum skutočnej úhrady účtovného dokladu</t>
  </si>
  <si>
    <r>
      <rPr>
        <b val="true"/>
        <sz val="8"/>
        <rFont val="Arial"/>
        <family val="2"/>
        <charset val="238"/>
      </rPr>
      <t xml:space="preserve">Popis úhrady
</t>
    </r>
    <r>
      <rPr>
        <b val="true"/>
        <sz val="8"/>
        <color rgb="FFFF0000"/>
        <rFont val="Arial"/>
        <family val="2"/>
        <charset val="1"/>
      </rPr>
      <t xml:space="preserve">(vyberte z rozbaľovacieho zoznamu, alebo zadajte voľný text)</t>
    </r>
  </si>
  <si>
    <t xml:space="preserve">IČO 
dodávateľa
plnenia</t>
  </si>
  <si>
    <t xml:space="preserve">Dodávateľ plnenia</t>
  </si>
  <si>
    <r>
      <rPr>
        <b val="true"/>
        <sz val="8"/>
        <rFont val="Arial"/>
        <family val="2"/>
        <charset val="238"/>
      </rPr>
      <t xml:space="preserve">Skutočne uhradená suma
</t>
    </r>
    <r>
      <rPr>
        <b val="true"/>
        <sz val="8"/>
        <rFont val="Arial"/>
        <family val="2"/>
        <charset val="1"/>
      </rPr>
      <t xml:space="preserve">(eur)</t>
    </r>
  </si>
  <si>
    <t xml:space="preserve">AK</t>
  </si>
  <si>
    <t xml:space="preserve">a - kriket - bežné výdavky</t>
  </si>
  <si>
    <t xml:space="preserve">Organizovanie podujatia
Názov podujatia: Svetový pohár v skúškach
Miesto konania: Brezno
Termín: 15. - 18.4.2025
Počet zúčastnených osôb (okrem divákov): 20
</t>
  </si>
  <si>
    <t xml:space="preserve">123/2025</t>
  </si>
  <si>
    <t xml:space="preserve">CP14-110</t>
  </si>
  <si>
    <t xml:space="preserve">počet odpracovaných hodín spolu: 100
hrubé mzdy vyplatené osobám v súvislosti s podujatím vrátane odvodov zamestnávateľa spolu (dohody, zmluvy, faktúry, a pod.) v eur</t>
  </si>
  <si>
    <t xml:space="preserve">osoba 1 - osoba 20</t>
  </si>
  <si>
    <t xml:space="preserve">124/2025</t>
  </si>
  <si>
    <t xml:space="preserve">DF 24</t>
  </si>
  <si>
    <t xml:space="preserve">náklady na ubytovanie 10 športovcov + 1 tréner</t>
  </si>
  <si>
    <t xml:space="preserve">Chata Breznovčan</t>
  </si>
  <si>
    <t xml:space="preserve">100/2025</t>
  </si>
  <si>
    <t xml:space="preserve">3020</t>
  </si>
  <si>
    <t xml:space="preserve">grafické práce na výrobe loga podujatia</t>
  </si>
  <si>
    <t xml:space="preserve">Anna Malá - PROMOTION, s.r.o.</t>
  </si>
  <si>
    <t xml:space="preserve">121/2025</t>
  </si>
  <si>
    <t xml:space="preserve">100002352</t>
  </si>
  <si>
    <t xml:space="preserve">cestovné - vlak - Bratislava - Brezno, 16 osôb </t>
  </si>
  <si>
    <t xml:space="preserve">Ján Rýchly</t>
  </si>
  <si>
    <t xml:space="preserve">125/2024</t>
  </si>
  <si>
    <t xml:space="preserve">DF 26</t>
  </si>
  <si>
    <t xml:space="preserve">stravovanie 20 osôb</t>
  </si>
  <si>
    <t xml:space="preserve">Reštaurácia "U vodníka", Brezno</t>
  </si>
  <si>
    <t xml:space="preserve">126/2024</t>
  </si>
  <si>
    <t xml:space="preserve">DF 29</t>
  </si>
  <si>
    <t xml:space="preserve">prenájom plavárne</t>
  </si>
  <si>
    <t xml:space="preserve">STARZ, Bratislava</t>
  </si>
  <si>
    <t xml:space="preserve">128/2024</t>
  </si>
  <si>
    <t xml:space="preserve">DF 30</t>
  </si>
  <si>
    <t xml:space="preserve">nákup športového oblečenia - 15 ks</t>
  </si>
  <si>
    <t xml:space="preserve">Adidas, Brezno</t>
  </si>
  <si>
    <t xml:space="preserve">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</si>
  <si>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 xml:space="preserve">270/2024</t>
  </si>
  <si>
    <t xml:space="preserve">3252514</t>
  </si>
  <si>
    <t xml:space="preserve">nákup leteniek - 6 ks</t>
  </si>
  <si>
    <t xml:space="preserve">Czech Airlines</t>
  </si>
  <si>
    <t xml:space="preserve">274/2024</t>
  </si>
  <si>
    <t xml:space="preserve">D/258/2020</t>
  </si>
  <si>
    <t xml:space="preserve">materiálové zabezpečenie pretekov - nákup 4 pušiek</t>
  </si>
  <si>
    <t xml:space="preserve">Puškárstvo - Ernest Bezaj, Malinovo</t>
  </si>
  <si>
    <t xml:space="preserve">275/2024</t>
  </si>
  <si>
    <t xml:space="preserve">DF 32</t>
  </si>
  <si>
    <t xml:space="preserve">občerstvenie - 6 osôb</t>
  </si>
  <si>
    <t xml:space="preserve">Messing Catering, s.r.o., Rovinka</t>
  </si>
  <si>
    <t xml:space="preserve">280/2024</t>
  </si>
  <si>
    <t xml:space="preserve">DF 33</t>
  </si>
  <si>
    <t xml:space="preserve">ubytovanie - 2 osoby</t>
  </si>
  <si>
    <t xml:space="preserve">Jozef Karát - privát, Šaľa</t>
  </si>
  <si>
    <t xml:space="preserve">190/2024</t>
  </si>
  <si>
    <t xml:space="preserve">DF50</t>
  </si>
  <si>
    <t xml:space="preserve">prenájom miestnosti</t>
  </si>
  <si>
    <t xml:space="preserve">Double Tree Hotel, Bratislava</t>
  </si>
  <si>
    <t xml:space="preserve">250/2024</t>
  </si>
  <si>
    <t xml:space="preserve">999</t>
  </si>
  <si>
    <t xml:space="preserve">cestovné - Cerová - Trnava a späť, 3.9.2024, 2 osoby</t>
  </si>
  <si>
    <t xml:space="preserve">Železničná spoločnosť, a.s., Slovensko</t>
  </si>
  <si>
    <t xml:space="preserve">251/2024</t>
  </si>
  <si>
    <t xml:space="preserve">258963</t>
  </si>
  <si>
    <t xml:space="preserve">vecné ceny - poháre 3 ks</t>
  </si>
  <si>
    <t xml:space="preserve">Victory sport, s.r.o.</t>
  </si>
  <si>
    <t xml:space="preserve">Ostatné</t>
  </si>
  <si>
    <t xml:space="preserve">256</t>
  </si>
  <si>
    <t xml:space="preserve">20</t>
  </si>
  <si>
    <t xml:space="preserve">zdravotné služby - Veľká cena Slovenska, Žilina, 1.1.2025 - 2.1.2025</t>
  </si>
  <si>
    <t xml:space="preserve">DZS OPTIMUS, s.r.o.</t>
  </si>
  <si>
    <t xml:space="preserve">P1/V/316</t>
  </si>
  <si>
    <t xml:space="preserve">Hrubé mzdy vyplatené osobám (zamestnancom) vrátane odvodov zamestnávateľa za rok 2024
počet fyzických osôb: 5</t>
  </si>
  <si>
    <t xml:space="preserve">osoba 1, osoba 4 - 7</t>
  </si>
  <si>
    <t xml:space="preserve">J/2024-20</t>
  </si>
  <si>
    <t xml:space="preserve">258</t>
  </si>
  <si>
    <t xml:space="preserve">doplnky výživy - 21 športovcov</t>
  </si>
  <si>
    <t xml:space="preserve">Lekáreň Kozia, Bratislava</t>
  </si>
  <si>
    <t xml:space="preserve">DF2024/326</t>
  </si>
  <si>
    <t xml:space="preserve">oprava športtesteru</t>
  </si>
  <si>
    <t xml:space="preserve">TOP TREND Patrik Valo</t>
  </si>
  <si>
    <t xml:space="preserve">DF2024/193</t>
  </si>
  <si>
    <t xml:space="preserve">havarijné poistenie 1-3/2021, EČV BA 258 KK</t>
  </si>
  <si>
    <t xml:space="preserve">Uniqa poisťovňa, a.s.</t>
  </si>
  <si>
    <t xml:space="preserve">diaľničná nálepka na rok 2024</t>
  </si>
  <si>
    <t xml:space="preserve">OMV, s.r.o.</t>
  </si>
  <si>
    <t xml:space="preserve">199/2024</t>
  </si>
  <si>
    <t xml:space="preserve">32</t>
  </si>
  <si>
    <t xml:space="preserve">poštovné</t>
  </si>
  <si>
    <t xml:space="preserve">Slovenská pošta, a.s.</t>
  </si>
  <si>
    <t xml:space="preserve">3</t>
  </si>
  <si>
    <t xml:space="preserve">nájom kancelárskych priestorov 2/2024</t>
  </si>
  <si>
    <t xml:space="preserve">Slovenské združenie telesnej kultúry</t>
  </si>
  <si>
    <t xml:space="preserve">P1/V/259</t>
  </si>
  <si>
    <t xml:space="preserve">20123698752</t>
  </si>
  <si>
    <t xml:space="preserve">regenerácia, 8 športovcov, 8/2024</t>
  </si>
  <si>
    <t xml:space="preserve">SPORTMEDICAL s.r.o., Bratislava</t>
  </si>
  <si>
    <t xml:space="preserve">235/2024</t>
  </si>
  <si>
    <t xml:space="preserve">40010</t>
  </si>
  <si>
    <t xml:space="preserve">nákup materiálu - reprezentačná vlajka 1 ks</t>
  </si>
  <si>
    <t xml:space="preserve">ADAT, s.r.o.</t>
  </si>
  <si>
    <t xml:space="preserve">206/2024</t>
  </si>
  <si>
    <t xml:space="preserve">DF100/9/2020</t>
  </si>
  <si>
    <t xml:space="preserve">refundácia nákladov na základe zmluvy pre CTM Žilina: Okresné kolo v skúškach, 7.8.2024, Žilina, 43 osôb, z toho: 37 športovcov, 1 tréner, 1 strážna služba,  1 masér, 3 technickí pracovníci, úhrada nákladov za stravovanie </t>
  </si>
  <si>
    <t xml:space="preserve">Prestige catering, s.r.o.</t>
  </si>
  <si>
    <t xml:space="preserve">207/2024</t>
  </si>
  <si>
    <t xml:space="preserve">DF500</t>
  </si>
  <si>
    <t xml:space="preserve">prenájom plavárne, 4 dráhy, 8 hodín</t>
  </si>
  <si>
    <t xml:space="preserve">Mesto Žilina</t>
  </si>
  <si>
    <t xml:space="preserve">305/2024</t>
  </si>
  <si>
    <t xml:space="preserve">14</t>
  </si>
  <si>
    <t xml:space="preserve">upratovacie služby 5/2024</t>
  </si>
  <si>
    <t xml:space="preserve">Boris Dubaj - živnostník</t>
  </si>
  <si>
    <t xml:space="preserve">V-2020-3</t>
  </si>
  <si>
    <t xml:space="preserve">bankové poplatky</t>
  </si>
  <si>
    <t xml:space="preserve">SLSP, a.s.</t>
  </si>
  <si>
    <t xml:space="preserve">980</t>
  </si>
  <si>
    <t xml:space="preserve">poplatok medzinárodnej federácii za rok 2024</t>
  </si>
  <si>
    <t xml:space="preserve">Internationale Asociation .....</t>
  </si>
  <si>
    <t xml:space="preserve">5</t>
  </si>
  <si>
    <t xml:space="preserve">členský poplatok za rok 2024</t>
  </si>
  <si>
    <t xml:space="preserve">Konfederácia športových zväzov</t>
  </si>
  <si>
    <t xml:space="preserve">301/2024</t>
  </si>
  <si>
    <t xml:space="preserve">78954787</t>
  </si>
  <si>
    <t xml:space="preserve">prenájom optického kábla 3/2024</t>
  </si>
  <si>
    <t xml:space="preserve">e-Net, s.r.o.</t>
  </si>
  <si>
    <t xml:space="preserve">330/2024</t>
  </si>
  <si>
    <t xml:space="preserve">FD52</t>
  </si>
  <si>
    <t xml:space="preserve">poplatky za telefón, 7/2024</t>
  </si>
  <si>
    <t xml:space="preserve">Slovak telekom, a.s.</t>
  </si>
  <si>
    <t xml:space="preserve">V1-12</t>
  </si>
  <si>
    <t xml:space="preserve">PHM - služobné motorové vozidlo
EČV: BA 111 SA
Obdobie: 14.4. - 18.4.2024
Najazdené kilometre: 800 km</t>
  </si>
  <si>
    <t xml:space="preserve">Slovnaft, a.s. Bratislava</t>
  </si>
  <si>
    <t xml:space="preserve">25</t>
  </si>
  <si>
    <t xml:space="preserve">358</t>
  </si>
  <si>
    <t xml:space="preserve">trénerské služby 10/2024</t>
  </si>
  <si>
    <t xml:space="preserve">Ondrej Pado - živnostník</t>
  </si>
  <si>
    <t xml:space="preserve">26985235</t>
  </si>
  <si>
    <t xml:space="preserve">oprava služobného motorového vozidla, BA 222 AA</t>
  </si>
  <si>
    <t xml:space="preserve">Prvý autoservis, Bratislava</t>
  </si>
  <si>
    <t xml:space="preserve">P1/V/309</t>
  </si>
  <si>
    <t xml:space="preserve">PP46130119</t>
  </si>
  <si>
    <t xml:space="preserve">lekárske vyšetrenie - 10 športovcov</t>
  </si>
  <si>
    <t xml:space="preserve">Alpha medical a.s.</t>
  </si>
  <si>
    <t xml:space="preserve">300/2024</t>
  </si>
  <si>
    <t xml:space="preserve">laboratórne vyšetrenie</t>
  </si>
  <si>
    <t xml:space="preserve">Nemocnica s poliklinikou, Prešov</t>
  </si>
  <si>
    <t xml:space="preserve">V/2024/3</t>
  </si>
  <si>
    <t xml:space="preserve">DF2020/143</t>
  </si>
  <si>
    <t xml:space="preserve">lyžiarsky servis - február 2024</t>
  </si>
  <si>
    <t xml:space="preserve">Dušan Otčenáš - Martek Sport</t>
  </si>
  <si>
    <t xml:space="preserve">ID258</t>
  </si>
  <si>
    <t xml:space="preserve">športová výstroj - tenisové rakety - 7 ks</t>
  </si>
  <si>
    <t xml:space="preserve">Sportissimo, Bratislava</t>
  </si>
  <si>
    <t xml:space="preserve">b - Sergej Bubka</t>
  </si>
  <si>
    <t xml:space="preserve">Pracovná cesta
Názov: Výcvikový tábor
Termín: 1.12.-20.12.2024
Miesto - mesto a štát: Moskva, Ruská federácia
Spôsob dopravy: LET
Počet všetkých osôb na pracovnej ceste: 2, z toho - športovci: 1
- tréner: 1</t>
  </si>
  <si>
    <t xml:space="preserve">DF2024/309</t>
  </si>
  <si>
    <t xml:space="preserve">trénerské služby - 1.12-20.12.2024</t>
  </si>
  <si>
    <t xml:space="preserve">Peter Konrád </t>
  </si>
  <si>
    <t xml:space="preserve">R/2024/11</t>
  </si>
  <si>
    <t xml:space="preserve">regenerácia</t>
  </si>
  <si>
    <t xml:space="preserve">369</t>
  </si>
  <si>
    <t xml:space="preserve">prenájom tenisového kurtu 1.2.2024</t>
  </si>
  <si>
    <t xml:space="preserve">Národné tenisové centrum, a.s.</t>
  </si>
  <si>
    <t xml:space="preserve">40/2024</t>
  </si>
  <si>
    <t xml:space="preserve">25412</t>
  </si>
  <si>
    <t xml:space="preserve">doplnky výživy</t>
  </si>
  <si>
    <t xml:space="preserve">Sunpharma, s.r.o.</t>
  </si>
  <si>
    <t xml:space="preserve">a - kriket - mikrobus</t>
  </si>
  <si>
    <t xml:space="preserve">4/2020/DU</t>
  </si>
  <si>
    <t xml:space="preserve">nákup mikrobusu, EVČ BA 111 SS (faktúra doložená v prílohe vyúčtovania)</t>
  </si>
  <si>
    <t xml:space="preserve">AUDI centrum, s.r.o.</t>
  </si>
  <si>
    <t xml:space="preserve">a - kriket - hala</t>
  </si>
  <si>
    <t xml:space="preserve">89/2024</t>
  </si>
  <si>
    <t xml:space="preserve">36/14</t>
  </si>
  <si>
    <t xml:space="preserve">rekonštrukcia športovej haly v Čadci - opláštenie tribúny, výmena sedadiel, rekonštrukcia šatní a sociálnych zariadení (faktúra doložená v prílohe vyúčtovania)</t>
  </si>
  <si>
    <t xml:space="preserve">Rekostav, s.r.o., Čadca</t>
  </si>
  <si>
    <t xml:space="preserve">(1) - výber a príprava športových talentov</t>
  </si>
  <si>
    <t xml:space="preserve">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</si>
  <si>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 xml:space="preserve">ID082</t>
  </si>
  <si>
    <t xml:space="preserve">555</t>
  </si>
  <si>
    <t xml:space="preserve">doprava, BUS, 2.7.2024, 7.6.2021, 39 osôb</t>
  </si>
  <si>
    <t xml:space="preserve">Autodoprava Charvát, Veľké Bielice</t>
  </si>
  <si>
    <t xml:space="preserve">ID100</t>
  </si>
  <si>
    <t xml:space="preserve">444</t>
  </si>
  <si>
    <t xml:space="preserve">cestovné, VLAK, Banská Bystrica - Košice, 3.7.2024, 8 osôb</t>
  </si>
  <si>
    <t xml:space="preserve">Ján Rýchly, prezident zväzu</t>
  </si>
  <si>
    <t xml:space="preserve">FA213090</t>
  </si>
  <si>
    <t xml:space="preserve">1300072</t>
  </si>
  <si>
    <t xml:space="preserve">potlač 4 ks športových dresov </t>
  </si>
  <si>
    <t xml:space="preserve">RES Promotion, s.r.o., Košice 1</t>
  </si>
  <si>
    <t xml:space="preserve">310/2024</t>
  </si>
  <si>
    <t xml:space="preserve">DF2555</t>
  </si>
  <si>
    <t xml:space="preserve">regenerácia 16.5.2024, 1 športovec</t>
  </si>
  <si>
    <t xml:space="preserve">Fyziopraktik, s.r.o.</t>
  </si>
  <si>
    <t xml:space="preserve">32/2024</t>
  </si>
  <si>
    <t xml:space="preserve">PZ5</t>
  </si>
  <si>
    <t xml:space="preserve">trénerská činnosť 12/2024</t>
  </si>
  <si>
    <t xml:space="preserve">Henrich Madaj - živnostník</t>
  </si>
  <si>
    <t xml:space="preserve">25/2024</t>
  </si>
  <si>
    <t xml:space="preserve">254</t>
  </si>
  <si>
    <t xml:space="preserve">Materiálové vybavenie športovcov CTM Žilina, náhradné súčiastky na bicykel</t>
  </si>
  <si>
    <t xml:space="preserve">Bottico, s.r.o. Otrokovice</t>
  </si>
  <si>
    <t xml:space="preserve">288/2024</t>
  </si>
  <si>
    <t xml:space="preserve">141</t>
  </si>
  <si>
    <t xml:space="preserve">regenerácia športovcov CTM Bobot, 30 hodín</t>
  </si>
  <si>
    <t xml:space="preserve">Slovenské liečebné kúpele Rajecké Teplice, a.s.</t>
  </si>
  <si>
    <t xml:space="preserve">ID221</t>
  </si>
  <si>
    <t xml:space="preserve">refundácia nákladov na základe zmluvy za centrum talentovanej mládeže Bošáca: sústredenie mladších žiačok, 30.6.-7.7.2024, Bardejov, ubytovanie, 12 osôb </t>
  </si>
  <si>
    <t xml:space="preserve">Ubytovňa Nádej, Bardejov</t>
  </si>
  <si>
    <t xml:space="preserve">d - finančné odmeny športovcom a trénerom - Eleonóra Sihoťová</t>
  </si>
  <si>
    <t xml:space="preserve">760998</t>
  </si>
  <si>
    <t xml:space="preserve">odmena športovcom za výsledky dosiahnuté v roku 2024</t>
  </si>
  <si>
    <t xml:space="preserve">Peter Novák</t>
  </si>
  <si>
    <t xml:space="preserve">d - finančné odmeny športovcom a trénerom -  Miroslav Hurban </t>
  </si>
  <si>
    <t xml:space="preserve">13/2024</t>
  </si>
  <si>
    <t xml:space="preserve">760852</t>
  </si>
  <si>
    <t xml:space="preserve">odmena trénerovi mládeže </t>
  </si>
  <si>
    <t xml:space="preserve">Miroslav Hurban</t>
  </si>
  <si>
    <t xml:space="preserve">d- Národná súťaž v skúškach</t>
  </si>
  <si>
    <t xml:space="preserve">Organizovanie podujatia                                                          Názov: Národná súťaž v skúškach                                             Termín: 15.06.2024                                                    Miesto - mesto a štát: Pezinok                                                              Počet zúčastnených osôb (okrem divákov): 547         </t>
  </si>
  <si>
    <t xml:space="preserve">66/2024</t>
  </si>
  <si>
    <t xml:space="preserve">tlač diplomov A4 547 ks</t>
  </si>
  <si>
    <t xml:space="preserve">Mouton, s.r.o. Žilina</t>
  </si>
  <si>
    <t xml:space="preserve">361/2024</t>
  </si>
  <si>
    <t xml:space="preserve">36</t>
  </si>
  <si>
    <t xml:space="preserve">technické a organizačné zabezpečenie súťaže - úprava pretekárskej dráhy, stavba pódia, organizácia záverečného ceremoniálu, moderovanie </t>
  </si>
  <si>
    <t xml:space="preserve">Dušan Tesár - Select Managering, s.r.o.</t>
  </si>
  <si>
    <t xml:space="preserve">98/2024</t>
  </si>
  <si>
    <t xml:space="preserve">nákup športového vybavenia - 20 ks lôpt</t>
  </si>
  <si>
    <t xml:space="preserve">Sport, s.r.o. Poprad</t>
  </si>
  <si>
    <t xml:space="preserve">PC2024/36</t>
  </si>
  <si>
    <t xml:space="preserve">56/C</t>
  </si>
  <si>
    <t xml:space="preserve">PHM - služobné motorové vozidlo
EČV: BL 363 AA
Obdobie: 10.6.-15.6.2024
Najazdené kilometre: 600</t>
  </si>
  <si>
    <t xml:space="preserve">OMV, s.r.o., Bratislava</t>
  </si>
  <si>
    <t xml:space="preserve">Organizovanie podujatia                                                          Názov: M-SR žiakov ZŠ v skúškach                                             Termín: 15.05.2024                                                    Miesto - mesto a štát: Nitra                                                              Počet zúčastnených osôb (okrem divákov): 220         </t>
  </si>
  <si>
    <t xml:space="preserve">380/2024</t>
  </si>
  <si>
    <t xml:space="preserve">952</t>
  </si>
  <si>
    <t xml:space="preserve">športový materiál - bedmintonové rakety, košíky</t>
  </si>
  <si>
    <t xml:space="preserve">Funny sport, s.r.o., Prešov </t>
  </si>
  <si>
    <t xml:space="preserve">390/2024</t>
  </si>
  <si>
    <t xml:space="preserve">3852/2020</t>
  </si>
  <si>
    <t xml:space="preserve">zdravotné služby</t>
  </si>
  <si>
    <t xml:space="preserve">d- obnova turistických značkovaných trás a údržba turistických informačných miest</t>
  </si>
  <si>
    <t xml:space="preserve">400/2024</t>
  </si>
  <si>
    <t xml:space="preserve">V582/14</t>
  </si>
  <si>
    <t xml:space="preserve">materiál na obnovu značkovania - okres Poprad - farby, štetce, stĺpiky</t>
  </si>
  <si>
    <t xml:space="preserve">Color, s.r.o., Poprad</t>
  </si>
  <si>
    <t xml:space="preserve">Aktualizovaná suma prostriedkov poskytnutých ministerstvom k  dátumu</t>
  </si>
  <si>
    <t xml:space="preserve">Prijímateľ</t>
  </si>
  <si>
    <t xml:space="preserve">IČO:</t>
  </si>
  <si>
    <t xml:space="preserve">Sídlo:</t>
  </si>
  <si>
    <t xml:space="preserve">PPG</t>
  </si>
  <si>
    <t xml:space="preserve">Poskytnuté prostriedky</t>
  </si>
  <si>
    <t xml:space="preserve">026 01</t>
  </si>
  <si>
    <t xml:space="preserve">Šport pre všetkých, školský a univerzitný šport</t>
  </si>
  <si>
    <t xml:space="preserve">026 02</t>
  </si>
  <si>
    <t xml:space="preserve">Uznané športy</t>
  </si>
  <si>
    <t xml:space="preserve">026 03</t>
  </si>
  <si>
    <t xml:space="preserve">Národné športové projekty</t>
  </si>
  <si>
    <t xml:space="preserve">026 04</t>
  </si>
  <si>
    <t xml:space="preserve">Športová infraštruktúra</t>
  </si>
  <si>
    <t xml:space="preserve">026 05</t>
  </si>
  <si>
    <t xml:space="preserve">Prierezové činnosti v športe</t>
  </si>
  <si>
    <t xml:space="preserve">SPOLU</t>
  </si>
  <si>
    <r>
      <rPr>
        <sz val="10"/>
        <rFont val="Arial"/>
        <family val="2"/>
        <charset val="238"/>
      </rPr>
      <t xml:space="preserve">Prijímateľ prostriedkov zo štátneho rozpočtu je povinný </t>
    </r>
    <r>
      <rPr>
        <b val="true"/>
        <sz val="10"/>
        <color rgb="FF0066CC"/>
        <rFont val="Arial"/>
        <family val="2"/>
        <charset val="238"/>
      </rPr>
      <t xml:space="preserve">priebežne</t>
    </r>
    <r>
      <rPr>
        <sz val="10"/>
        <rFont val="Arial"/>
        <family val="2"/>
        <charset val="238"/>
      </rPr>
      <t xml:space="preserve"> zverejňovať informácie o prijatí a spôsobe ich použitia najneskôr do </t>
    </r>
    <r>
      <rPr>
        <b val="true"/>
        <sz val="10"/>
        <color rgb="FF0066CC"/>
        <rFont val="Arial"/>
        <family val="2"/>
        <charset val="238"/>
      </rPr>
      <t xml:space="preserve">25. dňa kalendárneho</t>
    </r>
    <r>
      <rPr>
        <b val="true"/>
        <sz val="10"/>
        <color rgb="FFFF0000"/>
        <rFont val="Arial"/>
        <family val="2"/>
        <charset val="1"/>
      </rPr>
      <t xml:space="preserve"> </t>
    </r>
    <r>
      <rPr>
        <b val="true"/>
        <sz val="10"/>
        <color rgb="FF0066CC"/>
        <rFont val="Arial"/>
        <family val="2"/>
        <charset val="238"/>
      </rPr>
      <t xml:space="preserve">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</si>
  <si>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 xml:space="preserve">Priebežné čerpanie a vyúčtovanie finančných prostriedkov poskytnutých zo štátneho rozpočtu v oblasti športu v roku 2025</t>
  </si>
  <si>
    <t xml:space="preserve">Právna forma:</t>
  </si>
  <si>
    <t xml:space="preserve">Podprogram</t>
  </si>
  <si>
    <t xml:space="preserve">Poskytnuté
(eur)</t>
  </si>
  <si>
    <t xml:space="preserve">Vyúčtované
(eur)</t>
  </si>
  <si>
    <t xml:space="preserve">Povinnosť
vrátiť
(eur)</t>
  </si>
  <si>
    <t xml:space="preserve">AAA</t>
  </si>
  <si>
    <t xml:space="preserve">Účel</t>
  </si>
  <si>
    <t xml:space="preserve">Názov</t>
  </si>
  <si>
    <t xml:space="preserve">Suma</t>
  </si>
  <si>
    <t xml:space="preserve">a</t>
  </si>
  <si>
    <t xml:space="preserve">príspevok uznaným športom</t>
  </si>
  <si>
    <t xml:space="preserve">b</t>
  </si>
  <si>
    <t xml:space="preserve">príspevok Slovenskému olympijskému a športovému výboru</t>
  </si>
  <si>
    <t xml:space="preserve">c</t>
  </si>
  <si>
    <t xml:space="preserve">príspevok Slovenskému paralympijskému výboru</t>
  </si>
  <si>
    <t xml:space="preserve">d</t>
  </si>
  <si>
    <t xml:space="preserve">príspevok športovcom top tímu</t>
  </si>
  <si>
    <t xml:space="preserve">e</t>
  </si>
  <si>
    <t xml:space="preserve">organizácia významnej súťaže alebo účasť na významnej súťaži podľa § 3 písm. h) vrátane prípravy na túto súťaž</t>
  </si>
  <si>
    <t xml:space="preserve">f</t>
  </si>
  <si>
    <t xml:space="preserve">plnenie úloh verejného záujmu v športe</t>
  </si>
  <si>
    <t xml:space="preserve">g</t>
  </si>
  <si>
    <t xml:space="preserve">rozvoj športov, ktoré nie sú uznanými podľa zákona č. 440/2015 Z. z.</t>
  </si>
  <si>
    <t xml:space="preserve">h</t>
  </si>
  <si>
    <t xml:space="preserve">podpora a rozvoj turistických a cykloturistických trás</t>
  </si>
  <si>
    <t xml:space="preserve">i</t>
  </si>
  <si>
    <t xml:space="preserve">podpora národného projektu športu pre všetkých so zameraním na mládež</t>
  </si>
  <si>
    <t xml:space="preserve">j</t>
  </si>
  <si>
    <t xml:space="preserve">projekty školského športu, univerzitného športu a športu pre všetkých</t>
  </si>
  <si>
    <t xml:space="preserve">k</t>
  </si>
  <si>
    <t xml:space="preserve">výstavba, modernizácia a rekonštrukcia športovej infraštruktúry národného významu</t>
  </si>
  <si>
    <t xml:space="preserve">l</t>
  </si>
  <si>
    <t xml:space="preserve">športové pohybové tábory pre mládež</t>
  </si>
  <si>
    <t xml:space="preserve">m</t>
  </si>
  <si>
    <t xml:space="preserve">organizácia tradičných športových podujatí</t>
  </si>
  <si>
    <t xml:space="preserve">n</t>
  </si>
  <si>
    <t xml:space="preserve">o</t>
  </si>
  <si>
    <t xml:space="preserve">p</t>
  </si>
  <si>
    <t xml:space="preserve">q</t>
  </si>
  <si>
    <t xml:space="preserve">r</t>
  </si>
  <si>
    <t xml:space="preserve">Použitie príspevku uznanému športu</t>
  </si>
  <si>
    <r>
      <rPr>
        <b val="true"/>
        <sz val="8"/>
        <rFont val="Arial"/>
        <family val="2"/>
        <charset val="1"/>
      </rPr>
      <t xml:space="preserve">mládež 23
</t>
    </r>
    <r>
      <rPr>
        <b val="true"/>
        <sz val="8"/>
        <color theme="3"/>
        <rFont val="Arial"/>
        <family val="2"/>
        <charset val="238"/>
      </rPr>
      <t xml:space="preserve">MIN.20%</t>
    </r>
  </si>
  <si>
    <r>
      <rPr>
        <b val="true"/>
        <sz val="8"/>
        <rFont val="Arial"/>
        <family val="2"/>
        <charset val="1"/>
      </rPr>
      <t xml:space="preserve">talenty
</t>
    </r>
    <r>
      <rPr>
        <b val="true"/>
        <sz val="8"/>
        <color theme="3"/>
        <rFont val="Arial"/>
        <family val="2"/>
        <charset val="238"/>
      </rPr>
      <t xml:space="preserve">MIN.20%</t>
    </r>
  </si>
  <si>
    <r>
      <rPr>
        <b val="true"/>
        <sz val="8"/>
        <rFont val="Arial"/>
        <family val="2"/>
        <charset val="1"/>
      </rPr>
      <t xml:space="preserve">reprezentácia
</t>
    </r>
    <r>
      <rPr>
        <b val="true"/>
        <sz val="8"/>
        <color theme="3"/>
        <rFont val="Arial"/>
        <family val="2"/>
        <charset val="238"/>
      </rPr>
      <t xml:space="preserve">MIN.25%</t>
    </r>
  </si>
  <si>
    <r>
      <rPr>
        <b val="true"/>
        <sz val="8"/>
        <rFont val="Arial"/>
        <family val="2"/>
        <charset val="1"/>
      </rPr>
      <t xml:space="preserve">prevádzka
</t>
    </r>
    <r>
      <rPr>
        <b val="true"/>
        <sz val="8"/>
        <color rgb="FF003366"/>
        <rFont val="Arial"/>
        <family val="2"/>
        <charset val="238"/>
      </rPr>
      <t xml:space="preserve">MAX.15%</t>
    </r>
  </si>
  <si>
    <t xml:space="preserve">ostatné úlohy</t>
  </si>
  <si>
    <t xml:space="preserve">kapitálové transfery z PUŠ</t>
  </si>
  <si>
    <t xml:space="preserve">Poskytnutý príspevok uznanému športu</t>
  </si>
  <si>
    <t xml:space="preserve">Vyúčtovaný príspevok uznanému športu</t>
  </si>
  <si>
    <t xml:space="preserve">HHH</t>
  </si>
  <si>
    <t xml:space="preserve">ROZDIEL</t>
  </si>
  <si>
    <t xml:space="preserve">Uznaná suma vyúčtovaných FP</t>
  </si>
  <si>
    <t xml:space="preserve">Účel poskytnutých finančných prostriedkov</t>
  </si>
  <si>
    <t xml:space="preserve">Poskytnuté
FP</t>
  </si>
  <si>
    <t xml:space="preserve">Vyúčtované
FP</t>
  </si>
  <si>
    <t xml:space="preserve">Povinné
SF</t>
  </si>
  <si>
    <t xml:space="preserve">Vyúčtované
SF</t>
  </si>
  <si>
    <t xml:space="preserve">Uznaná suma vyúčtov. FP</t>
  </si>
  <si>
    <t xml:space="preserve">Povinnosť
vrátiť</t>
  </si>
  <si>
    <t xml:space="preserve">BK</t>
  </si>
  <si>
    <t xml:space="preserve">PPGBK</t>
  </si>
  <si>
    <t xml:space="preserve">;</t>
  </si>
  <si>
    <t xml:space="preserve">Čestne vyhlasujem, že</t>
  </si>
  <si>
    <t xml:space="preserve">a) všetky uvedené údaje sú pravdivé,</t>
  </si>
  <si>
    <t xml:space="preserve">b) dolu podpísaná osoba/osoby je oprávnená/sú oprávnené v súlade so stanovami/zriaďovacou listinou na podpis vyúčtovania finančných prostriedkov poskytnutých v roku 2025.</t>
  </si>
  <si>
    <t xml:space="preserve">c) toto vytlačené a podpísané vyúčtovanie je zhodné s hárkom, ktorý sme zaslali na adresu ziadosti.sport@mincrs.sk dňa ....................... o .......... hod. ........ min.</t>
  </si>
  <si>
    <t xml:space="preserve">Súhlasím so zhromažďovaním, spracovávaním a zverejňovaním poskytnutých údajov.</t>
  </si>
  <si>
    <t xml:space="preserve">Dátum:</t>
  </si>
  <si>
    <t xml:space="preserve">Vladimír LACO, prezident ZK</t>
  </si>
  <si>
    <t xml:space="preserve">Kontaktná osoba zodpovedná za vyplnený formulár
meno a priezvisko: Vlasta Švikruhová
e-mail:wrestlingprievidza@gmail.com
tel. kontakt (mobil): 0915867076</t>
  </si>
  <si>
    <t xml:space="preserve">Meno, priezvisko a podpis štatutárneho zástupcu/zástupcov oprávneného/oprávnených na podpis žiadosti a zmluvy o poskytnutí finančných prostriedkov v súlade so stanovami, resp. zriaďovacou listinou</t>
  </si>
  <si>
    <t xml:space="preserve">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</si>
  <si>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 xml:space="preserve">Hrubé mzdy vyplatené osobám (zamestnancom) vrátane odvodov zamestnávateľa
počet fyzických osôb (napr. 3):
obdobie (napr. január - marec):</t>
  </si>
  <si>
    <t xml:space="preserve">Služobné motorové vozidlo
EČV (napr. BB 123 AK):
Obdobie (napr. 3.7.-28.7.2013):
Najazdené kilometre (napr. 1 211 km):</t>
  </si>
  <si>
    <t xml:space="preserve">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</si>
  <si>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V4</t>
  </si>
  <si>
    <t xml:space="preserve">Názov prijímateľa prostriedkov: </t>
  </si>
  <si>
    <t xml:space="preserve">BBB</t>
  </si>
  <si>
    <t xml:space="preserve">CCC</t>
  </si>
  <si>
    <t xml:space="preserve">DDD</t>
  </si>
  <si>
    <t xml:space="preserve">EEE</t>
  </si>
  <si>
    <t xml:space="preserve">FFF</t>
  </si>
  <si>
    <t xml:space="preserve">GGG</t>
  </si>
  <si>
    <t xml:space="preserve">Dátum refundácie účtovného dokladu</t>
  </si>
  <si>
    <t xml:space="preserve">Skutočne uhradená suma zo samostatného účtu podľa zmluvy
(eur)</t>
  </si>
  <si>
    <t xml:space="preserve">ÚDAJE ZORADIŤ PODĽA ÚČELU ÚHRADY A V RÁMCI JEDNÉHO ÚČELU PODĽA POPISU ÚHRADY</t>
  </si>
  <si>
    <t xml:space="preserve">m - 51. ročník Medzinárodného turnaja mládeže a priateľstva v zápasení voľným štýlom</t>
  </si>
  <si>
    <t xml:space="preserve">B02-04-0005</t>
  </si>
  <si>
    <t xml:space="preserve">20250101</t>
  </si>
  <si>
    <t xml:space="preserve">Organizácia podujatia
názov podujatia: MT mládeže v zápasení v.š.
miesto konania: Mestská športová hala Prievidza
termín (od-do) (napr. 12.09.-13.09.2025          - časť faktúry – ubytovanie zahraničných účastníkov 105x30,00€/12.09.2025                   stravovanie – 100x8,00/12.09.2025                  stravovanie – 101x5,10/13.09.2025       </t>
  </si>
  <si>
    <t xml:space="preserve">36293717</t>
  </si>
  <si>
    <t xml:space="preserve">HOTEL MAGURA, spol. s r.o.              Prievidza</t>
  </si>
  <si>
    <t xml:space="preserve">IČO</t>
  </si>
  <si>
    <t xml:space="preserve">Subjekt</t>
  </si>
  <si>
    <t xml:space="preserve">Právna forma</t>
  </si>
  <si>
    <t xml:space="preserve">Ulica a číslo domu</t>
  </si>
  <si>
    <t xml:space="preserve">Mesto</t>
  </si>
  <si>
    <t xml:space="preserve">PSČ</t>
  </si>
  <si>
    <t xml:space="preserve">Webové sídlo</t>
  </si>
  <si>
    <t xml:space="preserve">E-mail</t>
  </si>
  <si>
    <t xml:space="preserve">Štatutárny zástupca</t>
  </si>
  <si>
    <t xml:space="preserve">Štatutár - funkcia</t>
  </si>
  <si>
    <t xml:space="preserve">Kontakná osoba</t>
  </si>
  <si>
    <t xml:space="preserve">Kontakt
telefón</t>
  </si>
  <si>
    <t xml:space="preserve">IBAN 1</t>
  </si>
  <si>
    <t xml:space="preserve">IBAN 2</t>
  </si>
  <si>
    <t xml:space="preserve">IBAN TOP</t>
  </si>
  <si>
    <t xml:space="preserve">IBAN DOT</t>
  </si>
  <si>
    <t xml:space="preserve">42446481</t>
  </si>
  <si>
    <t xml:space="preserve">"BigHugGym"</t>
  </si>
  <si>
    <t xml:space="preserve">občianske združenie</t>
  </si>
  <si>
    <t xml:space="preserve">Drieňova 1/C</t>
  </si>
  <si>
    <t xml:space="preserve">Bratislava</t>
  </si>
  <si>
    <t xml:space="preserve">821 01</t>
  </si>
  <si>
    <t xml:space="preserve">www.bighuggym.sk</t>
  </si>
  <si>
    <t xml:space="preserve">info@bighuggym.sk</t>
  </si>
  <si>
    <t xml:space="preserve">Daniel Kamenický</t>
  </si>
  <si>
    <t xml:space="preserve">predseda</t>
  </si>
  <si>
    <t xml:space="preserve">SK38 0200 0000 0035 2888 8654</t>
  </si>
  <si>
    <t xml:space="preserve">37992619</t>
  </si>
  <si>
    <t xml:space="preserve">"Miesta pre mladých"</t>
  </si>
  <si>
    <t xml:space="preserve">Ulica Vladimíra Clementisa 6509/13</t>
  </si>
  <si>
    <t xml:space="preserve">	Trnava</t>
  </si>
  <si>
    <t xml:space="preserve">917 01</t>
  </si>
  <si>
    <t xml:space="preserve">www.lanac.sk</t>
  </si>
  <si>
    <t xml:space="preserve">cakpeter@gmail.com</t>
  </si>
  <si>
    <t xml:space="preserve">Peter Cák</t>
  </si>
  <si>
    <t xml:space="preserve">Petr Cák</t>
  </si>
  <si>
    <t xml:space="preserve">SK89 8330 0000 0029 0329 3851</t>
  </si>
  <si>
    <t xml:space="preserve">34055584</t>
  </si>
  <si>
    <t xml:space="preserve">1. Volejbalový klub Púchov</t>
  </si>
  <si>
    <t xml:space="preserve">Komenského 1651/88</t>
  </si>
  <si>
    <t xml:space="preserve">Púchov</t>
  </si>
  <si>
    <t xml:space="preserve">020 01</t>
  </si>
  <si>
    <t xml:space="preserve">www.volleypuchov.sk</t>
  </si>
  <si>
    <t xml:space="preserve">suchanek@volleypuchov.sk</t>
  </si>
  <si>
    <t xml:space="preserve">Michal Suchánek</t>
  </si>
  <si>
    <t xml:space="preserve">SK53 0200 0000 0052 0048 0654</t>
  </si>
  <si>
    <t xml:space="preserve">55014810</t>
  </si>
  <si>
    <t xml:space="preserve">3x3sport</t>
  </si>
  <si>
    <t xml:space="preserve">Lesná ulica 13/336</t>
  </si>
  <si>
    <t xml:space="preserve">Kysak</t>
  </si>
  <si>
    <t xml:space="preserve">044 81</t>
  </si>
  <si>
    <t xml:space="preserve">www.3x3sport.sk</t>
  </si>
  <si>
    <t xml:space="preserve">halas@3x3sport.sk</t>
  </si>
  <si>
    <t xml:space="preserve">Jozef Halás</t>
  </si>
  <si>
    <t xml:space="preserve">SK80 8330 0000 0025 0253 2305</t>
  </si>
  <si>
    <t xml:space="preserve">30793513</t>
  </si>
  <si>
    <t xml:space="preserve">Academy 4 you</t>
  </si>
  <si>
    <t xml:space="preserve">Martinčekova 5</t>
  </si>
  <si>
    <t xml:space="preserve">www.sportovkovo.sk</t>
  </si>
  <si>
    <t xml:space="preserve">info@sportovkovo.sk</t>
  </si>
  <si>
    <t xml:space="preserve">Cyril Holeš</t>
  </si>
  <si>
    <t xml:space="preserve">SK18 8330 0000 0020 0332 7868</t>
  </si>
  <si>
    <t xml:space="preserve">17067006</t>
  </si>
  <si>
    <t xml:space="preserve">Aeroklub Prievidza, občianske združenie</t>
  </si>
  <si>
    <t xml:space="preserve">Letisková ulica 387/8</t>
  </si>
  <si>
    <t xml:space="preserve">Prievidza </t>
  </si>
  <si>
    <t xml:space="preserve">971 03</t>
  </si>
  <si>
    <t xml:space="preserve">www.aeroklub-prievidza.sk</t>
  </si>
  <si>
    <t xml:space="preserve">info@aeroklub-prievidza.sk</t>
  </si>
  <si>
    <t xml:space="preserve">Roman Leporis, Ľuboš Jánošík</t>
  </si>
  <si>
    <t xml:space="preserve">prezident, sekretár</t>
  </si>
  <si>
    <t xml:space="preserve">Ľuboš Jánošík</t>
  </si>
  <si>
    <t xml:space="preserve">SK66 0900 0000 0052 3762 7402</t>
  </si>
  <si>
    <t xml:space="preserve">36637092</t>
  </si>
  <si>
    <t xml:space="preserve">AG Hradová s.r.o.</t>
  </si>
  <si>
    <t xml:space="preserve">spoločnosť s ručením obmedzeným</t>
  </si>
  <si>
    <t xml:space="preserve">Športová ulica 5756</t>
  </si>
  <si>
    <t xml:space="preserve">	Lučenec</t>
  </si>
  <si>
    <t xml:space="preserve">984 01</t>
  </si>
  <si>
    <t xml:space="preserve">www.rocketclub.sk</t>
  </si>
  <si>
    <t xml:space="preserve">aghradova.sro@gmail.com</t>
  </si>
  <si>
    <t xml:space="preserve">Martin Podhora</t>
  </si>
  <si>
    <t xml:space="preserve">konateľ</t>
  </si>
  <si>
    <t xml:space="preserve">SK39 7500 0000 0040 1280 3984</t>
  </si>
  <si>
    <t xml:space="preserve">36132632</t>
  </si>
  <si>
    <t xml:space="preserve">AKNELA</t>
  </si>
  <si>
    <t xml:space="preserve">	Palackého 1940/30</t>
  </si>
  <si>
    <t xml:space="preserve">Vrútky</t>
  </si>
  <si>
    <t xml:space="preserve">038 61</t>
  </si>
  <si>
    <t xml:space="preserve">www.aknela.sk</t>
  </si>
  <si>
    <t xml:space="preserve">alen@aknela.sk</t>
  </si>
  <si>
    <t xml:space="preserve">Michaela Adámiková</t>
  </si>
  <si>
    <t xml:space="preserve">Alena Drljača</t>
  </si>
  <si>
    <t xml:space="preserve">SK66 0900 0000 0003 5232 4252</t>
  </si>
  <si>
    <t xml:space="preserve">37894021</t>
  </si>
  <si>
    <t xml:space="preserve">ASOCIÁCIA MAŽORETKOVÉHO ŠPORTU SLOVENSKO</t>
  </si>
  <si>
    <t xml:space="preserve">Rozkvet 2073/155</t>
  </si>
  <si>
    <t xml:space="preserve">Považská Bystrica</t>
  </si>
  <si>
    <t xml:space="preserve">017 01</t>
  </si>
  <si>
    <t xml:space="preserve">www.amas.sk</t>
  </si>
  <si>
    <t xml:space="preserve">elllapb@gmail.com</t>
  </si>
  <si>
    <t xml:space="preserve">Elena Martinková</t>
  </si>
  <si>
    <t xml:space="preserve">prezident</t>
  </si>
  <si>
    <t xml:space="preserve">Mgr. Štefan Pčola</t>
  </si>
  <si>
    <t xml:space="preserve">SK55 7500 0000 0040 3499 6617</t>
  </si>
  <si>
    <t xml:space="preserve">00678457</t>
  </si>
  <si>
    <t xml:space="preserve">Asociácia športových klubov Inter Bratislava</t>
  </si>
  <si>
    <t xml:space="preserve">Trnavská cesta 3011/33</t>
  </si>
  <si>
    <t xml:space="preserve">832 84</t>
  </si>
  <si>
    <t xml:space="preserve">http://www.askinter.sk/sk/kluby/kanoistika/kanoistika-o-klube</t>
  </si>
  <si>
    <t xml:space="preserve">kanoistickyklubinter@gmail.com</t>
  </si>
  <si>
    <t xml:space="preserve">Ľubomír Želiezka</t>
  </si>
  <si>
    <t xml:space="preserve">riaditeľ</t>
  </si>
  <si>
    <t xml:space="preserve">Monika Vyskočilová</t>
  </si>
  <si>
    <t xml:space="preserve">SK45 0200 0000 0000 0923 1112</t>
  </si>
  <si>
    <t xml:space="preserve">00681482</t>
  </si>
  <si>
    <t xml:space="preserve">Asociácia športu pre všetkých Slovenskej republiky</t>
  </si>
  <si>
    <t xml:space="preserve">Olympijské námestie 14290/1</t>
  </si>
  <si>
    <t xml:space="preserve">832 80</t>
  </si>
  <si>
    <t xml:space="preserve">www.aspv.sk</t>
  </si>
  <si>
    <t xml:space="preserve">aspv@aspv.sk</t>
  </si>
  <si>
    <t xml:space="preserve">Ján Holko</t>
  </si>
  <si>
    <t xml:space="preserve">SK32 0200 0000 0050 7394 7054</t>
  </si>
  <si>
    <t xml:space="preserve">55184707</t>
  </si>
  <si>
    <t xml:space="preserve">Baláž Racing</t>
  </si>
  <si>
    <t xml:space="preserve">Medveďovej 2700/21</t>
  </si>
  <si>
    <t xml:space="preserve">851 04</t>
  </si>
  <si>
    <t xml:space="preserve">www.balazracing.sk</t>
  </si>
  <si>
    <t xml:space="preserve">hd.balaz@gmail.com</t>
  </si>
  <si>
    <t xml:space="preserve">Michal Baláž</t>
  </si>
  <si>
    <t xml:space="preserve">SK36 8330 0000 0022 0329 4693</t>
  </si>
  <si>
    <t xml:space="preserve">35629827</t>
  </si>
  <si>
    <t xml:space="preserve">Basketbalový klub AŠK Slávia Trnava</t>
  </si>
  <si>
    <t xml:space="preserve">Ulica Rybníková 592/1</t>
  </si>
  <si>
    <t xml:space="preserve">Trnava</t>
  </si>
  <si>
    <t xml:space="preserve">www.bkslaviatrnava.sk</t>
  </si>
  <si>
    <t xml:space="preserve">jobb.basket@gmail.com</t>
  </si>
  <si>
    <t xml:space="preserve">Ján Jobb</t>
  </si>
  <si>
    <t xml:space="preserve">SK37 0900 0000 0052 3953 9406</t>
  </si>
  <si>
    <t xml:space="preserve">37963091</t>
  </si>
  <si>
    <t xml:space="preserve">Basketbalový klub mládeže JUNIOR Unverzity Konštantína Filozofa Nitra</t>
  </si>
  <si>
    <t xml:space="preserve">tr.A.Hlinku 1</t>
  </si>
  <si>
    <t xml:space="preserve">Nitra</t>
  </si>
  <si>
    <t xml:space="preserve">949 01</t>
  </si>
  <si>
    <t xml:space="preserve">www.bkmnitra.sk</t>
  </si>
  <si>
    <t xml:space="preserve">sailer.doma@gmail.com</t>
  </si>
  <si>
    <t xml:space="preserve">Ladislav Sailer</t>
  </si>
  <si>
    <t xml:space="preserve">SK83 5600 0000 0048 1839 9001</t>
  </si>
  <si>
    <t xml:space="preserve">42220971</t>
  </si>
  <si>
    <t xml:space="preserve">BASKETBALOVÝ KLUB MLÁDEŽE ŽILINA - ZÁVODIE</t>
  </si>
  <si>
    <t xml:space="preserve">	Kvetná 2396/7</t>
  </si>
  <si>
    <t xml:space="preserve">Žilina</t>
  </si>
  <si>
    <t xml:space="preserve">010 01</t>
  </si>
  <si>
    <t xml:space="preserve">www.bkmzilina.sk</t>
  </si>
  <si>
    <t xml:space="preserve">ippsza@gmail.com</t>
  </si>
  <si>
    <t xml:space="preserve">Pavol Gerát</t>
  </si>
  <si>
    <t xml:space="preserve">SK72 1100 0000 0029 4426 9890</t>
  </si>
  <si>
    <t xml:space="preserve">42180309</t>
  </si>
  <si>
    <t xml:space="preserve">Benitim</t>
  </si>
  <si>
    <t xml:space="preserve">Fláviovská 43</t>
  </si>
  <si>
    <t xml:space="preserve">Bratislava  </t>
  </si>
  <si>
    <t xml:space="preserve">851 10</t>
  </si>
  <si>
    <t xml:space="preserve">www.benitim.sk</t>
  </si>
  <si>
    <t xml:space="preserve">andrea@benitim.sk</t>
  </si>
  <si>
    <t xml:space="preserve">Andrea Čvapková</t>
  </si>
  <si>
    <t xml:space="preserve">SK54 0900 0000 0052 4034 4200</t>
  </si>
  <si>
    <t xml:space="preserve">52085929</t>
  </si>
  <si>
    <t xml:space="preserve">BIKE RACING SLOVAKIA MARTIN</t>
  </si>
  <si>
    <t xml:space="preserve">J. Mazúra 4427/6</t>
  </si>
  <si>
    <t xml:space="preserve">Martin</t>
  </si>
  <si>
    <t xml:space="preserve">036 01</t>
  </si>
  <si>
    <t xml:space="preserve">-</t>
  </si>
  <si>
    <t xml:space="preserve">Filip.Cillik@marbach.com; bibkac22@gmail.com </t>
  </si>
  <si>
    <t xml:space="preserve">Filip Čillík</t>
  </si>
  <si>
    <t xml:space="preserve">podpredseda</t>
  </si>
  <si>
    <t xml:space="preserve">Filip  Čillík</t>
  </si>
  <si>
    <t xml:space="preserve">SK23 8330 0000 0029 0169 6673</t>
  </si>
  <si>
    <t xml:space="preserve">51972042</t>
  </si>
  <si>
    <t xml:space="preserve">ByteBite, s. r. o.</t>
  </si>
  <si>
    <t xml:space="preserve">Klincová 35</t>
  </si>
  <si>
    <t xml:space="preserve">821 08</t>
  </si>
  <si>
    <t xml:space="preserve">www.bytebite.sk</t>
  </si>
  <si>
    <t xml:space="preserve">info@bytebite.sk</t>
  </si>
  <si>
    <t xml:space="preserve">Peter Daniš</t>
  </si>
  <si>
    <t xml:space="preserve">SK38 8330 0000 0021 0151 8668</t>
  </si>
  <si>
    <t xml:space="preserve">42254388</t>
  </si>
  <si>
    <t xml:space="preserve">Deaflympijský výbor Slovenska</t>
  </si>
  <si>
    <t xml:space="preserve">Kýčerského 7</t>
  </si>
  <si>
    <t xml:space="preserve">811 05</t>
  </si>
  <si>
    <t xml:space="preserve">www.deaflympic.sk</t>
  </si>
  <si>
    <t xml:space="preserve">office@deaflympic.sk</t>
  </si>
  <si>
    <t xml:space="preserve">Peter Birka</t>
  </si>
  <si>
    <t xml:space="preserve">Milena Fabšičová</t>
  </si>
  <si>
    <t xml:space="preserve">SK30 1100 0000 0029 2988 5740</t>
  </si>
  <si>
    <t xml:space="preserve">42017840</t>
  </si>
  <si>
    <t xml:space="preserve">Florbalový klub AS Trenčín</t>
  </si>
  <si>
    <t xml:space="preserve">Kubrická 109/3</t>
  </si>
  <si>
    <t xml:space="preserve">Trenčín</t>
  </si>
  <si>
    <t xml:space="preserve">911 01</t>
  </si>
  <si>
    <t xml:space="preserve">www.astrencinflorbal.sk</t>
  </si>
  <si>
    <t xml:space="preserve">jurmat@centrum.sk</t>
  </si>
  <si>
    <t xml:space="preserve">Juraj Matejka</t>
  </si>
  <si>
    <t xml:space="preserve">SK82 0900 0000 0052 3934 1977</t>
  </si>
  <si>
    <t xml:space="preserve">42103711</t>
  </si>
  <si>
    <t xml:space="preserve">FLORBALOVÝ KLUB MICHALOVCE</t>
  </si>
  <si>
    <t xml:space="preserve">T.J.Moussona č. 4 </t>
  </si>
  <si>
    <t xml:space="preserve">Michalovce</t>
  </si>
  <si>
    <t xml:space="preserve">071 01</t>
  </si>
  <si>
    <t xml:space="preserve">www.eastern-wings-michalovce.webnode.sk</t>
  </si>
  <si>
    <t xml:space="preserve">puchir@fbkmichalovce.sk</t>
  </si>
  <si>
    <t xml:space="preserve">Gerhard Puchír</t>
  </si>
  <si>
    <t xml:space="preserve">SK88 7500 0000 0040 2375 4305</t>
  </si>
  <si>
    <t xml:space="preserve">17315298</t>
  </si>
  <si>
    <t xml:space="preserve">Futbalový klub Dúbravka</t>
  </si>
  <si>
    <t xml:space="preserve">K Horánskej studni 29</t>
  </si>
  <si>
    <t xml:space="preserve">841 02</t>
  </si>
  <si>
    <t xml:space="preserve">www.fkdubravka.sk</t>
  </si>
  <si>
    <t xml:space="preserve">fkdubravka@fkdubravka.sk</t>
  </si>
  <si>
    <t xml:space="preserve">Miroslav Janky</t>
  </si>
  <si>
    <t xml:space="preserve">SK64 0200 0000 0052 4532 0355</t>
  </si>
  <si>
    <t xml:space="preserve">14223040</t>
  </si>
  <si>
    <t xml:space="preserve">Futbalový klub Iskra Hnúšťa</t>
  </si>
  <si>
    <t xml:space="preserve">Nábrežie Rimavy 446</t>
  </si>
  <si>
    <t xml:space="preserve">Hnúšťa</t>
  </si>
  <si>
    <t xml:space="preserve">981 01</t>
  </si>
  <si>
    <t xml:space="preserve">www.mesto.hnusta.sk/mesto/skolstvo-kultura-sport/sport-/</t>
  </si>
  <si>
    <t xml:space="preserve">mpetrok33@gmail.com</t>
  </si>
  <si>
    <t xml:space="preserve">Marian Petrok</t>
  </si>
  <si>
    <t xml:space="preserve">SK63 0200 0000 0000 2053 4392</t>
  </si>
  <si>
    <t xml:space="preserve">42258014</t>
  </si>
  <si>
    <t xml:space="preserve">FUTBALOVÝ KLUB POLÍCIE BRATISLAVA</t>
  </si>
  <si>
    <t xml:space="preserve">Ľuda Zúbka 3169/25</t>
  </si>
  <si>
    <t xml:space="preserve">841 01</t>
  </si>
  <si>
    <t xml:space="preserve">www.fkp.sk</t>
  </si>
  <si>
    <t xml:space="preserve">s.gubrica@gmail.com</t>
  </si>
  <si>
    <t xml:space="preserve">Štefan Gubrica</t>
  </si>
  <si>
    <t xml:space="preserve">SK23 0200 0000 0036 4957 5451 </t>
  </si>
  <si>
    <t xml:space="preserve">42396841</t>
  </si>
  <si>
    <t xml:space="preserve">FUTSAL KLUB LUČENEC</t>
  </si>
  <si>
    <t xml:space="preserve">Ulica železničná 26</t>
  </si>
  <si>
    <t xml:space="preserve">Lučenec</t>
  </si>
  <si>
    <t xml:space="preserve">www.futsallucenec.sk</t>
  </si>
  <si>
    <t xml:space="preserve">jozef.kamensky@gmail.com</t>
  </si>
  <si>
    <t xml:space="preserve">Milan Kamenský</t>
  </si>
  <si>
    <t xml:space="preserve">Jozef Kamenský</t>
  </si>
  <si>
    <t xml:space="preserve">53939042</t>
  </si>
  <si>
    <t xml:space="preserve">Gladiators TnUAD Trenčín n.o</t>
  </si>
  <si>
    <t xml:space="preserve">Nezisková organizácia poskytujúca všeobecne prospešné služby</t>
  </si>
  <si>
    <t xml:space="preserve">Trenčianske Jastrabie 56</t>
  </si>
  <si>
    <t xml:space="preserve">Trenčianske Jastrabie</t>
  </si>
  <si>
    <t xml:space="preserve">913 22</t>
  </si>
  <si>
    <t xml:space="preserve">www.gladiatorstrencin.sk</t>
  </si>
  <si>
    <t xml:space="preserve">lfryvaldsky@gmail.com</t>
  </si>
  <si>
    <t xml:space="preserve">Lukáš Frývaldský</t>
  </si>
  <si>
    <t xml:space="preserve">SK75 1100 0000 0029 4527 4659</t>
  </si>
  <si>
    <t xml:space="preserve">35605472</t>
  </si>
  <si>
    <t xml:space="preserve">Handball Club Pezinok</t>
  </si>
  <si>
    <t xml:space="preserve">Na Bielenisku 4</t>
  </si>
  <si>
    <t xml:space="preserve">Pezinok</t>
  </si>
  <si>
    <t xml:space="preserve">902 01</t>
  </si>
  <si>
    <t xml:space="preserve">www.handballpezinok.sk</t>
  </si>
  <si>
    <t xml:space="preserve">info@handballpezinok.sk</t>
  </si>
  <si>
    <t xml:space="preserve">Martin Šipoš</t>
  </si>
  <si>
    <t xml:space="preserve">SK54 0900 0000 0052 3928 4378</t>
  </si>
  <si>
    <t xml:space="preserve">52798721</t>
  </si>
  <si>
    <t xml:space="preserve">HC 07 Detva s. r. o.</t>
  </si>
  <si>
    <t xml:space="preserve">Jánošíkova 3346/6</t>
  </si>
  <si>
    <t xml:space="preserve">Detva</t>
  </si>
  <si>
    <t xml:space="preserve">962 12</t>
  </si>
  <si>
    <t xml:space="preserve">hc07detva@gmail.com</t>
  </si>
  <si>
    <t xml:space="preserve">Matej Ľupták</t>
  </si>
  <si>
    <t xml:space="preserve">52489159</t>
  </si>
  <si>
    <t xml:space="preserve">HC UNIZA</t>
  </si>
  <si>
    <t xml:space="preserve">M. Šinského 936/11</t>
  </si>
  <si>
    <t xml:space="preserve">Žilina </t>
  </si>
  <si>
    <t xml:space="preserve">010 07</t>
  </si>
  <si>
    <t xml:space="preserve">www.hc.uniza.sk</t>
  </si>
  <si>
    <t xml:space="preserve">hcuniza@gmail.com</t>
  </si>
  <si>
    <t xml:space="preserve">Alexander Gašparovič</t>
  </si>
  <si>
    <t xml:space="preserve">SK63 8330 0000 0025 0203 4322</t>
  </si>
  <si>
    <t xml:space="preserve">00603481</t>
  </si>
  <si>
    <t xml:space="preserve">Hlavné mesto Slovenskej republiky Bratislava</t>
  </si>
  <si>
    <t xml:space="preserve">samostatný územný samosprávny celok</t>
  </si>
  <si>
    <t xml:space="preserve">Primaciálne námestie č. 1</t>
  </si>
  <si>
    <t xml:space="preserve">814 99</t>
  </si>
  <si>
    <t xml:space="preserve">www.bratislava.sk</t>
  </si>
  <si>
    <t xml:space="preserve">sport@bratislava.sk</t>
  </si>
  <si>
    <t xml:space="preserve">Ctibor Košťál</t>
  </si>
  <si>
    <t xml:space="preserve">riaditeľ Magistrátu hlavného mesta SR Bratislavy</t>
  </si>
  <si>
    <t xml:space="preserve">SK44 0900 0000 0052 5252 5252</t>
  </si>
  <si>
    <t xml:space="preserve">50879391</t>
  </si>
  <si>
    <t xml:space="preserve">Hokejový klub UMB</t>
  </si>
  <si>
    <t xml:space="preserve">Hronské predmestie 1452/4</t>
  </si>
  <si>
    <t xml:space="preserve">Banská Bystrica</t>
  </si>
  <si>
    <t xml:space="preserve">974 01</t>
  </si>
  <si>
    <t xml:space="preserve">www.umbhockey.sk</t>
  </si>
  <si>
    <t xml:space="preserve">lukas@umbhockey.sk</t>
  </si>
  <si>
    <t xml:space="preserve">Lukáš Opáth</t>
  </si>
  <si>
    <t xml:space="preserve">SK12 0900 0000 0051 3456 4613</t>
  </si>
  <si>
    <t xml:space="preserve">50642804</t>
  </si>
  <si>
    <t xml:space="preserve">iCompete Natural Slovakia</t>
  </si>
  <si>
    <t xml:space="preserve">Jesenského 71</t>
  </si>
  <si>
    <t xml:space="preserve">Zvolen</t>
  </si>
  <si>
    <t xml:space="preserve">960 01</t>
  </si>
  <si>
    <t xml:space="preserve">www.icn.sk </t>
  </si>
  <si>
    <t xml:space="preserve">icn@icn.sk</t>
  </si>
  <si>
    <t xml:space="preserve">René Tomášek</t>
  </si>
  <si>
    <t xml:space="preserve">prezident </t>
  </si>
  <si>
    <t xml:space="preserve">SK84 7500 0000 0040 3183 7581</t>
  </si>
  <si>
    <t xml:space="preserve">42024536</t>
  </si>
  <si>
    <t xml:space="preserve">ILYO - TAEKWONDO TRENČÍN, o. z.</t>
  </si>
  <si>
    <t xml:space="preserve">Saratovská 7388/1B</t>
  </si>
  <si>
    <t xml:space="preserve">	Trenčín</t>
  </si>
  <si>
    <t xml:space="preserve">911 08</t>
  </si>
  <si>
    <t xml:space="preserve">www.taekwondo-tn.sk</t>
  </si>
  <si>
    <t xml:space="preserve">ilasenkova@gmail.com</t>
  </si>
  <si>
    <t xml:space="preserve">Jana Babinská</t>
  </si>
  <si>
    <t xml:space="preserve">prezidentka</t>
  </si>
  <si>
    <t xml:space="preserve">SK94 8330 0000 0024 0332 9571</t>
  </si>
  <si>
    <t xml:space="preserve">51285193</t>
  </si>
  <si>
    <t xml:space="preserve">Jachtklub Akademik Technická univerzita Košice</t>
  </si>
  <si>
    <t xml:space="preserve">Watsonova 1912/4A</t>
  </si>
  <si>
    <t xml:space="preserve">Košice</t>
  </si>
  <si>
    <t xml:space="preserve">040 01</t>
  </si>
  <si>
    <t xml:space="preserve">www.surfclub.sk</t>
  </si>
  <si>
    <t xml:space="preserve">lopuchovskygalop@gmail.com</t>
  </si>
  <si>
    <t xml:space="preserve">Pavol Lopuchovský</t>
  </si>
  <si>
    <t xml:space="preserve">predseda výkonného výboru</t>
  </si>
  <si>
    <t xml:space="preserve">SK88 0900 0000 0051 4483 2829</t>
  </si>
  <si>
    <t xml:space="preserve">42103479</t>
  </si>
  <si>
    <t xml:space="preserve">JAKASPORT academy</t>
  </si>
  <si>
    <t xml:space="preserve">Tomášiková 17</t>
  </si>
  <si>
    <t xml:space="preserve">www.jakasport.eu</t>
  </si>
  <si>
    <t xml:space="preserve">sport.jaka@gmail.com</t>
  </si>
  <si>
    <t xml:space="preserve">Lucia Pajkošová</t>
  </si>
  <si>
    <t xml:space="preserve">SK25 0200 0000 0042 1911 9354</t>
  </si>
  <si>
    <t xml:space="preserve">47210125</t>
  </si>
  <si>
    <t xml:space="preserve">job&amp;fun s.r.o.</t>
  </si>
  <si>
    <t xml:space="preserve">Letná 33</t>
  </si>
  <si>
    <t xml:space="preserve">Stará Ľubovňa</t>
  </si>
  <si>
    <t xml:space="preserve">064 01</t>
  </si>
  <si>
    <t xml:space="preserve">www.jobandfun.sk</t>
  </si>
  <si>
    <t xml:space="preserve">jobfun.slovakia@gmail.com</t>
  </si>
  <si>
    <t xml:space="preserve">Adriana Malá</t>
  </si>
  <si>
    <t xml:space="preserve">konateľka</t>
  </si>
  <si>
    <t xml:space="preserve">SK61 7500 0000 0040 3513 8032</t>
  </si>
  <si>
    <t xml:space="preserve">42234425</t>
  </si>
  <si>
    <t xml:space="preserve">JUDO CLUB Bardejov o. z.</t>
  </si>
  <si>
    <t xml:space="preserve">J.Grešáka 2745/15</t>
  </si>
  <si>
    <t xml:space="preserve">Bardejov</t>
  </si>
  <si>
    <t xml:space="preserve">085 01</t>
  </si>
  <si>
    <t xml:space="preserve">www.judovychod.sk</t>
  </si>
  <si>
    <t xml:space="preserve">
stanislav.mlynaric@centrum.sk</t>
  </si>
  <si>
    <t xml:space="preserve">Stanislav Mlynarič</t>
  </si>
  <si>
    <t xml:space="preserve">SK33 7500 0000 0040 1666 9348</t>
  </si>
  <si>
    <t xml:space="preserve">14222230</t>
  </si>
  <si>
    <t xml:space="preserve">Judo Klub Martin, Občianske združenie</t>
  </si>
  <si>
    <t xml:space="preserve">Československej armády 1698/10</t>
  </si>
  <si>
    <t xml:space="preserve">www.judomartin.sk</t>
  </si>
  <si>
    <t xml:space="preserve">zdenkokozak@centrum.sk</t>
  </si>
  <si>
    <t xml:space="preserve">Zdenko Kozák</t>
  </si>
  <si>
    <t xml:space="preserve">SK02 0900 0000 0052 3952 2479</t>
  </si>
  <si>
    <t xml:space="preserve">00609153</t>
  </si>
  <si>
    <t xml:space="preserve">Kajak &amp; kanoe klub Komárno, o.z.</t>
  </si>
  <si>
    <t xml:space="preserve">Župná ul. 1149/18</t>
  </si>
  <si>
    <t xml:space="preserve">Komárno</t>
  </si>
  <si>
    <t xml:space="preserve">945 01</t>
  </si>
  <si>
    <t xml:space="preserve">www.kajakkomarno.sk</t>
  </si>
  <si>
    <t xml:space="preserve">kkajakkomarno@gmail.com</t>
  </si>
  <si>
    <t xml:space="preserve">Viktor Demin</t>
  </si>
  <si>
    <t xml:space="preserve">SK71 0900 0000 0051 3433 5407</t>
  </si>
  <si>
    <t xml:space="preserve">35533099</t>
  </si>
  <si>
    <t xml:space="preserve">Karate Klub IGLOW, o. z.</t>
  </si>
  <si>
    <t xml:space="preserve">Javorová 2016/9</t>
  </si>
  <si>
    <t xml:space="preserve">Spišská Nová Ves</t>
  </si>
  <si>
    <t xml:space="preserve">052 01</t>
  </si>
  <si>
    <t xml:space="preserve">www.kkiglow.sk</t>
  </si>
  <si>
    <t xml:space="preserve">jaro.javorsky14@gmail.com</t>
  </si>
  <si>
    <t xml:space="preserve">Jaroslav Javorský</t>
  </si>
  <si>
    <t xml:space="preserve">Vladimír Geletko</t>
  </si>
  <si>
    <t xml:space="preserve">SK81 7500 0000 0040 3512 9136</t>
  </si>
  <si>
    <t xml:space="preserve">42074355</t>
  </si>
  <si>
    <t xml:space="preserve">KARATE KLUB JUNIOR PREŠOV, o. z.</t>
  </si>
  <si>
    <t xml:space="preserve">Levočská 77</t>
  </si>
  <si>
    <t xml:space="preserve">Prešov</t>
  </si>
  <si>
    <t xml:space="preserve">080 01</t>
  </si>
  <si>
    <t xml:space="preserve">www.karate-presov.sk</t>
  </si>
  <si>
    <t xml:space="preserve">junior@karate-presov.sk</t>
  </si>
  <si>
    <t xml:space="preserve">Ľubomír Čiernik</t>
  </si>
  <si>
    <t xml:space="preserve">SK64 0900 0000 0052 3931 3589</t>
  </si>
  <si>
    <t xml:space="preserve">35545127</t>
  </si>
  <si>
    <t xml:space="preserve">KARATE KLUB KRETOVIČ KOŠICE, o. z.</t>
  </si>
  <si>
    <t xml:space="preserve">Tr. SNP 104</t>
  </si>
  <si>
    <t xml:space="preserve">040 11</t>
  </si>
  <si>
    <t xml:space="preserve">www.kkk.sk</t>
  </si>
  <si>
    <t xml:space="preserve">karate.kretovic@gmail.com</t>
  </si>
  <si>
    <t xml:space="preserve">František Kretovič</t>
  </si>
  <si>
    <t xml:space="preserve">SK08 0900 0000 0051 2057 6218</t>
  </si>
  <si>
    <t xml:space="preserve">36130605</t>
  </si>
  <si>
    <t xml:space="preserve">Karate klub Prievidza FKŠ</t>
  </si>
  <si>
    <t xml:space="preserve">Ulica V. Benedikta 212/23</t>
  </si>
  <si>
    <t xml:space="preserve">Prievidza</t>
  </si>
  <si>
    <t xml:space="preserve">971 01</t>
  </si>
  <si>
    <t xml:space="preserve">www.karatefks.org</t>
  </si>
  <si>
    <t xml:space="preserve">senk.miro9@gmail.com</t>
  </si>
  <si>
    <t xml:space="preserve">Miroslav Šenk</t>
  </si>
  <si>
    <t xml:space="preserve">SK40 5600 0000 0090 1600 6002</t>
  </si>
  <si>
    <t xml:space="preserve">30230152</t>
  </si>
  <si>
    <t xml:space="preserve">Karate klub Žilina, o.z.</t>
  </si>
  <si>
    <t xml:space="preserve">Hečkova 2534/18</t>
  </si>
  <si>
    <t xml:space="preserve">www.karateza.sk</t>
  </si>
  <si>
    <t xml:space="preserve">cisarik@karate.sk</t>
  </si>
  <si>
    <t xml:space="preserve">Jozef Cisarik</t>
  </si>
  <si>
    <t xml:space="preserve">SK36 8330 0000 0023 0322 8458</t>
  </si>
  <si>
    <t xml:space="preserve">37859170</t>
  </si>
  <si>
    <t xml:space="preserve">KFC Komárno</t>
  </si>
  <si>
    <t xml:space="preserve">Športová 1</t>
  </si>
  <si>
    <t xml:space="preserve">www.kfckomarno.sk</t>
  </si>
  <si>
    <t xml:space="preserve">info@kfckomarno.sk</t>
  </si>
  <si>
    <t xml:space="preserve">Juraj Baráth</t>
  </si>
  <si>
    <t xml:space="preserve">SK42 7500 0000 0040 3513 8665</t>
  </si>
  <si>
    <t xml:space="preserve">45011893</t>
  </si>
  <si>
    <t xml:space="preserve">Klub gymnastických športov Slávia Trnava</t>
  </si>
  <si>
    <t xml:space="preserve">Rybníková 15</t>
  </si>
  <si>
    <t xml:space="preserve">www.gymnastikatrnava.sk</t>
  </si>
  <si>
    <t xml:space="preserve">kgsslaviatrnava@gmail.com; novak@sgf.sk</t>
  </si>
  <si>
    <t xml:space="preserve">Ján Novák</t>
  </si>
  <si>
    <t xml:space="preserve">Ján Novák; Miriam Bednáriková</t>
  </si>
  <si>
    <t xml:space="preserve">SK18 1100 0000 0029 4608 3598</t>
  </si>
  <si>
    <t xml:space="preserve">36071498</t>
  </si>
  <si>
    <t xml:space="preserve">Klub modernej gymnastiky DANUBIA</t>
  </si>
  <si>
    <t xml:space="preserve">Topoľčianska 33</t>
  </si>
  <si>
    <t xml:space="preserve">851 05</t>
  </si>
  <si>
    <t xml:space="preserve">www.danubia-gymnastika.sk</t>
  </si>
  <si>
    <t xml:space="preserve">danubia.eb@gmail.com</t>
  </si>
  <si>
    <t xml:space="preserve">Erika Brandnerová</t>
  </si>
  <si>
    <t xml:space="preserve">predsedníčka</t>
  </si>
  <si>
    <t xml:space="preserve">SK26 1100 0000 0029 4508 3481</t>
  </si>
  <si>
    <t xml:space="preserve">51565153</t>
  </si>
  <si>
    <t xml:space="preserve">Klub orientačného behu ATU Košice</t>
  </si>
  <si>
    <t xml:space="preserve">https://obeh.website.tuke.sk/</t>
  </si>
  <si>
    <t xml:space="preserve">
jozefpoll@gmail.com</t>
  </si>
  <si>
    <t xml:space="preserve">Jozef Pollák</t>
  </si>
  <si>
    <t xml:space="preserve">SK88 0900 0000 0051 6751 9480</t>
  </si>
  <si>
    <t xml:space="preserve">31940803</t>
  </si>
  <si>
    <t xml:space="preserve">Klub plaveckých športov Nereus Žilina, o. z.</t>
  </si>
  <si>
    <t xml:space="preserve">Vysokoškolákov 1765/8</t>
  </si>
  <si>
    <t xml:space="preserve">010 08</t>
  </si>
  <si>
    <t xml:space="preserve">www.nereus.sk</t>
  </si>
  <si>
    <t xml:space="preserve">
Jurkovic.t@gmail.com</t>
  </si>
  <si>
    <t xml:space="preserve">Tomáš Jurkovič</t>
  </si>
  <si>
    <t xml:space="preserve">SK88 5600 0000 0056 8519 1008</t>
  </si>
  <si>
    <t xml:space="preserve">36082538</t>
  </si>
  <si>
    <t xml:space="preserve">Klub sálového futbalu Športový klub Prednádražie Trnava</t>
  </si>
  <si>
    <t xml:space="preserve">Ulica Čajkovského 6331/39</t>
  </si>
  <si>
    <t xml:space="preserve">917 08</t>
  </si>
  <si>
    <t xml:space="preserve">www.prengocup.com</t>
  </si>
  <si>
    <t xml:space="preserve">
michalik.m@gmail.com</t>
  </si>
  <si>
    <t xml:space="preserve">Martin Michalík</t>
  </si>
  <si>
    <t xml:space="preserve">SK78 0900 0000 0050 3871 2487</t>
  </si>
  <si>
    <t xml:space="preserve">00688312</t>
  </si>
  <si>
    <t xml:space="preserve">Klub slovenských turistov</t>
  </si>
  <si>
    <t xml:space="preserve">Záborského 33</t>
  </si>
  <si>
    <t xml:space="preserve">831 03</t>
  </si>
  <si>
    <t xml:space="preserve">www.kst.sk</t>
  </si>
  <si>
    <t xml:space="preserve">ustredie@kst.sk</t>
  </si>
  <si>
    <t xml:space="preserve">Peter Švec</t>
  </si>
  <si>
    <t xml:space="preserve">Ida Ovečková</t>
  </si>
  <si>
    <t xml:space="preserve">SK34 0900 0000 0001 7152 7595</t>
  </si>
  <si>
    <t xml:space="preserve">42329809</t>
  </si>
  <si>
    <t xml:space="preserve">Klub Super Deti Košice, o.z.</t>
  </si>
  <si>
    <t xml:space="preserve">Lomonosovova 20</t>
  </si>
  <si>
    <t xml:space="preserve">www.super-deti.sk</t>
  </si>
  <si>
    <t xml:space="preserve">jan.surim@gmail.com</t>
  </si>
  <si>
    <t xml:space="preserve">Ján Šurim</t>
  </si>
  <si>
    <t xml:space="preserve">SK46 1100 0000 0029 4627 1177</t>
  </si>
  <si>
    <t xml:space="preserve">30857791</t>
  </si>
  <si>
    <t xml:space="preserve">Klub vodného slalomu Karlova Ves</t>
  </si>
  <si>
    <t xml:space="preserve">Líščie údolie 33</t>
  </si>
  <si>
    <t xml:space="preserve">841 04</t>
  </si>
  <si>
    <t xml:space="preserve">www.vodnyslalom.sk</t>
  </si>
  <si>
    <t xml:space="preserve">branko.illek@gmail.com</t>
  </si>
  <si>
    <t xml:space="preserve">Branko Illek</t>
  </si>
  <si>
    <t xml:space="preserve">SK83 0900 0000 0052 3924 1079</t>
  </si>
  <si>
    <t xml:space="preserve">35987901</t>
  </si>
  <si>
    <t xml:space="preserve">Krasokorčuliarsky klub Iskra Banská Bystrica</t>
  </si>
  <si>
    <t xml:space="preserve">Banska Bystrica</t>
  </si>
  <si>
    <t xml:space="preserve">www.kkiskrabb.sk</t>
  </si>
  <si>
    <t xml:space="preserve">info@kkiskrabb.sk</t>
  </si>
  <si>
    <t xml:space="preserve">Zuzana Babiakova</t>
  </si>
  <si>
    <t xml:space="preserve">Ivana Urbanová</t>
  </si>
  <si>
    <t xml:space="preserve">SK37 0900 0000 0052 3925 0346</t>
  </si>
  <si>
    <t xml:space="preserve">53942663</t>
  </si>
  <si>
    <t xml:space="preserve">KRAV MAGA Modra</t>
  </si>
  <si>
    <t xml:space="preserve">Záhradná 1396/30</t>
  </si>
  <si>
    <t xml:space="preserve">www.mirageacademy.sk </t>
  </si>
  <si>
    <t xml:space="preserve">krchnavy.michal@gmail.com</t>
  </si>
  <si>
    <t xml:space="preserve">Michal Krchnavý</t>
  </si>
  <si>
    <t xml:space="preserve">SK27 1100 0000 0029 4327 5383</t>
  </si>
  <si>
    <t xml:space="preserve">37951343</t>
  </si>
  <si>
    <t xml:space="preserve">Lieskovský tenisový klub – LTC</t>
  </si>
  <si>
    <t xml:space="preserve">Hájik 405/17</t>
  </si>
  <si>
    <t xml:space="preserve">Lieskovec</t>
  </si>
  <si>
    <t xml:space="preserve">962 21</t>
  </si>
  <si>
    <t xml:space="preserve">www.tenislieskovec.sk</t>
  </si>
  <si>
    <t xml:space="preserve">jana.tuzinska@gmail.com</t>
  </si>
  <si>
    <t xml:space="preserve">Jana Tužinská</t>
  </si>
  <si>
    <t xml:space="preserve">SK93 0900 0000 0051 1809 2943</t>
  </si>
  <si>
    <t xml:space="preserve">30847991</t>
  </si>
  <si>
    <t xml:space="preserve">Lyžiarsky klub Lokomotíva Bratislava</t>
  </si>
  <si>
    <t xml:space="preserve">Bajzova 5312/10</t>
  </si>
  <si>
    <t xml:space="preserve">841 08</t>
  </si>
  <si>
    <t xml:space="preserve">https://www.skiloko.sk</t>
  </si>
  <si>
    <t xml:space="preserve">jarka.jankova@gmail.com</t>
  </si>
  <si>
    <t xml:space="preserve">Igor Plávka</t>
  </si>
  <si>
    <t xml:space="preserve">Jarmila Janková</t>
  </si>
  <si>
    <t xml:space="preserve">SK88 0900 0000 0052 3927 1059</t>
  </si>
  <si>
    <t xml:space="preserve">35992204</t>
  </si>
  <si>
    <t xml:space="preserve">Lyžiarsky klub Opalisko Závažná Poruba  </t>
  </si>
  <si>
    <t xml:space="preserve">Športová 3</t>
  </si>
  <si>
    <t xml:space="preserve">Závažná  Poruba</t>
  </si>
  <si>
    <t xml:space="preserve">032 02</t>
  </si>
  <si>
    <t xml:space="preserve">www.lkopalisko.sk</t>
  </si>
  <si>
    <t xml:space="preserve">katarína.razusova@centrum.sk</t>
  </si>
  <si>
    <t xml:space="preserve">Katarína Rázusová</t>
  </si>
  <si>
    <t xml:space="preserve">SK66 1111 0000 0066 0589 0015</t>
  </si>
  <si>
    <t xml:space="preserve">42269423</t>
  </si>
  <si>
    <t xml:space="preserve">MAMMAL - Slovenský zväz MMA</t>
  </si>
  <si>
    <t xml:space="preserve">Židovská 298/19</t>
  </si>
  <si>
    <t xml:space="preserve">811 01</t>
  </si>
  <si>
    <t xml:space="preserve">www.mammal.sk</t>
  </si>
  <si>
    <t xml:space="preserve">info@mammal.sk; marek.herda@mammal.sk</t>
  </si>
  <si>
    <t xml:space="preserve">Marek Herda</t>
  </si>
  <si>
    <t xml:space="preserve">Jana Gurová</t>
  </si>
  <si>
    <t xml:space="preserve">SK90 0200 0000 0049 7897 1855</t>
  </si>
  <si>
    <t xml:space="preserve">00630616</t>
  </si>
  <si>
    <t xml:space="preserve">Maratón klub Rajec</t>
  </si>
  <si>
    <t xml:space="preserve">Mudrochova 909/4</t>
  </si>
  <si>
    <t xml:space="preserve">Rajec</t>
  </si>
  <si>
    <t xml:space="preserve">015 01</t>
  </si>
  <si>
    <t xml:space="preserve">
www.rajeckymaraton.sk</t>
  </si>
  <si>
    <t xml:space="preserve">
pavol.uhlarik@gmail.com</t>
  </si>
  <si>
    <t xml:space="preserve">Pavol Uhlárik</t>
  </si>
  <si>
    <t xml:space="preserve">SK29 0900 0000 0000 7651 0656</t>
  </si>
  <si>
    <t xml:space="preserve">00595209</t>
  </si>
  <si>
    <t xml:space="preserve">Maratónsky klub Košice</t>
  </si>
  <si>
    <t xml:space="preserve">Žriedlová 3444/30</t>
  </si>
  <si>
    <t xml:space="preserve">www.kosicemarathon.com</t>
  </si>
  <si>
    <t xml:space="preserve">klub@kosicemarathon.com</t>
  </si>
  <si>
    <t xml:space="preserve">Branislav Koniar</t>
  </si>
  <si>
    <t xml:space="preserve">Miriam Kopcsayová</t>
  </si>
  <si>
    <t xml:space="preserve">SK53 0900 0000 0051 8854 0107</t>
  </si>
  <si>
    <t xml:space="preserve">00689025</t>
  </si>
  <si>
    <t xml:space="preserve">Mestský futbalový klub Dolný Kubín</t>
  </si>
  <si>
    <t xml:space="preserve">Športovcov 1181/2</t>
  </si>
  <si>
    <t xml:space="preserve">Dolný Kubín</t>
  </si>
  <si>
    <t xml:space="preserve">dolnykubinmfk@orava.sk</t>
  </si>
  <si>
    <t xml:space="preserve">Ľubomír Škrabák</t>
  </si>
  <si>
    <t xml:space="preserve">SK57 7500 2000 0200 0504 2832</t>
  </si>
  <si>
    <t xml:space="preserve">00313319</t>
  </si>
  <si>
    <t xml:space="preserve">Mestský úrad Brezno</t>
  </si>
  <si>
    <t xml:space="preserve">Námestie gen. M.R. Štefánika 1</t>
  </si>
  <si>
    <t xml:space="preserve">Brezno</t>
  </si>
  <si>
    <t xml:space="preserve">977 01</t>
  </si>
  <si>
    <t xml:space="preserve">www.mesto.brezno.sk</t>
  </si>
  <si>
    <t xml:space="preserve">podatelna@brezno.sk</t>
  </si>
  <si>
    <t xml:space="preserve">Tomáš Abel</t>
  </si>
  <si>
    <t xml:space="preserve">primátor</t>
  </si>
  <si>
    <t xml:space="preserve">SK97 5600 0000 0020 0279 1001</t>
  </si>
  <si>
    <t xml:space="preserve">00326470</t>
  </si>
  <si>
    <t xml:space="preserve">Mestský úrad Poprad</t>
  </si>
  <si>
    <t xml:space="preserve">Nábrežie Jána Pavla II. 2802/3</t>
  </si>
  <si>
    <t xml:space="preserve">Poprad</t>
  </si>
  <si>
    <t xml:space="preserve">058 42</t>
  </si>
  <si>
    <t xml:space="preserve">www.poprad.sk</t>
  </si>
  <si>
    <t xml:space="preserve">podatelna@msupoprad.sk</t>
  </si>
  <si>
    <t xml:space="preserve">Anton Danko</t>
  </si>
  <si>
    <t xml:space="preserve">SK75 0200 0000 0000 2452 4562</t>
  </si>
  <si>
    <t xml:space="preserve">00309303</t>
  </si>
  <si>
    <t xml:space="preserve">Mestský úrad Štúrovo</t>
  </si>
  <si>
    <t xml:space="preserve">Námestie slobody 1</t>
  </si>
  <si>
    <t xml:space="preserve">Štúrovo</t>
  </si>
  <si>
    <t xml:space="preserve">943 01</t>
  </si>
  <si>
    <t xml:space="preserve">www.sturovo.sk</t>
  </si>
  <si>
    <t xml:space="preserve">sekretariat@sturovo.sk</t>
  </si>
  <si>
    <t xml:space="preserve">Eugen Szabó</t>
  </si>
  <si>
    <t xml:space="preserve">SK44 0200 0000 0001 7502 2172</t>
  </si>
  <si>
    <t xml:space="preserve">42375177</t>
  </si>
  <si>
    <t xml:space="preserve">MESTSKÝ VOLEJBALOVÝ KLUB NOVÉ MESTO NAD VÁHOM</t>
  </si>
  <si>
    <t xml:space="preserve">Odborárska 1374/10</t>
  </si>
  <si>
    <t xml:space="preserve">Nové Mesto nad Váhom</t>
  </si>
  <si>
    <t xml:space="preserve">915 01</t>
  </si>
  <si>
    <t xml:space="preserve">www.facebook.com/mvknovemesto</t>
  </si>
  <si>
    <t xml:space="preserve">lubosl70@volny.cz</t>
  </si>
  <si>
    <t xml:space="preserve">Luboš Lhotský</t>
  </si>
  <si>
    <t xml:space="preserve">viceprezident</t>
  </si>
  <si>
    <t xml:space="preserve">SK58 0900 0000 0051 2699 7785</t>
  </si>
  <si>
    <t xml:space="preserve">42253284</t>
  </si>
  <si>
    <t xml:space="preserve">MINDA GYM BRATISLAVA</t>
  </si>
  <si>
    <t xml:space="preserve">Rovniankova 1688/18</t>
  </si>
  <si>
    <t xml:space="preserve">851 02</t>
  </si>
  <si>
    <t xml:space="preserve">www.mindagym.sk</t>
  </si>
  <si>
    <t xml:space="preserve">info@mindagym.sk</t>
  </si>
  <si>
    <t xml:space="preserve">Vladimír Minda</t>
  </si>
  <si>
    <t xml:space="preserve">35994134</t>
  </si>
  <si>
    <t xml:space="preserve">Mládežnícka basketbalová akadémia Prievidza</t>
  </si>
  <si>
    <t xml:space="preserve">Sama Chalupku 312/12</t>
  </si>
  <si>
    <t xml:space="preserve">www.mbaprievidza.sk</t>
  </si>
  <si>
    <t xml:space="preserve">marekbulik23@gmail.com</t>
  </si>
  <si>
    <t xml:space="preserve">Marek Bulík, Branislav Hromada</t>
  </si>
  <si>
    <t xml:space="preserve">predseda správnej rady, člen správnej rady</t>
  </si>
  <si>
    <t xml:space="preserve">Marek Bulík</t>
  </si>
  <si>
    <t xml:space="preserve">SK30 0900 0000 0050 6603  0491</t>
  </si>
  <si>
    <t xml:space="preserve">42108012</t>
  </si>
  <si>
    <t xml:space="preserve">MŠK - STO Krompachy</t>
  </si>
  <si>
    <t xml:space="preserve">Trangusova 1</t>
  </si>
  <si>
    <t xml:space="preserve">Krompachy</t>
  </si>
  <si>
    <t xml:space="preserve">053 42</t>
  </si>
  <si>
    <t xml:space="preserve">www.mskstokrompachy.cultech.sk</t>
  </si>
  <si>
    <t xml:space="preserve">olga.barbusova@centrum.sk</t>
  </si>
  <si>
    <t xml:space="preserve">Oľga Barbušová</t>
  </si>
  <si>
    <t xml:space="preserve">SK10 0900 0000 0051 3751 3352</t>
  </si>
  <si>
    <t xml:space="preserve">36332500</t>
  </si>
  <si>
    <t xml:space="preserve">MŠK Púchov s. r. o.</t>
  </si>
  <si>
    <t xml:space="preserve">Ul. 1. mája 834/29</t>
  </si>
  <si>
    <t xml:space="preserve">www.futbal.mskpuchov.sk</t>
  </si>
  <si>
    <t xml:space="preserve">mskpuchov@mskpuchov.sk</t>
  </si>
  <si>
    <t xml:space="preserve">Štefan Ondrička</t>
  </si>
  <si>
    <t xml:space="preserve">37832743</t>
  </si>
  <si>
    <t xml:space="preserve">MUSHER KLUB LUČENEC</t>
  </si>
  <si>
    <t xml:space="preserve">Hlavná 879/41A</t>
  </si>
  <si>
    <t xml:space="preserve">Špačince</t>
  </si>
  <si>
    <t xml:space="preserve">919 51</t>
  </si>
  <si>
    <t xml:space="preserve">www.mklucenec.sk</t>
  </si>
  <si>
    <t xml:space="preserve">zuzana.rybarova1@gmail.com</t>
  </si>
  <si>
    <t xml:space="preserve">Zuzana Rybárová</t>
  </si>
  <si>
    <t xml:space="preserve">42007445</t>
  </si>
  <si>
    <t xml:space="preserve">NOVÉ TVÁRE/NEW FACES</t>
  </si>
  <si>
    <t xml:space="preserve">Rudlovská cesta 1028/13</t>
  </si>
  <si>
    <t xml:space="preserve">www.newfaces.sk </t>
  </si>
  <si>
    <t xml:space="preserve">newfacesbb@gmail.com</t>
  </si>
  <si>
    <t xml:space="preserve">Vladimír Ivan</t>
  </si>
  <si>
    <t xml:space="preserve">36102181</t>
  </si>
  <si>
    <t xml:space="preserve">Občianske združenie "Športový klub DELFÍN Nitra"</t>
  </si>
  <si>
    <t xml:space="preserve">Za Humnami 732/43</t>
  </si>
  <si>
    <t xml:space="preserve">www.slovakman.sk</t>
  </si>
  <si>
    <t xml:space="preserve">
peciarp@gmail.com</t>
  </si>
  <si>
    <t xml:space="preserve">Pavol Peciar</t>
  </si>
  <si>
    <t xml:space="preserve">Tatiana Peciarová</t>
  </si>
  <si>
    <t xml:space="preserve">SK34 0900 0000 0051 4349 1030</t>
  </si>
  <si>
    <t xml:space="preserve">42172209</t>
  </si>
  <si>
    <t xml:space="preserve">Občianske združenie Sokolík</t>
  </si>
  <si>
    <t xml:space="preserve">Borievková 448/2</t>
  </si>
  <si>
    <t xml:space="preserve">Hamuliakovo</t>
  </si>
  <si>
    <t xml:space="preserve">900 43</t>
  </si>
  <si>
    <t xml:space="preserve">www.florbalovasuperdavka.sk</t>
  </si>
  <si>
    <t xml:space="preserve">majo.takac@gmail.com</t>
  </si>
  <si>
    <t xml:space="preserve">Maroš Takáč</t>
  </si>
  <si>
    <t xml:space="preserve">SK90 5600 0000 0067 4685 5002</t>
  </si>
  <si>
    <t xml:space="preserve">50607332</t>
  </si>
  <si>
    <t xml:space="preserve">OCRA Slovakia</t>
  </si>
  <si>
    <t xml:space="preserve">Kadnárova 2512/17</t>
  </si>
  <si>
    <t xml:space="preserve">831 52</t>
  </si>
  <si>
    <t xml:space="preserve">www.ocraslovakia.sk</t>
  </si>
  <si>
    <t xml:space="preserve">martin.raffay@gmail.com</t>
  </si>
  <si>
    <t xml:space="preserve">Martin Raffay</t>
  </si>
  <si>
    <t xml:space="preserve">SK69 1100 0000 0029 4520 3666</t>
  </si>
  <si>
    <t xml:space="preserve">42279607</t>
  </si>
  <si>
    <t xml:space="preserve">Penguin sport club</t>
  </si>
  <si>
    <t xml:space="preserve">Beckov 427</t>
  </si>
  <si>
    <t xml:space="preserve">Beckov</t>
  </si>
  <si>
    <t xml:space="preserve">916 38</t>
  </si>
  <si>
    <t xml:space="preserve">www.detiasport.sk</t>
  </si>
  <si>
    <t xml:space="preserve">info@detiasport.sk</t>
  </si>
  <si>
    <t xml:space="preserve">Andrej Úradníček</t>
  </si>
  <si>
    <t xml:space="preserve">SK92 0200 0000 0052 4540 7151</t>
  </si>
  <si>
    <t xml:space="preserve">51068125</t>
  </si>
  <si>
    <t xml:space="preserve">Philosophers Nitra</t>
  </si>
  <si>
    <t xml:space="preserve">Bazovského 417/16</t>
  </si>
  <si>
    <t xml:space="preserve">949 11</t>
  </si>
  <si>
    <t xml:space="preserve">www.philosophers.sk</t>
  </si>
  <si>
    <t xml:space="preserve">philosophershockey@gmail.com</t>
  </si>
  <si>
    <t xml:space="preserve">Martin Uhnák</t>
  </si>
  <si>
    <t xml:space="preserve">SK89 0900 0000 0052 3497 9373</t>
  </si>
  <si>
    <t xml:space="preserve">48136387</t>
  </si>
  <si>
    <t xml:space="preserve">Pilot JET s.r.o.</t>
  </si>
  <si>
    <t xml:space="preserve">Ružinovská 3</t>
  </si>
  <si>
    <t xml:space="preserve">821 02</t>
  </si>
  <si>
    <t xml:space="preserve">www.letisko-jasna.sk</t>
  </si>
  <si>
    <t xml:space="preserve">cpt@atlas.sk</t>
  </si>
  <si>
    <t xml:space="preserve">Miroslav Toma</t>
  </si>
  <si>
    <t xml:space="preserve">prokurista</t>
  </si>
  <si>
    <t xml:space="preserve">SK10 0200 0000 0052 2212 7851</t>
  </si>
  <si>
    <t xml:space="preserve">36108472</t>
  </si>
  <si>
    <t xml:space="preserve">PIRANA Sport Club</t>
  </si>
  <si>
    <t xml:space="preserve">Tovarnícka 1651/1</t>
  </si>
  <si>
    <t xml:space="preserve">Topoľčany</t>
  </si>
  <si>
    <t xml:space="preserve">955 01</t>
  </si>
  <si>
    <t xml:space="preserve">www.piranasport.sk</t>
  </si>
  <si>
    <t xml:space="preserve">marek.galis@gmail.com</t>
  </si>
  <si>
    <t xml:space="preserve">Marek Gális</t>
  </si>
  <si>
    <t xml:space="preserve">generálny manažér</t>
  </si>
  <si>
    <t xml:space="preserve">SK43 0900 0000 0002 6122 3042</t>
  </si>
  <si>
    <t xml:space="preserve">50629158</t>
  </si>
  <si>
    <t xml:space="preserve">Pohyb ako dar</t>
  </si>
  <si>
    <t xml:space="preserve">Bazovského 3138/1</t>
  </si>
  <si>
    <t xml:space="preserve">www.odtatierkdunaju.sk</t>
  </si>
  <si>
    <t xml:space="preserve">bebold21@gmail.com</t>
  </si>
  <si>
    <t xml:space="preserve">Štefan Šogor</t>
  </si>
  <si>
    <t xml:space="preserve">SK18 1100 0000 0029 4503 3476</t>
  </si>
  <si>
    <t xml:space="preserve">35546913</t>
  </si>
  <si>
    <t xml:space="preserve">SKI CLUB VRÁTNA</t>
  </si>
  <si>
    <t xml:space="preserve">Južná trieda 2254/46</t>
  </si>
  <si>
    <t xml:space="preserve">www.vratna.org</t>
  </si>
  <si>
    <t xml:space="preserve">
suhajdas@icos.sk</t>
  </si>
  <si>
    <t xml:space="preserve">Silvia Smereková, Iveta Urbanová</t>
  </si>
  <si>
    <t xml:space="preserve">člen správnej rady, člen správnej rady</t>
  </si>
  <si>
    <t xml:space="preserve">Andrej Gábriš</t>
  </si>
  <si>
    <t xml:space="preserve">SK64 7500 0000 0003 1379 6513</t>
  </si>
  <si>
    <t xml:space="preserve">42254302</t>
  </si>
  <si>
    <t xml:space="preserve">Slávia Gymnastické centrum Bratislava</t>
  </si>
  <si>
    <t xml:space="preserve">Wolkrova 47</t>
  </si>
  <si>
    <t xml:space="preserve">851 01</t>
  </si>
  <si>
    <t xml:space="preserve">www.gymnastickecentrum.sk</t>
  </si>
  <si>
    <t xml:space="preserve">info@gymslaviauk.sk</t>
  </si>
  <si>
    <t xml:space="preserve">Tibor Letko</t>
  </si>
  <si>
    <t xml:space="preserve">SK89 0900 0000 0052 3518 8602</t>
  </si>
  <si>
    <t xml:space="preserve">30787009</t>
  </si>
  <si>
    <t xml:space="preserve">Slovenská asociácia amerického futbalu</t>
  </si>
  <si>
    <t xml:space="preserve">Nevädzová 17211/6B</t>
  </si>
  <si>
    <t xml:space="preserve">www.saaf.sk</t>
  </si>
  <si>
    <t xml:space="preserve">info@saaf.sk</t>
  </si>
  <si>
    <t xml:space="preserve">Michal Slašťan</t>
  </si>
  <si>
    <t xml:space="preserve">SK90 8330 0000 0021 0189 0697</t>
  </si>
  <si>
    <t xml:space="preserve">00631655</t>
  </si>
  <si>
    <t xml:space="preserve">Slovenská asociácia boccie</t>
  </si>
  <si>
    <t xml:space="preserve">Ulica Vajanského 874/46</t>
  </si>
  <si>
    <t xml:space="preserve">www.bocce.sk</t>
  </si>
  <si>
    <t xml:space="preserve">slovenska.asociacia.bocce@gmail.com</t>
  </si>
  <si>
    <t xml:space="preserve">Ján Macko, Lukáš Bolla, Richard Čonka</t>
  </si>
  <si>
    <t xml:space="preserve">prezident, predseda, predseda</t>
  </si>
  <si>
    <t xml:space="preserve">Ján Macko </t>
  </si>
  <si>
    <t xml:space="preserve">SK92 8330 0000 0026 0113 7730</t>
  </si>
  <si>
    <t xml:space="preserve">42019541</t>
  </si>
  <si>
    <t xml:space="preserve">Slovenská asociácia čínskeho wushu</t>
  </si>
  <si>
    <t xml:space="preserve">Ladislava Dérera 35</t>
  </si>
  <si>
    <t xml:space="preserve">831 01</t>
  </si>
  <si>
    <t xml:space="preserve">www.wushuslovakia.sk</t>
  </si>
  <si>
    <t xml:space="preserve">email@wushuslovakia.sk</t>
  </si>
  <si>
    <t xml:space="preserve">Ľubomír France</t>
  </si>
  <si>
    <t xml:space="preserve">SK12 8330 0000 0024 0152 5392</t>
  </si>
  <si>
    <t xml:space="preserve">30810108</t>
  </si>
  <si>
    <t xml:space="preserve">Slovenská Asociácia Dynamickej Streľby</t>
  </si>
  <si>
    <t xml:space="preserve">Skautská 2</t>
  </si>
  <si>
    <t xml:space="preserve">www.sads.sk</t>
  </si>
  <si>
    <t xml:space="preserve">prezident@sads.sk</t>
  </si>
  <si>
    <t xml:space="preserve">Bystrík Zachar</t>
  </si>
  <si>
    <t xml:space="preserve">SK75 3100 0000 0040 0020 5012</t>
  </si>
  <si>
    <t xml:space="preserve">30842069</t>
  </si>
  <si>
    <t xml:space="preserve">Slovenská asociácia fitnes, kulturistiky a silového trojboja</t>
  </si>
  <si>
    <t xml:space="preserve">www.safkst.sk</t>
  </si>
  <si>
    <t xml:space="preserve">sekretariat@safkst.sk</t>
  </si>
  <si>
    <t xml:space="preserve">Boris Mlsna</t>
  </si>
  <si>
    <t xml:space="preserve">Lucia Čermáková</t>
  </si>
  <si>
    <t xml:space="preserve">SK77 0900 0000 0051 7589 2912</t>
  </si>
  <si>
    <t xml:space="preserve">31749852</t>
  </si>
  <si>
    <t xml:space="preserve">Slovenská asociácia Frisbee</t>
  </si>
  <si>
    <t xml:space="preserve">Malženice 511</t>
  </si>
  <si>
    <t xml:space="preserve">Malženice</t>
  </si>
  <si>
    <t xml:space="preserve">919 29</t>
  </si>
  <si>
    <t xml:space="preserve">www.szf.sk</t>
  </si>
  <si>
    <t xml:space="preserve">safslovakia@gmail.com</t>
  </si>
  <si>
    <t xml:space="preserve">Richard Kollár</t>
  </si>
  <si>
    <t xml:space="preserve">Martin Keseg</t>
  </si>
  <si>
    <t xml:space="preserve">SK62 0200 0000 0000 7763 5012</t>
  </si>
  <si>
    <t xml:space="preserve">30844711</t>
  </si>
  <si>
    <t xml:space="preserve">Slovenská asociácia go</t>
  </si>
  <si>
    <t xml:space="preserve">www.sago.sk</t>
  </si>
  <si>
    <t xml:space="preserve">slovakgo@gmail.com</t>
  </si>
  <si>
    <t xml:space="preserve">Martin Lukáč</t>
  </si>
  <si>
    <t xml:space="preserve">Martin Lukáč; Miroslav Poliak</t>
  </si>
  <si>
    <t xml:space="preserve">421903187087; 421903200136</t>
  </si>
  <si>
    <t xml:space="preserve">SK31 8330 0000 0025 0173 0318</t>
  </si>
  <si>
    <t xml:space="preserve">31940668</t>
  </si>
  <si>
    <t xml:space="preserve">Slovenská asociácia korfbalu</t>
  </si>
  <si>
    <t xml:space="preserve">Makovického 6</t>
  </si>
  <si>
    <t xml:space="preserve">www.korfbal.sk</t>
  </si>
  <si>
    <t xml:space="preserve">martinsonoga@gmail.com</t>
  </si>
  <si>
    <t xml:space="preserve">Martin Sonoga</t>
  </si>
  <si>
    <t xml:space="preserve">SK91 3100 0000 0040 0116 2405</t>
  </si>
  <si>
    <t xml:space="preserve">31824021</t>
  </si>
  <si>
    <t xml:space="preserve">Slovenská asociácia motoristického športu</t>
  </si>
  <si>
    <t xml:space="preserve">Fatranská 3</t>
  </si>
  <si>
    <t xml:space="preserve">www.sams-asn.sk</t>
  </si>
  <si>
    <t xml:space="preserve">samssk@nextra.sk</t>
  </si>
  <si>
    <t xml:space="preserve">Dušan Koblišek</t>
  </si>
  <si>
    <t xml:space="preserve">Vojtech Ruisl</t>
  </si>
  <si>
    <t xml:space="preserve">SK29 3100 0000 0042 2012 1718</t>
  </si>
  <si>
    <t xml:space="preserve">45009660</t>
  </si>
  <si>
    <t xml:space="preserve">Slovenská asociácia naturálnej kulturistiky</t>
  </si>
  <si>
    <t xml:space="preserve">Štefániková 3509/20</t>
  </si>
  <si>
    <t xml:space="preserve">www.sank.sk</t>
  </si>
  <si>
    <t xml:space="preserve">rigosank@gmail.com</t>
  </si>
  <si>
    <t xml:space="preserve">Viliam Rigo</t>
  </si>
  <si>
    <t xml:space="preserve">SK83 0900 0000 0051 5460 0722</t>
  </si>
  <si>
    <t xml:space="preserve">30811686</t>
  </si>
  <si>
    <t xml:space="preserve">Slovenská asociácia pretláčania rukou</t>
  </si>
  <si>
    <t xml:space="preserve">Vavrečka 311</t>
  </si>
  <si>
    <t xml:space="preserve">Námestovo</t>
  </si>
  <si>
    <t xml:space="preserve">029 01</t>
  </si>
  <si>
    <t xml:space="preserve">www.armsport.sk</t>
  </si>
  <si>
    <t xml:space="preserve">sekretariat@armsport.sk</t>
  </si>
  <si>
    <t xml:space="preserve">Ján Germánus</t>
  </si>
  <si>
    <t xml:space="preserve">Dagmar Petrová</t>
  </si>
  <si>
    <t xml:space="preserve">SK46 0900 0000 0000 1147 3305</t>
  </si>
  <si>
    <t xml:space="preserve">30814910</t>
  </si>
  <si>
    <t xml:space="preserve">Slovenská asociácia Taekwondo WT</t>
  </si>
  <si>
    <t xml:space="preserve">Hlavná 37/68</t>
  </si>
  <si>
    <t xml:space="preserve">new.satkd.sk</t>
  </si>
  <si>
    <t xml:space="preserve">satkd.office@gmail.com</t>
  </si>
  <si>
    <t xml:space="preserve">Mário Švec</t>
  </si>
  <si>
    <t xml:space="preserve">Pavel Ižarik; Alexandra Filipová</t>
  </si>
  <si>
    <t xml:space="preserve">421902901640; 421911011900</t>
  </si>
  <si>
    <t xml:space="preserve">SK19 8330 0000 0021 0142 0070</t>
  </si>
  <si>
    <t xml:space="preserve">Slovenská asociácia taekwondo WT</t>
  </si>
  <si>
    <t xml:space="preserve">Košice </t>
  </si>
  <si>
    <t xml:space="preserve">www.new.satkd.sk</t>
  </si>
  <si>
    <t xml:space="preserve">17316731</t>
  </si>
  <si>
    <t xml:space="preserve">Slovenská asociácia univerzitného športu</t>
  </si>
  <si>
    <t xml:space="preserve">Trnavská cesta 37</t>
  </si>
  <si>
    <t xml:space="preserve">831 04</t>
  </si>
  <si>
    <t xml:space="preserve">www.saus.sk</t>
  </si>
  <si>
    <t xml:space="preserve">saus@saus.sk</t>
  </si>
  <si>
    <t xml:space="preserve">Július Dubovský</t>
  </si>
  <si>
    <t xml:space="preserve">Michaela Masárová</t>
  </si>
  <si>
    <t xml:space="preserve">SK51 1100 0000 0026 2902 3663</t>
  </si>
  <si>
    <t xml:space="preserve">31929931</t>
  </si>
  <si>
    <t xml:space="preserve">SLOVENSKÁ ASOCIÁCIA ZLATOKOPOV</t>
  </si>
  <si>
    <t xml:space="preserve">Ulica R. Jašíka 3004/1D</t>
  </si>
  <si>
    <t xml:space="preserve">ryzovaniezlata.sk</t>
  </si>
  <si>
    <t xml:space="preserve">asociaciazlatokopov@gmail.com</t>
  </si>
  <si>
    <t xml:space="preserve">František Küffer</t>
  </si>
  <si>
    <t xml:space="preserve">SK81 0900 0000 0052 3329 5500</t>
  </si>
  <si>
    <t xml:space="preserve">30841798</t>
  </si>
  <si>
    <t xml:space="preserve">Slovenská asociácia zrakovo postihnutých športovcov</t>
  </si>
  <si>
    <t xml:space="preserve">Kúpeľná 1843/81</t>
  </si>
  <si>
    <t xml:space="preserve">Bojnice</t>
  </si>
  <si>
    <t xml:space="preserve">972 01</t>
  </si>
  <si>
    <t xml:space="preserve">www.sazps.sk</t>
  </si>
  <si>
    <t xml:space="preserve">sazps@sazps.sk</t>
  </si>
  <si>
    <t xml:space="preserve">Jakub Krako</t>
  </si>
  <si>
    <t xml:space="preserve">SK95 8330 0000 0021 0076 9190</t>
  </si>
  <si>
    <t xml:space="preserve">30844568</t>
  </si>
  <si>
    <t xml:space="preserve">Slovenská baseballová federácia</t>
  </si>
  <si>
    <t xml:space="preserve">www.slovakiabaseball.com</t>
  </si>
  <si>
    <t xml:space="preserve">office@slovakiabaseball.com</t>
  </si>
  <si>
    <t xml:space="preserve">Martin Čerňák</t>
  </si>
  <si>
    <t xml:space="preserve">František Bunta</t>
  </si>
  <si>
    <t xml:space="preserve">SK09 0200 0000 0017 8566 0854</t>
  </si>
  <si>
    <t xml:space="preserve">17315166</t>
  </si>
  <si>
    <t xml:space="preserve">Slovenská basketbalová asociácia</t>
  </si>
  <si>
    <t xml:space="preserve">Kalinčiakova 33</t>
  </si>
  <si>
    <t xml:space="preserve">www.slovakbasket.sk</t>
  </si>
  <si>
    <t xml:space="preserve">sekretariat@slovakbasket.sk</t>
  </si>
  <si>
    <t xml:space="preserve">Michal Ondruš</t>
  </si>
  <si>
    <t xml:space="preserve">Štefan Kubík</t>
  </si>
  <si>
    <t xml:space="preserve">SK94 1100 0000 0029 2586 5005</t>
  </si>
  <si>
    <t xml:space="preserve">31744621</t>
  </si>
  <si>
    <t xml:space="preserve">Slovenská boxerská federácia</t>
  </si>
  <si>
    <t xml:space="preserve">Dr. Vladimíra Clementisa 3222/10</t>
  </si>
  <si>
    <t xml:space="preserve">www.sbf.sk</t>
  </si>
  <si>
    <t xml:space="preserve">sbf@sbf.sk</t>
  </si>
  <si>
    <t xml:space="preserve">Tomáš Kovács</t>
  </si>
  <si>
    <t xml:space="preserve">Ivana Haršányová</t>
  </si>
  <si>
    <t xml:space="preserve">SK63 0200 0000 0017 8550 5555</t>
  </si>
  <si>
    <t xml:space="preserve">SK69 0200 0000 0039 3346 9955</t>
  </si>
  <si>
    <t xml:space="preserve">34056939</t>
  </si>
  <si>
    <t xml:space="preserve">SLOVENSKÁ CYKLOTRIALOVÁ ÚNIA</t>
  </si>
  <si>
    <t xml:space="preserve">Štefánikova 4445</t>
  </si>
  <si>
    <t xml:space="preserve">058 01</t>
  </si>
  <si>
    <t xml:space="preserve">www.slovakbiketrial.sk</t>
  </si>
  <si>
    <t xml:space="preserve">stefan@blackmail.sk</t>
  </si>
  <si>
    <t xml:space="preserve">Štefan Pčola</t>
  </si>
  <si>
    <t xml:space="preserve">SK82 7500 0000 0040 2786 8668</t>
  </si>
  <si>
    <t xml:space="preserve">37824465</t>
  </si>
  <si>
    <t xml:space="preserve">Slovenská Escrima Wing Tsun Organizácia (SEWTO)</t>
  </si>
  <si>
    <t xml:space="preserve">Rožňavská 856/10</t>
  </si>
  <si>
    <t xml:space="preserve">Rimavská Sobota</t>
  </si>
  <si>
    <t xml:space="preserve">979 01</t>
  </si>
  <si>
    <t xml:space="preserve">www.sewto.sk</t>
  </si>
  <si>
    <t xml:space="preserve">kuvik@devik.sk</t>
  </si>
  <si>
    <t xml:space="preserve">	Marian Kuvik</t>
  </si>
  <si>
    <t xml:space="preserve">	Marian Kuvik, MBA</t>
  </si>
  <si>
    <t xml:space="preserve">SK71 7500 0000 0040 3002 0617</t>
  </si>
  <si>
    <t xml:space="preserve">34003975</t>
  </si>
  <si>
    <t xml:space="preserve">Slovenská federácia karate a bojových umení</t>
  </si>
  <si>
    <t xml:space="preserve">Miletičova 3/A</t>
  </si>
  <si>
    <t xml:space="preserve">www.karate-slovakia.sk</t>
  </si>
  <si>
    <t xml:space="preserve">info@karate-slovakia.sk</t>
  </si>
  <si>
    <t xml:space="preserve">Daniel Baran</t>
  </si>
  <si>
    <t xml:space="preserve">SK51 0200 0000 0011 8096 9955</t>
  </si>
  <si>
    <t xml:space="preserve">36064742</t>
  </si>
  <si>
    <t xml:space="preserve">Slovenská federácia pétanque</t>
  </si>
  <si>
    <t xml:space="preserve">Karpatské námestie 10A</t>
  </si>
  <si>
    <t xml:space="preserve">831 06</t>
  </si>
  <si>
    <t xml:space="preserve">www.sfp.sk</t>
  </si>
  <si>
    <t xml:space="preserve">peter.sury@gmail.com</t>
  </si>
  <si>
    <t xml:space="preserve">Peter Šúry</t>
  </si>
  <si>
    <t xml:space="preserve">SK28 8330 0000 0023 0103 3104</t>
  </si>
  <si>
    <t xml:space="preserve">42361885</t>
  </si>
  <si>
    <t xml:space="preserve">Slovenská footgolfová asociácia</t>
  </si>
  <si>
    <t xml:space="preserve">Medveďovej 13</t>
  </si>
  <si>
    <t xml:space="preserve">www.sfga.sk</t>
  </si>
  <si>
    <t xml:space="preserve">info@sfga.sk</t>
  </si>
  <si>
    <t xml:space="preserve">Viliam Nemčko</t>
  </si>
  <si>
    <t xml:space="preserve">Tomáš Bartko</t>
  </si>
  <si>
    <t xml:space="preserve">SK72 1111 0000 0014 6314 7011</t>
  </si>
  <si>
    <t xml:space="preserve">50284363</t>
  </si>
  <si>
    <t xml:space="preserve">Slovenská golfová asociácia</t>
  </si>
  <si>
    <t xml:space="preserve">Kukučínova 26</t>
  </si>
  <si>
    <t xml:space="preserve">831 02</t>
  </si>
  <si>
    <t xml:space="preserve">www.skga.sk</t>
  </si>
  <si>
    <t xml:space="preserve">skga@skga.sk</t>
  </si>
  <si>
    <t xml:space="preserve">Michal Krnáč, Miroslav Rusnák</t>
  </si>
  <si>
    <t xml:space="preserve">prezident, viceprezident</t>
  </si>
  <si>
    <t xml:space="preserve">Zuzana Soldánová</t>
  </si>
  <si>
    <t xml:space="preserve">SK42 0900 0000 0052 1113 2866</t>
  </si>
  <si>
    <t xml:space="preserve">SK14 1100 0000 0029 4204 8955</t>
  </si>
  <si>
    <t xml:space="preserve">00688321</t>
  </si>
  <si>
    <t xml:space="preserve">Slovenská gymnastická federácia</t>
  </si>
  <si>
    <t xml:space="preserve">www.sgf.sk</t>
  </si>
  <si>
    <t xml:space="preserve">office@sgf.sk</t>
  </si>
  <si>
    <t xml:space="preserve">Ľuboš Vilček, Silvia Ruščinová</t>
  </si>
  <si>
    <t xml:space="preserve">prezident, generálna sekretárka</t>
  </si>
  <si>
    <t xml:space="preserve">Silvia Ruščinová</t>
  </si>
  <si>
    <t xml:space="preserve">SK53 0900 0000 0051 0865 8667</t>
  </si>
  <si>
    <t xml:space="preserve">00603091</t>
  </si>
  <si>
    <t xml:space="preserve">Slovenská hokejbalová únia</t>
  </si>
  <si>
    <t xml:space="preserve">www.hokejbal.sk</t>
  </si>
  <si>
    <t xml:space="preserve">hokejbal@hokejbal.sk</t>
  </si>
  <si>
    <t xml:space="preserve">Miroslav Dragun</t>
  </si>
  <si>
    <t xml:space="preserve">SK77 0200 0000 0017 8572 3456</t>
  </si>
  <si>
    <t xml:space="preserve">54041368</t>
  </si>
  <si>
    <t xml:space="preserve">SLOVENSKÁ CHEERLEADING ÚNIA</t>
  </si>
  <si>
    <t xml:space="preserve">Novozámocká 3212/22</t>
  </si>
  <si>
    <t xml:space="preserve">www.scu.sk</t>
  </si>
  <si>
    <t xml:space="preserve">sekretariatscu@scu.sk</t>
  </si>
  <si>
    <t xml:space="preserve">Zuzana Niščáková</t>
  </si>
  <si>
    <t xml:space="preserve">SK09 8330 0000 0026 0266 7944</t>
  </si>
  <si>
    <t xml:space="preserve">SK37 8330 0000 0022 0206 1417</t>
  </si>
  <si>
    <t xml:space="preserve">31787801</t>
  </si>
  <si>
    <t xml:space="preserve">SLOVENSKÁ JAZDECKÁ FEDERÁCIA</t>
  </si>
  <si>
    <t xml:space="preserve">www.sjf.sk</t>
  </si>
  <si>
    <t xml:space="preserve">baciak.masarykova@sjf.sk</t>
  </si>
  <si>
    <t xml:space="preserve">Vladimír Chovan</t>
  </si>
  <si>
    <t xml:space="preserve">Zuzana Bačiak Masaryková</t>
  </si>
  <si>
    <t xml:space="preserve">SK06 0900 0000 0001 7426 1462</t>
  </si>
  <si>
    <t xml:space="preserve">50434101</t>
  </si>
  <si>
    <t xml:space="preserve">Slovenská kanoistika</t>
  </si>
  <si>
    <t xml:space="preserve">www.canoe.sk</t>
  </si>
  <si>
    <t xml:space="preserve">office@canoe.sk</t>
  </si>
  <si>
    <t xml:space="preserve">Martin Stanovský</t>
  </si>
  <si>
    <t xml:space="preserve">Boris Bergendi</t>
  </si>
  <si>
    <t xml:space="preserve">SK77 0900 0000 0051 1559 0728</t>
  </si>
  <si>
    <t xml:space="preserve">30853427</t>
  </si>
  <si>
    <t xml:space="preserve">Slovenská Lakrosová Federácia</t>
  </si>
  <si>
    <t xml:space="preserve">Jarabinková 6/B</t>
  </si>
  <si>
    <t xml:space="preserve">821 09</t>
  </si>
  <si>
    <t xml:space="preserve">www.lacrosse.sk</t>
  </si>
  <si>
    <t xml:space="preserve">eminentasro@gmail.com</t>
  </si>
  <si>
    <t xml:space="preserve">Igor Moravčík</t>
  </si>
  <si>
    <t xml:space="preserve">SK65 0200 0000 0041 7252 5557</t>
  </si>
  <si>
    <t xml:space="preserve">36075809</t>
  </si>
  <si>
    <t xml:space="preserve">Slovenská lukostrelecká asociácia 3D</t>
  </si>
  <si>
    <t xml:space="preserve">Trnovec nad Váhom 1040</t>
  </si>
  <si>
    <t xml:space="preserve">Trnovec nad Váhom</t>
  </si>
  <si>
    <t xml:space="preserve">825 71</t>
  </si>
  <si>
    <t xml:space="preserve">www.archery3d.sk</t>
  </si>
  <si>
    <t xml:space="preserve">info@archery3d.sk</t>
  </si>
  <si>
    <t xml:space="preserve">Jana Harabinová</t>
  </si>
  <si>
    <t xml:space="preserve">SK63 8330 0000 0020 0175 2748</t>
  </si>
  <si>
    <t xml:space="preserve">30813883</t>
  </si>
  <si>
    <t xml:space="preserve">Slovenská motocyklová federácia</t>
  </si>
  <si>
    <t xml:space="preserve">Športovcov 340</t>
  </si>
  <si>
    <t xml:space="preserve">www.smf.sk</t>
  </si>
  <si>
    <t xml:space="preserve">smf@smf.sk</t>
  </si>
  <si>
    <t xml:space="preserve">Peter Lazar</t>
  </si>
  <si>
    <t xml:space="preserve">Tatiana Kašlíková</t>
  </si>
  <si>
    <t xml:space="preserve">SK96 0900 0000 0003 6178 9457</t>
  </si>
  <si>
    <t xml:space="preserve">34057587</t>
  </si>
  <si>
    <t xml:space="preserve">Slovenská Muaythai asociácia</t>
  </si>
  <si>
    <t xml:space="preserve">Lermontovova 3</t>
  </si>
  <si>
    <t xml:space="preserve">www.smta.sk </t>
  </si>
  <si>
    <t xml:space="preserve">office@smta.sk </t>
  </si>
  <si>
    <t xml:space="preserve">Róbert Kajánek</t>
  </si>
  <si>
    <t xml:space="preserve">SK64 1100 0000 0029 4704 5980</t>
  </si>
  <si>
    <t xml:space="preserve">30806887</t>
  </si>
  <si>
    <t xml:space="preserve">Slovenská nohejbalová asociácia</t>
  </si>
  <si>
    <t xml:space="preserve">www.nohejbalsk.com</t>
  </si>
  <si>
    <t xml:space="preserve">nohejbal.sna@gmail.com</t>
  </si>
  <si>
    <t xml:space="preserve">Miroslav Kováč</t>
  </si>
  <si>
    <t xml:space="preserve">SK75 0200 0000 0017 8646 8258</t>
  </si>
  <si>
    <t xml:space="preserve">51852179</t>
  </si>
  <si>
    <t xml:space="preserve">SLOVENSKÁ PADELOVÁ ASOCIÁCIA</t>
  </si>
  <si>
    <t xml:space="preserve">Zochova 755/3</t>
  </si>
  <si>
    <t xml:space="preserve">811 03</t>
  </si>
  <si>
    <t xml:space="preserve">www.padelslovakia.sk</t>
  </si>
  <si>
    <t xml:space="preserve">info@padelslovakia.sk</t>
  </si>
  <si>
    <t xml:space="preserve">Július Strapek</t>
  </si>
  <si>
    <t xml:space="preserve">SK34 8320 0000 0012 0014 0846</t>
  </si>
  <si>
    <t xml:space="preserve">36068764</t>
  </si>
  <si>
    <t xml:space="preserve">Slovenská plavecká federácia</t>
  </si>
  <si>
    <t xml:space="preserve">Za kasárňou 315/1</t>
  </si>
  <si>
    <t xml:space="preserve">www.swimmsvk.sk</t>
  </si>
  <si>
    <t xml:space="preserve">prezident@swimmsvk.sk</t>
  </si>
  <si>
    <t xml:space="preserve">Ivan Šulek</t>
  </si>
  <si>
    <t xml:space="preserve">SK13 0200 0000 0030 7422 5951</t>
  </si>
  <si>
    <t xml:space="preserve">30851459</t>
  </si>
  <si>
    <t xml:space="preserve">Slovenská rugbyová únia</t>
  </si>
  <si>
    <t xml:space="preserve">Hrobákova 1</t>
  </si>
  <si>
    <t xml:space="preserve">www.rugbyunion.sk</t>
  </si>
  <si>
    <t xml:space="preserve">office@rugbyunion.sk</t>
  </si>
  <si>
    <t xml:space="preserve">Eduard Krützner</t>
  </si>
  <si>
    <t xml:space="preserve">Miloslav Surgoš</t>
  </si>
  <si>
    <t xml:space="preserve">SK14 0200 0000 0028 4751 3556</t>
  </si>
  <si>
    <t xml:space="preserve">37998919</t>
  </si>
  <si>
    <t xml:space="preserve">Slovenská skialpinistická asociácia</t>
  </si>
  <si>
    <t xml:space="preserve">Jalovec 98</t>
  </si>
  <si>
    <t xml:space="preserve">Bobrovec</t>
  </si>
  <si>
    <t xml:space="preserve">032 21</t>
  </si>
  <si>
    <t xml:space="preserve">www.slovakskimo.sk</t>
  </si>
  <si>
    <t xml:space="preserve">info@slovakskimo.sk</t>
  </si>
  <si>
    <t xml:space="preserve">Michaela Babčanová</t>
  </si>
  <si>
    <t xml:space="preserve">SK69 1100 0000 0026 2009 8466</t>
  </si>
  <si>
    <t xml:space="preserve">17316723</t>
  </si>
  <si>
    <t xml:space="preserve">Slovenská softballová asociácia</t>
  </si>
  <si>
    <t xml:space="preserve">www.slovakiasoftball.com</t>
  </si>
  <si>
    <t xml:space="preserve">office@softballslovakia.com</t>
  </si>
  <si>
    <t xml:space="preserve">Lenka Gunišová</t>
  </si>
  <si>
    <t xml:space="preserve">SK37 0200 0000 0017 8559 5554</t>
  </si>
  <si>
    <t xml:space="preserve">30807018</t>
  </si>
  <si>
    <t xml:space="preserve">Slovenská squashová asociácia</t>
  </si>
  <si>
    <t xml:space="preserve">www.squashtour.sk</t>
  </si>
  <si>
    <t xml:space="preserve">gs@squash.sk</t>
  </si>
  <si>
    <t xml:space="preserve">Dávid Kubiček</t>
  </si>
  <si>
    <t xml:space="preserve">generálny sekretár</t>
  </si>
  <si>
    <t xml:space="preserve">SK75 0200 0000 0017 8581 8455</t>
  </si>
  <si>
    <t xml:space="preserve">31745466</t>
  </si>
  <si>
    <t xml:space="preserve">Slovenská triatlonová únia</t>
  </si>
  <si>
    <t xml:space="preserve">www.triathlon.sk</t>
  </si>
  <si>
    <t xml:space="preserve">triathlon@triathlon.sk</t>
  </si>
  <si>
    <t xml:space="preserve">Jozef Jurášek</t>
  </si>
  <si>
    <t xml:space="preserve">Peter Dobiaš</t>
  </si>
  <si>
    <t xml:space="preserve">SK41 0200 0000 0017 8359 4857</t>
  </si>
  <si>
    <t xml:space="preserve">00688819</t>
  </si>
  <si>
    <t xml:space="preserve">Slovenská volejbalová federácia</t>
  </si>
  <si>
    <t xml:space="preserve">www.svf.sk</t>
  </si>
  <si>
    <t xml:space="preserve">svf@svf.sk</t>
  </si>
  <si>
    <t xml:space="preserve">Marek Rojko</t>
  </si>
  <si>
    <t xml:space="preserve">Jozef Mihalco</t>
  </si>
  <si>
    <t xml:space="preserve">SK03 0200 0000 0017 7219 1251</t>
  </si>
  <si>
    <t xml:space="preserve">36063835</t>
  </si>
  <si>
    <t xml:space="preserve">Slovenský atletický zväz</t>
  </si>
  <si>
    <t xml:space="preserve">www.atletika.sk</t>
  </si>
  <si>
    <t xml:space="preserve">office@atletika.sk</t>
  </si>
  <si>
    <t xml:space="preserve">Peter Korčok, Vladimír Gubrický</t>
  </si>
  <si>
    <t xml:space="preserve">prezident, generálny sekretár</t>
  </si>
  <si>
    <t xml:space="preserve">Vladimír Gubrický</t>
  </si>
  <si>
    <t xml:space="preserve">SK17 0200 0000 0017 8547 1754</t>
  </si>
  <si>
    <t xml:space="preserve">SK16 0200 0000 0039 3390 6051</t>
  </si>
  <si>
    <t xml:space="preserve">SK06 0200 0000 0042 0655 3055</t>
  </si>
  <si>
    <t xml:space="preserve">30845688</t>
  </si>
  <si>
    <t xml:space="preserve">Slovenský bežecký spolok</t>
  </si>
  <si>
    <t xml:space="preserve">www.behy.online</t>
  </si>
  <si>
    <t xml:space="preserve">sbs@zoznam.sk</t>
  </si>
  <si>
    <t xml:space="preserve">Jozef Baráth</t>
  </si>
  <si>
    <t xml:space="preserve">Stanislav Moravčík</t>
  </si>
  <si>
    <t xml:space="preserve">SK55 0900 0000 0052 3635 6997</t>
  </si>
  <si>
    <t xml:space="preserve">31753825</t>
  </si>
  <si>
    <t xml:space="preserve">Slovenský biliardový zväz</t>
  </si>
  <si>
    <t xml:space="preserve">www.sbiz.sk</t>
  </si>
  <si>
    <t xml:space="preserve">lukas.kovac@sbiz.sk</t>
  </si>
  <si>
    <t xml:space="preserve">Lukáš Kováč</t>
  </si>
  <si>
    <t xml:space="preserve">SK40 0200 0000 0017 8851 0253</t>
  </si>
  <si>
    <t xml:space="preserve">36128147</t>
  </si>
  <si>
    <t xml:space="preserve">Slovenský bowlingový zväz</t>
  </si>
  <si>
    <t xml:space="preserve">Dunajská 12</t>
  </si>
  <si>
    <t xml:space="preserve">www.slovakbowling.sk</t>
  </si>
  <si>
    <t xml:space="preserve">merkovskyv@gmail.com </t>
  </si>
  <si>
    <t xml:space="preserve">Vladimír Merkovský </t>
  </si>
  <si>
    <t xml:space="preserve">SK70 1100 0000 0026 2878 1403</t>
  </si>
  <si>
    <t xml:space="preserve">31770908</t>
  </si>
  <si>
    <t xml:space="preserve">Slovenský bridžový zväz</t>
  </si>
  <si>
    <t xml:space="preserve">Pluhová 1662</t>
  </si>
  <si>
    <t xml:space="preserve">Rovinka</t>
  </si>
  <si>
    <t xml:space="preserve">900 41</t>
  </si>
  <si>
    <t xml:space="preserve">www.bridgeclub.sk</t>
  </si>
  <si>
    <t xml:space="preserve">sbz@bridgeclub.sk</t>
  </si>
  <si>
    <t xml:space="preserve">Milan Krajčo</t>
  </si>
  <si>
    <t xml:space="preserve">SK65 0900 0000 0001 7666 9007</t>
  </si>
  <si>
    <t xml:space="preserve">37841866</t>
  </si>
  <si>
    <t xml:space="preserve">Slovenský curlingový zväz</t>
  </si>
  <si>
    <t xml:space="preserve">Zahradnícka 27</t>
  </si>
  <si>
    <t xml:space="preserve">811 07</t>
  </si>
  <si>
    <t xml:space="preserve">www.curling.sk</t>
  </si>
  <si>
    <t xml:space="preserve">office@curling.sk</t>
  </si>
  <si>
    <t xml:space="preserve">Pavol Pitoňák</t>
  </si>
  <si>
    <t xml:space="preserve">Pavel Kocian</t>
  </si>
  <si>
    <t xml:space="preserve">SK82 0200 0000 0017 0714 0853</t>
  </si>
  <si>
    <t xml:space="preserve">34009388</t>
  </si>
  <si>
    <t xml:space="preserve">Slovenský cykloklub</t>
  </si>
  <si>
    <t xml:space="preserve">Námestie slobody 1716/6</t>
  </si>
  <si>
    <t xml:space="preserve">Piešťany</t>
  </si>
  <si>
    <t xml:space="preserve">921 01</t>
  </si>
  <si>
    <t xml:space="preserve">www.cykloklub.sk</t>
  </si>
  <si>
    <t xml:space="preserve">office@cykloklub.sk</t>
  </si>
  <si>
    <t xml:space="preserve">Michal Hlatký</t>
  </si>
  <si>
    <t xml:space="preserve">SK76 0200 0000 0014 3822 4951</t>
  </si>
  <si>
    <t xml:space="preserve">00687308</t>
  </si>
  <si>
    <t xml:space="preserve">Slovenský futbalový zväz</t>
  </si>
  <si>
    <t xml:space="preserve">Tomášikova 30C</t>
  </si>
  <si>
    <t xml:space="preserve">www.futbalsfz.sk</t>
  </si>
  <si>
    <t xml:space="preserve">msvvas@futbalsfz.sk</t>
  </si>
  <si>
    <t xml:space="preserve">Ján Kováčik</t>
  </si>
  <si>
    <t xml:space="preserve">Marcel Korinek</t>
  </si>
  <si>
    <t xml:space="preserve">SK80 0900 0000 0051 1021 1442</t>
  </si>
  <si>
    <t xml:space="preserve">00586455</t>
  </si>
  <si>
    <t xml:space="preserve">Slovenský horolezecký spolok JAMES</t>
  </si>
  <si>
    <t xml:space="preserve">www.james.sk</t>
  </si>
  <si>
    <t xml:space="preserve">office@james.sk</t>
  </si>
  <si>
    <t xml:space="preserve">Anton Pacek</t>
  </si>
  <si>
    <t xml:space="preserve">SK53 0200 0000 0017 7177 3057</t>
  </si>
  <si>
    <t xml:space="preserve">SK81 0200 0000 0039 3831 5859</t>
  </si>
  <si>
    <t xml:space="preserve">31771688</t>
  </si>
  <si>
    <t xml:space="preserve">Slovenský kolkársky zväz</t>
  </si>
  <si>
    <t xml:space="preserve">Štúrova 1158/22</t>
  </si>
  <si>
    <t xml:space="preserve">www.kolky.sk</t>
  </si>
  <si>
    <t xml:space="preserve">sekretariat@kolky.sk</t>
  </si>
  <si>
    <t xml:space="preserve">Štefan Kočan</t>
  </si>
  <si>
    <t xml:space="preserve">Eva Ondrejkovičová</t>
  </si>
  <si>
    <t xml:space="preserve">SK56 0200 0000 0017 8579 0958</t>
  </si>
  <si>
    <t xml:space="preserve">42013861</t>
  </si>
  <si>
    <t xml:space="preserve">Slovenský korfbalový klub "Dolphins" Prievidza</t>
  </si>
  <si>
    <t xml:space="preserve">Makovického 6/2</t>
  </si>
  <si>
    <t xml:space="preserve">www.korfbalprievidza.sk</t>
  </si>
  <si>
    <t xml:space="preserve">SK96 7500 2000 0200 0504 4555</t>
  </si>
  <si>
    <t xml:space="preserve">31805540</t>
  </si>
  <si>
    <t xml:space="preserve">Slovenský krasokorčuliarsky zväz</t>
  </si>
  <si>
    <t xml:space="preserve">Záhradnícka 752/95</t>
  </si>
  <si>
    <t xml:space="preserve">www.kraso.sk</t>
  </si>
  <si>
    <t xml:space="preserve">slovakskating@kraso.sk</t>
  </si>
  <si>
    <t xml:space="preserve">Peter Majerník</t>
  </si>
  <si>
    <t xml:space="preserve">Jozef Beständig</t>
  </si>
  <si>
    <t xml:space="preserve">SK14 0200 0000 0017 8521 4758</t>
  </si>
  <si>
    <t xml:space="preserve">30793009</t>
  </si>
  <si>
    <t xml:space="preserve">Slovenský lukostrelecký zväz</t>
  </si>
  <si>
    <t xml:space="preserve">www.archerysvk.sk</t>
  </si>
  <si>
    <t xml:space="preserve">office@archerysvk.sk</t>
  </si>
  <si>
    <t xml:space="preserve">Vladimír Bužek</t>
  </si>
  <si>
    <t xml:space="preserve">SK53 0900 0000 0051 1920 0627</t>
  </si>
  <si>
    <t xml:space="preserve">00677604</t>
  </si>
  <si>
    <t xml:space="preserve">Slovenský národný aeroklub generála Milana Rastislava Štefánika</t>
  </si>
  <si>
    <t xml:space="preserve">Pri Rajčianke 49</t>
  </si>
  <si>
    <t xml:space="preserve">www.sna.sk</t>
  </si>
  <si>
    <t xml:space="preserve">sna@sna.sk</t>
  </si>
  <si>
    <t xml:space="preserve">Miroslav Gábor</t>
  </si>
  <si>
    <t xml:space="preserve">Marcela Nagyová</t>
  </si>
  <si>
    <t xml:space="preserve">SK61 0900 0000 0051 8920 0921</t>
  </si>
  <si>
    <t xml:space="preserve">30811082</t>
  </si>
  <si>
    <t xml:space="preserve">Slovenský olympijský a športový výbor</t>
  </si>
  <si>
    <t xml:space="preserve">www.olympic.sk</t>
  </si>
  <si>
    <t xml:space="preserve">office@olympic.sk</t>
  </si>
  <si>
    <t xml:space="preserve">Anton Siekel</t>
  </si>
  <si>
    <t xml:space="preserve">Gábor Asványi; Patrik Hrbek</t>
  </si>
  <si>
    <t xml:space="preserve">421903584992; 421911090490</t>
  </si>
  <si>
    <t xml:space="preserve">SK07 1100 0000 0026 2702 3539</t>
  </si>
  <si>
    <t xml:space="preserve">SK15 1100 0000 0029 4027 1897</t>
  </si>
  <si>
    <t xml:space="preserve">31745661</t>
  </si>
  <si>
    <t xml:space="preserve">Slovenský paralympijský výbor</t>
  </si>
  <si>
    <t xml:space="preserve">Benediktiho 5</t>
  </si>
  <si>
    <t xml:space="preserve">www.spv.sk</t>
  </si>
  <si>
    <t xml:space="preserve">spcoffice@spv.sk</t>
  </si>
  <si>
    <t xml:space="preserve">Ján Riapoš</t>
  </si>
  <si>
    <t xml:space="preserve">Ján Riapoš; Maroš Čambal</t>
  </si>
  <si>
    <t xml:space="preserve">421905788436; 421257789713</t>
  </si>
  <si>
    <t xml:space="preserve">SK62 8120 0000 0014 1226 2060</t>
  </si>
  <si>
    <t xml:space="preserve">00178209</t>
  </si>
  <si>
    <t xml:space="preserve">Slovenský rybársky zväz</t>
  </si>
  <si>
    <t xml:space="preserve">Andreja Kmeťa 314/20</t>
  </si>
  <si>
    <t xml:space="preserve">010 55</t>
  </si>
  <si>
    <t xml:space="preserve">www.srzrada.sk</t>
  </si>
  <si>
    <t xml:space="preserve">tajomnik@srzrada.sk</t>
  </si>
  <si>
    <t xml:space="preserve">Bohuš Cintula</t>
  </si>
  <si>
    <t xml:space="preserve">tajomník</t>
  </si>
  <si>
    <t xml:space="preserve">SK85 0200 0000 0032 0707 5855</t>
  </si>
  <si>
    <t xml:space="preserve">30688060</t>
  </si>
  <si>
    <t xml:space="preserve">Slovenský rýchlokorčuliarsky zväz</t>
  </si>
  <si>
    <t xml:space="preserve">Bancíkovej 17007/1A</t>
  </si>
  <si>
    <t xml:space="preserve">821 03</t>
  </si>
  <si>
    <t xml:space="preserve">www.speedskating.sk</t>
  </si>
  <si>
    <t xml:space="preserve">info@speedskating.sk</t>
  </si>
  <si>
    <t xml:space="preserve">Ivana Iliašová</t>
  </si>
  <si>
    <t xml:space="preserve">Ján Magdoško</t>
  </si>
  <si>
    <t xml:space="preserve">SK49 5600 0000 0075 0146 2002</t>
  </si>
  <si>
    <t xml:space="preserve">30806836</t>
  </si>
  <si>
    <t xml:space="preserve">Slovenský stolnotenisový zväz</t>
  </si>
  <si>
    <t xml:space="preserve">Černockého 6</t>
  </si>
  <si>
    <t xml:space="preserve">831 53</t>
  </si>
  <si>
    <t xml:space="preserve">www.sstz.sk</t>
  </si>
  <si>
    <t xml:space="preserve">sstz1@sstz.sk</t>
  </si>
  <si>
    <t xml:space="preserve">Anton Hamran</t>
  </si>
  <si>
    <t xml:space="preserve">Ivica Hatalová</t>
  </si>
  <si>
    <t xml:space="preserve">SK09 0900 0000 0051 6511 8018</t>
  </si>
  <si>
    <t xml:space="preserve">SK45 0900 0000 0051 6511 9213</t>
  </si>
  <si>
    <t xml:space="preserve">00603341</t>
  </si>
  <si>
    <t xml:space="preserve">SLOVENSKÝ STRELECKÝ ZVÄZ</t>
  </si>
  <si>
    <t xml:space="preserve">Wolkrova 4</t>
  </si>
  <si>
    <t xml:space="preserve">www.shooting.sk</t>
  </si>
  <si>
    <t xml:space="preserve">ssz@shooting.sk</t>
  </si>
  <si>
    <t xml:space="preserve">Miloslav Benca</t>
  </si>
  <si>
    <t xml:space="preserve">Ján Kulich</t>
  </si>
  <si>
    <t xml:space="preserve">SK12 0900 0000 0001 1080 4827</t>
  </si>
  <si>
    <t xml:space="preserve">17310571</t>
  </si>
  <si>
    <t xml:space="preserve">Slovenský šachový zväz</t>
  </si>
  <si>
    <t xml:space="preserve">Bernolákovo námestie 25</t>
  </si>
  <si>
    <t xml:space="preserve">Nové Zámky</t>
  </si>
  <si>
    <t xml:space="preserve">940 01</t>
  </si>
  <si>
    <t xml:space="preserve">www.chess.sk</t>
  </si>
  <si>
    <t xml:space="preserve">sekretariat@chess.sk</t>
  </si>
  <si>
    <t xml:space="preserve">Milan Roman</t>
  </si>
  <si>
    <t xml:space="preserve">Vladimír Szűcs</t>
  </si>
  <si>
    <t xml:space="preserve">SK71 1111 0000 0066 0114 7013</t>
  </si>
  <si>
    <t xml:space="preserve">30806437</t>
  </si>
  <si>
    <t xml:space="preserve">Slovenský šermiarsky zväz</t>
  </si>
  <si>
    <t xml:space="preserve">Trnavská cesta 39</t>
  </si>
  <si>
    <t xml:space="preserve">ww.slovak-fencing.sk</t>
  </si>
  <si>
    <t xml:space="preserve">slovak-fencing@slovak-fencing.sk</t>
  </si>
  <si>
    <t xml:space="preserve">Attila Érsek</t>
  </si>
  <si>
    <t xml:space="preserve">Gabriela Geršiová</t>
  </si>
  <si>
    <t xml:space="preserve">SK15 0200 0000 0017 8550 2151</t>
  </si>
  <si>
    <t xml:space="preserve">30811384</t>
  </si>
  <si>
    <t xml:space="preserve">Slovenský tenisový zväz</t>
  </si>
  <si>
    <t xml:space="preserve">Príkopova 6</t>
  </si>
  <si>
    <t xml:space="preserve">www.stz.sk</t>
  </si>
  <si>
    <t xml:space="preserve">stz@stz.sk</t>
  </si>
  <si>
    <t xml:space="preserve">Miloslav Mečíř</t>
  </si>
  <si>
    <t xml:space="preserve">Ivan Greguška</t>
  </si>
  <si>
    <t xml:space="preserve">SK34 0900 0000 0052 0010 1394</t>
  </si>
  <si>
    <t xml:space="preserve">00688304</t>
  </si>
  <si>
    <t xml:space="preserve">Slovenský veslársky zväz</t>
  </si>
  <si>
    <t xml:space="preserve">Nábrežie armádneho generála Ludvíka Svobodu 4298/9</t>
  </si>
  <si>
    <t xml:space="preserve">814 69</t>
  </si>
  <si>
    <t xml:space="preserve">www.veslovanie.sk</t>
  </si>
  <si>
    <t xml:space="preserve">rowingslovakia@gmail.com</t>
  </si>
  <si>
    <t xml:space="preserve">Ján Žiška</t>
  </si>
  <si>
    <t xml:space="preserve">Stanislava Vičanová</t>
  </si>
  <si>
    <t xml:space="preserve">SK97 0200 0000 0017 8584 7256</t>
  </si>
  <si>
    <t xml:space="preserve">31791981</t>
  </si>
  <si>
    <t xml:space="preserve">SLOVENSKÝ ZÁPASNÍCKY ZVÄZ</t>
  </si>
  <si>
    <t xml:space="preserve">www.slovenskezapasenie.sk</t>
  </si>
  <si>
    <t xml:space="preserve">szz@zapasenie.sk</t>
  </si>
  <si>
    <t xml:space="preserve">Štefánia Galandová</t>
  </si>
  <si>
    <t xml:space="preserve">generálna sekretárka </t>
  </si>
  <si>
    <t xml:space="preserve">SK64 0200 0000 0017 8575 3954</t>
  </si>
  <si>
    <t xml:space="preserve">30811546</t>
  </si>
  <si>
    <t xml:space="preserve">Slovenský zväz bedmintonu</t>
  </si>
  <si>
    <t xml:space="preserve">Slovenská 19</t>
  </si>
  <si>
    <t xml:space="preserve">www.bedminton.sk </t>
  </si>
  <si>
    <t xml:space="preserve">sekretar@bedminton.sk </t>
  </si>
  <si>
    <t xml:space="preserve">Zuzana Rajdugová</t>
  </si>
  <si>
    <t xml:space="preserve">SK47 5600 0000 0008 5511 7001</t>
  </si>
  <si>
    <t xml:space="preserve">35656743</t>
  </si>
  <si>
    <t xml:space="preserve">Slovenský zväz biatlonu</t>
  </si>
  <si>
    <t xml:space="preserve">Partizánska cesta 3501/71</t>
  </si>
  <si>
    <t xml:space="preserve">www.biathlon.sk</t>
  </si>
  <si>
    <t xml:space="preserve">svk@biathlon.sk</t>
  </si>
  <si>
    <t xml:space="preserve">Peter Vozár</t>
  </si>
  <si>
    <t xml:space="preserve">Zuzana Donovalová</t>
  </si>
  <si>
    <t xml:space="preserve">SK28 0900 0000 0051 1924 9092</t>
  </si>
  <si>
    <t xml:space="preserve">36067580</t>
  </si>
  <si>
    <t xml:space="preserve">Slovenský zväz bobistov</t>
  </si>
  <si>
    <t xml:space="preserve">Líščie údolie 134</t>
  </si>
  <si>
    <t xml:space="preserve">www.boby.sk</t>
  </si>
  <si>
    <t xml:space="preserve">szb@boby.sk</t>
  </si>
  <si>
    <t xml:space="preserve">Milan Majtán</t>
  </si>
  <si>
    <t xml:space="preserve">Zdenka Jagnešáková</t>
  </si>
  <si>
    <t xml:space="preserve">SK97 1100 0000 0026 2153 0361</t>
  </si>
  <si>
    <t xml:space="preserve">00684112</t>
  </si>
  <si>
    <t xml:space="preserve">Slovenský zväz cyklistiky</t>
  </si>
  <si>
    <t xml:space="preserve">Kukuričná 13</t>
  </si>
  <si>
    <t xml:space="preserve">www.cyklistikaszc.sk</t>
  </si>
  <si>
    <t xml:space="preserve">szc@cyklistikaszc.sk</t>
  </si>
  <si>
    <t xml:space="preserve">Peter Privara, Katarína Jakubová</t>
  </si>
  <si>
    <t xml:space="preserve">Michal Rohoň</t>
  </si>
  <si>
    <t xml:space="preserve">SK29 0200 0000 0017 8455 9156</t>
  </si>
  <si>
    <t xml:space="preserve">31806431</t>
  </si>
  <si>
    <t xml:space="preserve">Slovenský zväz dráhového golfu</t>
  </si>
  <si>
    <t xml:space="preserve">www.minigolfsport.sk</t>
  </si>
  <si>
    <t xml:space="preserve">manager@minigolfsport.sk</t>
  </si>
  <si>
    <t xml:space="preserve">František Drgoň</t>
  </si>
  <si>
    <t xml:space="preserve">René Šimanský</t>
  </si>
  <si>
    <t xml:space="preserve">SK44 0200 0000 0017 8760 5656</t>
  </si>
  <si>
    <t xml:space="preserve">31795421</t>
  </si>
  <si>
    <t xml:space="preserve">Slovenský zväz florbalu</t>
  </si>
  <si>
    <t xml:space="preserve">www.szfb.sk</t>
  </si>
  <si>
    <t xml:space="preserve">info@szfb.sk</t>
  </si>
  <si>
    <t xml:space="preserve">Oto Divinský</t>
  </si>
  <si>
    <t xml:space="preserve">SK09 0900 0000 0051 0969 4061</t>
  </si>
  <si>
    <t xml:space="preserve">30774772</t>
  </si>
  <si>
    <t xml:space="preserve">Slovenský zväz hádzanej</t>
  </si>
  <si>
    <t xml:space="preserve">www.slovakhandball.sk</t>
  </si>
  <si>
    <t xml:space="preserve">szh@slovakhandball.sk</t>
  </si>
  <si>
    <t xml:space="preserve">Jaroslav Holeša</t>
  </si>
  <si>
    <t xml:space="preserve">Ivan Sabovik</t>
  </si>
  <si>
    <t xml:space="preserve">SK81 8420 0000 0001 7512 8786</t>
  </si>
  <si>
    <t xml:space="preserve">SK04 1111 0000 0010 5506 7004</t>
  </si>
  <si>
    <t xml:space="preserve">42390800</t>
  </si>
  <si>
    <t xml:space="preserve">Slovenský zväz hasičského športu</t>
  </si>
  <si>
    <t xml:space="preserve">Nám.požiarnikov 1</t>
  </si>
  <si>
    <t xml:space="preserve">www.slovakiafiresport.sk</t>
  </si>
  <si>
    <t xml:space="preserve">szhspredseda@gmail.com</t>
  </si>
  <si>
    <t xml:space="preserve">Ján Borievka</t>
  </si>
  <si>
    <t xml:space="preserve">SK47 5600 0000 0075 9729 6001</t>
  </si>
  <si>
    <t xml:space="preserve">36070351</t>
  </si>
  <si>
    <t xml:space="preserve">Slovenský zväz integrovaného tanca a tanečného športu</t>
  </si>
  <si>
    <t xml:space="preserve">	Janotova 14</t>
  </si>
  <si>
    <t xml:space="preserve">841 05</t>
  </si>
  <si>
    <t xml:space="preserve">www.sztsv.org</t>
  </si>
  <si>
    <t xml:space="preserve">sztsv@sztsv.sk</t>
  </si>
  <si>
    <t xml:space="preserve">Martin Dait</t>
  </si>
  <si>
    <t xml:space="preserve">SK61 0900 0000 0001 7816 8214</t>
  </si>
  <si>
    <t xml:space="preserve">30793211</t>
  </si>
  <si>
    <t xml:space="preserve">Slovenský zväz jachtingu</t>
  </si>
  <si>
    <t xml:space="preserve">www.sailing.sk</t>
  </si>
  <si>
    <t xml:space="preserve">szj@sailing.sk</t>
  </si>
  <si>
    <t xml:space="preserve">Martin Mydlík</t>
  </si>
  <si>
    <t xml:space="preserve">Zuzana Vargová</t>
  </si>
  <si>
    <t xml:space="preserve">SK82 1100 0000 0029 4803 1855</t>
  </si>
  <si>
    <t xml:space="preserve">17308518</t>
  </si>
  <si>
    <t xml:space="preserve">Slovenský zväz Judo</t>
  </si>
  <si>
    <t xml:space="preserve">www.judo.sk</t>
  </si>
  <si>
    <t xml:space="preserve">szj@judo.sk</t>
  </si>
  <si>
    <t xml:space="preserve">Anton Pospíšek, Jozef Tománek ml.</t>
  </si>
  <si>
    <t xml:space="preserve">predseda, podpredseda</t>
  </si>
  <si>
    <t xml:space="preserve">Sophia Kanátová, Peter Pisoň</t>
  </si>
  <si>
    <t xml:space="preserve">421944318444; 421903270569</t>
  </si>
  <si>
    <t xml:space="preserve">SK08 0200 0000 0017 8526 0359</t>
  </si>
  <si>
    <t xml:space="preserve">30811571</t>
  </si>
  <si>
    <t xml:space="preserve">Slovenský Zväz Karate</t>
  </si>
  <si>
    <t xml:space="preserve">www.karate.sk</t>
  </si>
  <si>
    <t xml:space="preserve">karate@karate.sk</t>
  </si>
  <si>
    <t xml:space="preserve">Daniel Líška</t>
  </si>
  <si>
    <t xml:space="preserve">Leopold Roman</t>
  </si>
  <si>
    <t xml:space="preserve">SK51 0200 0000 0017 8666 3854</t>
  </si>
  <si>
    <t xml:space="preserve">31119247</t>
  </si>
  <si>
    <t xml:space="preserve">Slovenský zväz kickboxu</t>
  </si>
  <si>
    <t xml:space="preserve">www.slovak-kickboxing.sk </t>
  </si>
  <si>
    <t xml:space="preserve">jkolozsy@gmail.com; 33amadeus@gmail.com</t>
  </si>
  <si>
    <t xml:space="preserve">Jozef Kolozsy</t>
  </si>
  <si>
    <t xml:space="preserve">Viliam Sabol</t>
  </si>
  <si>
    <t xml:space="preserve">SK90 0200 0000 0017 8509 1655</t>
  </si>
  <si>
    <t xml:space="preserve">30845386</t>
  </si>
  <si>
    <t xml:space="preserve">Slovenský zväz ľadového hokeja</t>
  </si>
  <si>
    <t xml:space="preserve">Kalinčiakova 14083/33</t>
  </si>
  <si>
    <t xml:space="preserve">www.hockeyslovakia.sk</t>
  </si>
  <si>
    <t xml:space="preserve">hujo@szlh.sk</t>
  </si>
  <si>
    <t xml:space="preserve">Miroslav Lažo</t>
  </si>
  <si>
    <t xml:space="preserve">Andrea Urbanová</t>
  </si>
  <si>
    <t xml:space="preserve">SK58 0200 0000 0013 0803 9053</t>
  </si>
  <si>
    <t xml:space="preserve">30865930</t>
  </si>
  <si>
    <t xml:space="preserve">Slovenský zväz malého futbalu</t>
  </si>
  <si>
    <t xml:space="preserve">Ružinovská 28</t>
  </si>
  <si>
    <t xml:space="preserve">www.malyfutbal.sk</t>
  </si>
  <si>
    <t xml:space="preserve">peter.kralik@malyfutbal.sk</t>
  </si>
  <si>
    <t xml:space="preserve">Peter Králik</t>
  </si>
  <si>
    <t xml:space="preserve">SK19 1100 0000 0029 4108 0902</t>
  </si>
  <si>
    <t xml:space="preserve">30788714</t>
  </si>
  <si>
    <t xml:space="preserve">Slovenský zväz moderného päťboja</t>
  </si>
  <si>
    <t xml:space="preserve">www.pentathlon.sk</t>
  </si>
  <si>
    <t xml:space="preserve">smpa@pentathlon.sk</t>
  </si>
  <si>
    <t xml:space="preserve">Dušan Poláček ml.</t>
  </si>
  <si>
    <t xml:space="preserve">Dušan Poláček st.</t>
  </si>
  <si>
    <t xml:space="preserve">SK71 0200 0000 0017 8531 6455</t>
  </si>
  <si>
    <t xml:space="preserve">30806518</t>
  </si>
  <si>
    <t xml:space="preserve">Slovenský zväz orientačných športov</t>
  </si>
  <si>
    <t xml:space="preserve">www.orienteering.sk</t>
  </si>
  <si>
    <t xml:space="preserve">slovakia@orienteering.sk</t>
  </si>
  <si>
    <t xml:space="preserve">Andrej Patráš</t>
  </si>
  <si>
    <t xml:space="preserve">Milan Mazúr</t>
  </si>
  <si>
    <t xml:space="preserve">SK88 1100 0000 0026 2876 2843</t>
  </si>
  <si>
    <t xml:space="preserve">31751075</t>
  </si>
  <si>
    <t xml:space="preserve">Slovenský zväz pozemného hokeja</t>
  </si>
  <si>
    <t xml:space="preserve">Jurkovičova 5</t>
  </si>
  <si>
    <t xml:space="preserve">www.szph.sk</t>
  </si>
  <si>
    <t xml:space="preserve">szph@szph.sk</t>
  </si>
  <si>
    <t xml:space="preserve">Ľudmila Pastorová</t>
  </si>
  <si>
    <t xml:space="preserve">Matej Boho</t>
  </si>
  <si>
    <t xml:space="preserve">SK12 0200 0000 0017 8578 5251</t>
  </si>
  <si>
    <t xml:space="preserve">37818058</t>
  </si>
  <si>
    <t xml:space="preserve">Slovenský zväz psích záprahov</t>
  </si>
  <si>
    <t xml:space="preserve">M.R.Štefánika 217</t>
  </si>
  <si>
    <t xml:space="preserve">Vranov nad Topľou</t>
  </si>
  <si>
    <t xml:space="preserve">093 01</t>
  </si>
  <si>
    <t xml:space="preserve">www.mushing.sk</t>
  </si>
  <si>
    <t xml:space="preserve">igorpribula11@gmail.com</t>
  </si>
  <si>
    <t xml:space="preserve">Igor Pribula</t>
  </si>
  <si>
    <t xml:space="preserve">SK61 5600 0000 0012 2522 5002</t>
  </si>
  <si>
    <t xml:space="preserve">00896896</t>
  </si>
  <si>
    <t xml:space="preserve">Slovenský zväz rádioamatérov</t>
  </si>
  <si>
    <t xml:space="preserve">Mlynská 4</t>
  </si>
  <si>
    <t xml:space="preserve">Stupava</t>
  </si>
  <si>
    <t xml:space="preserve">900 31</t>
  </si>
  <si>
    <t xml:space="preserve">www.hamradio.sk</t>
  </si>
  <si>
    <t xml:space="preserve">szr@szr.sk</t>
  </si>
  <si>
    <t xml:space="preserve">Roman Kudláč</t>
  </si>
  <si>
    <t xml:space="preserve">SK27 8330 0000 0028 0305 3324</t>
  </si>
  <si>
    <t xml:space="preserve">31871526</t>
  </si>
  <si>
    <t xml:space="preserve">Slovenský zväz rybolovnej techniky</t>
  </si>
  <si>
    <t xml:space="preserve">Svornosti 69</t>
  </si>
  <si>
    <t xml:space="preserve">940 77</t>
  </si>
  <si>
    <t xml:space="preserve">www.szrtnz.sk</t>
  </si>
  <si>
    <t xml:space="preserve">szrtnz@szm.sk</t>
  </si>
  <si>
    <t xml:space="preserve">Juraj Mészáros</t>
  </si>
  <si>
    <t xml:space="preserve">SK93 0200 0000 3500 2413 6172</t>
  </si>
  <si>
    <t xml:space="preserve">31989373</t>
  </si>
  <si>
    <t xml:space="preserve">Slovenský zväz sánkarov</t>
  </si>
  <si>
    <t xml:space="preserve">Starý Smokovec 18074</t>
  </si>
  <si>
    <t xml:space="preserve">Vysoké Tatry</t>
  </si>
  <si>
    <t xml:space="preserve">062 01</t>
  </si>
  <si>
    <t xml:space="preserve">www.sane.sk</t>
  </si>
  <si>
    <t xml:space="preserve">sane@sane.sk</t>
  </si>
  <si>
    <t xml:space="preserve">Viera Bachárová Findurová</t>
  </si>
  <si>
    <t xml:space="preserve">SK77 7500 0000 0006 1310 1613</t>
  </si>
  <si>
    <t xml:space="preserve">17326087</t>
  </si>
  <si>
    <t xml:space="preserve">Slovenský zväz športovcov s mentálnym postihnutím</t>
  </si>
  <si>
    <t xml:space="preserve">SNP 90</t>
  </si>
  <si>
    <t xml:space="preserve">www.szsmp.sk</t>
  </si>
  <si>
    <t xml:space="preserve">robert@cassovianet.sk</t>
  </si>
  <si>
    <t xml:space="preserve">Róbert Luby</t>
  </si>
  <si>
    <t xml:space="preserve">SK00 0900 0000 0000 0000 0000</t>
  </si>
  <si>
    <t xml:space="preserve">42219922</t>
  </si>
  <si>
    <t xml:space="preserve">Slovenský zväz športového ju-jitsu</t>
  </si>
  <si>
    <t xml:space="preserve">Sládkovičova 454/16</t>
  </si>
  <si>
    <t xml:space="preserve">www.szsjj.sk</t>
  </si>
  <si>
    <t xml:space="preserve">predseda@szsjj.sk</t>
  </si>
  <si>
    <t xml:space="preserve">Miroslav Ševčík</t>
  </si>
  <si>
    <t xml:space="preserve">SK04 1100 0000 0029 4113 5395</t>
  </si>
  <si>
    <t xml:space="preserve">51118831</t>
  </si>
  <si>
    <t xml:space="preserve">Slovenský zväz športového rybolovu</t>
  </si>
  <si>
    <t xml:space="preserve">www.szsr.sk</t>
  </si>
  <si>
    <t xml:space="preserve">sekretariatszsr@gmail.com</t>
  </si>
  <si>
    <t xml:space="preserve">Jaroslav Sámela</t>
  </si>
  <si>
    <t xml:space="preserve">Mária Sprušanská</t>
  </si>
  <si>
    <t xml:space="preserve">SK96 0200 0000 0041 7420 1353</t>
  </si>
  <si>
    <t xml:space="preserve">37938941</t>
  </si>
  <si>
    <t xml:space="preserve">Slovenský zväz Taekwon-Do ITF</t>
  </si>
  <si>
    <t xml:space="preserve">Trnavská 18</t>
  </si>
  <si>
    <t xml:space="preserve">Smolenice</t>
  </si>
  <si>
    <t xml:space="preserve">919 04</t>
  </si>
  <si>
    <t xml:space="preserve">www.sztkd-itf.sk</t>
  </si>
  <si>
    <t xml:space="preserve">sztkditf@gmail.com</t>
  </si>
  <si>
    <t xml:space="preserve">Ladislav Huňady</t>
  </si>
  <si>
    <t xml:space="preserve">SK27 1100 0000 0026 2903 9227</t>
  </si>
  <si>
    <t xml:space="preserve">00684767</t>
  </si>
  <si>
    <t xml:space="preserve">Slovenský zväz tanečných športov</t>
  </si>
  <si>
    <t xml:space="preserve">www.szts.sk</t>
  </si>
  <si>
    <t xml:space="preserve">szts@szts.sk</t>
  </si>
  <si>
    <t xml:space="preserve">Peter Ivanič</t>
  </si>
  <si>
    <t xml:space="preserve">SK50 0200 0000 0019 7814 8953</t>
  </si>
  <si>
    <t xml:space="preserve">22665234</t>
  </si>
  <si>
    <t xml:space="preserve">Slovenský zväz telesne postihnutých športovcov</t>
  </si>
  <si>
    <t xml:space="preserve">www.sztps.sk</t>
  </si>
  <si>
    <t xml:space="preserve">tps@sztps.sk</t>
  </si>
  <si>
    <t xml:space="preserve">Ján Riapoš; Martina Balcová</t>
  </si>
  <si>
    <t xml:space="preserve">421905788436;
421918940356</t>
  </si>
  <si>
    <t xml:space="preserve">SK47 8120 0000 0014 1246 5060</t>
  </si>
  <si>
    <t xml:space="preserve">30793203</t>
  </si>
  <si>
    <t xml:space="preserve">Slovenský zväz vodného lyžovania a wakeboardingu</t>
  </si>
  <si>
    <t xml:space="preserve">Garbiarska 5</t>
  </si>
  <si>
    <t xml:space="preserve">www.waterski.sk</t>
  </si>
  <si>
    <t xml:space="preserve">waterski@waterski.sk</t>
  </si>
  <si>
    <t xml:space="preserve">Alexander Vaško</t>
  </si>
  <si>
    <t xml:space="preserve">Denisa Oravcová</t>
  </si>
  <si>
    <t xml:space="preserve">SK65 0200 0000 0017 8165 3358</t>
  </si>
  <si>
    <t xml:space="preserve">00681768</t>
  </si>
  <si>
    <t xml:space="preserve">Slovenský zväz vodného motorizmu</t>
  </si>
  <si>
    <t xml:space="preserve">Trnavská cesta 29</t>
  </si>
  <si>
    <t xml:space="preserve">www.szvm.sk</t>
  </si>
  <si>
    <t xml:space="preserve">szvm@szvm.sk</t>
  </si>
  <si>
    <t xml:space="preserve">Marian Jung</t>
  </si>
  <si>
    <t xml:space="preserve">SK48 0900 0000 0051 2383 8869</t>
  </si>
  <si>
    <t xml:space="preserve">31796079</t>
  </si>
  <si>
    <t xml:space="preserve">Slovenský zväz vzpierania</t>
  </si>
  <si>
    <t xml:space="preserve">www.vzpieranie.sk</t>
  </si>
  <si>
    <t xml:space="preserve">chairmanswf@gmail.com </t>
  </si>
  <si>
    <t xml:space="preserve">Tomáš Chovanec</t>
  </si>
  <si>
    <t xml:space="preserve">SK44 0200 0000 0017 8558 1654</t>
  </si>
  <si>
    <t xml:space="preserve">42257166</t>
  </si>
  <si>
    <t xml:space="preserve">Sokolská únia Slovenska</t>
  </si>
  <si>
    <t xml:space="preserve">Sokolská 3236/1</t>
  </si>
  <si>
    <t xml:space="preserve">811 04</t>
  </si>
  <si>
    <t xml:space="preserve">www.sokolskaunia.sk</t>
  </si>
  <si>
    <t xml:space="preserve">sokolska.unia@gmail.com</t>
  </si>
  <si>
    <t xml:space="preserve">Katarína Trokanová</t>
  </si>
  <si>
    <t xml:space="preserve">starostka</t>
  </si>
  <si>
    <t xml:space="preserve">Ada Šarudiová</t>
  </si>
  <si>
    <t xml:space="preserve">SK81 8330 0000 0027 0303 7204</t>
  </si>
  <si>
    <t xml:space="preserve">46699821</t>
  </si>
  <si>
    <t xml:space="preserve">SPARTAK MYJAVA a. s.</t>
  </si>
  <si>
    <t xml:space="preserve">akciová spoločnosť</t>
  </si>
  <si>
    <t xml:space="preserve">Hodžova 261/1</t>
  </si>
  <si>
    <t xml:space="preserve">Myjava</t>
  </si>
  <si>
    <t xml:space="preserve">907 01</t>
  </si>
  <si>
    <t xml:space="preserve">www.spartakmyjava.sk</t>
  </si>
  <si>
    <t xml:space="preserve">pavelhalabrin61@gmail.com</t>
  </si>
  <si>
    <t xml:space="preserve">Pavel Halabrín</t>
  </si>
  <si>
    <t xml:space="preserve">predseda predstavenstva</t>
  </si>
  <si>
    <t xml:space="preserve">SK76 0900 0000 0052 3720 7600</t>
  </si>
  <si>
    <t xml:space="preserve">42192927</t>
  </si>
  <si>
    <t xml:space="preserve">SPEEDWAY CLUB ŽARNOVICA</t>
  </si>
  <si>
    <t xml:space="preserve">Bystrická 559/37</t>
  </si>
  <si>
    <t xml:space="preserve">Žarnovica</t>
  </si>
  <si>
    <t xml:space="preserve">966 81</t>
  </si>
  <si>
    <t xml:space="preserve">www.speedwayslub.sk</t>
  </si>
  <si>
    <t xml:space="preserve">jakub.zliechovec@gmail.com</t>
  </si>
  <si>
    <t xml:space="preserve">Martin Búri</t>
  </si>
  <si>
    <t xml:space="preserve">Jakub Zliechovec</t>
  </si>
  <si>
    <t xml:space="preserve">31957404</t>
  </si>
  <si>
    <t xml:space="preserve">Spoločenstvo detí a mládeže (SDM) Domino</t>
  </si>
  <si>
    <t xml:space="preserve">Okružná 3357/13</t>
  </si>
  <si>
    <t xml:space="preserve">Bratislava </t>
  </si>
  <si>
    <t xml:space="preserve">821 04</t>
  </si>
  <si>
    <t xml:space="preserve">www.sdmdomino.sk</t>
  </si>
  <si>
    <t xml:space="preserve">predseda@sdmdomino.sk</t>
  </si>
  <si>
    <t xml:space="preserve">Radovan Rumanovič</t>
  </si>
  <si>
    <t xml:space="preserve">SK12 1100 0000 0026 2683 5172</t>
  </si>
  <si>
    <t xml:space="preserve">31822398</t>
  </si>
  <si>
    <t xml:space="preserve">Sport club Okoč - Sokolec</t>
  </si>
  <si>
    <t xml:space="preserve">Okoč 197</t>
  </si>
  <si>
    <t xml:space="preserve">Okoč</t>
  </si>
  <si>
    <t xml:space="preserve">930 28</t>
  </si>
  <si>
    <t xml:space="preserve">ekecsisportclub1928@gmail.com</t>
  </si>
  <si>
    <t xml:space="preserve">Dušn Vítek</t>
  </si>
  <si>
    <t xml:space="preserve">SK91 7500 0000 0040 3025 6355</t>
  </si>
  <si>
    <t xml:space="preserve">00179663</t>
  </si>
  <si>
    <t xml:space="preserve">Správa telovýchovných a rekreačných zariadení hlavného mesta Slovenskej republiky Bratislavy</t>
  </si>
  <si>
    <t xml:space="preserve">Príspevková organizácia</t>
  </si>
  <si>
    <t xml:space="preserve">Junácka 3077/4</t>
  </si>
  <si>
    <t xml:space="preserve">www.starz.sk</t>
  </si>
  <si>
    <t xml:space="preserve">
info@starz.sk</t>
  </si>
  <si>
    <t xml:space="preserve">Ladislav Križan</t>
  </si>
  <si>
    <t xml:space="preserve">Roman Hanzel</t>
  </si>
  <si>
    <t xml:space="preserve">SK33 8330 0000 0028 0236 1800</t>
  </si>
  <si>
    <t xml:space="preserve">51806606</t>
  </si>
  <si>
    <t xml:space="preserve">ST Relax</t>
  </si>
  <si>
    <t xml:space="preserve">Karpatské námestie 7770/8</t>
  </si>
  <si>
    <t xml:space="preserve">www.strelax.sk</t>
  </si>
  <si>
    <t xml:space="preserve">hamran.anton@gmail.com</t>
  </si>
  <si>
    <t xml:space="preserve">SK15 7500 0000 0040 2664 6510</t>
  </si>
  <si>
    <t xml:space="preserve">30868068</t>
  </si>
  <si>
    <t xml:space="preserve">ŠK Hargašova Záhorská Bystrica</t>
  </si>
  <si>
    <t xml:space="preserve">Hargašova 5</t>
  </si>
  <si>
    <t xml:space="preserve">841 06</t>
  </si>
  <si>
    <t xml:space="preserve">www.tsunamiflorbal.sk</t>
  </si>
  <si>
    <t xml:space="preserve">skhargasovazahorskabystrica@szfb.sk</t>
  </si>
  <si>
    <t xml:space="preserve">Juraj Hvozdík</t>
  </si>
  <si>
    <t xml:space="preserve">SK15 0200 0000 0022 2227 0259</t>
  </si>
  <si>
    <t xml:space="preserve">35555661</t>
  </si>
  <si>
    <t xml:space="preserve">ŠK Hornets Košice – mládež o.z.</t>
  </si>
  <si>
    <t xml:space="preserve">Protifašistických bojovníkov 4</t>
  </si>
  <si>
    <t xml:space="preserve">www.hornets.sk</t>
  </si>
  <si>
    <t xml:space="preserve">smihula.stefan@hornets.sk</t>
  </si>
  <si>
    <t xml:space="preserve">Štefan Šmihuľa</t>
  </si>
  <si>
    <t xml:space="preserve">SK91 1100 0000 0029 4813 7326</t>
  </si>
  <si>
    <t xml:space="preserve">42252750</t>
  </si>
  <si>
    <t xml:space="preserve">ŠK JUVENTA Bratislava</t>
  </si>
  <si>
    <t xml:space="preserve">Švabinského 3</t>
  </si>
  <si>
    <t xml:space="preserve">www.juventa-ba.sk</t>
  </si>
  <si>
    <t xml:space="preserve">info@juventa-ba.sk</t>
  </si>
  <si>
    <t xml:space="preserve">Erika Mladá</t>
  </si>
  <si>
    <t xml:space="preserve">SK54 1100 0000 0029 2885 9727</t>
  </si>
  <si>
    <t xml:space="preserve">37911074</t>
  </si>
  <si>
    <t xml:space="preserve">ŠK JUVENTA Žilina, o. z.</t>
  </si>
  <si>
    <t xml:space="preserve">Gerlachovská 3104/3</t>
  </si>
  <si>
    <t xml:space="preserve">www.skjuventa.sk</t>
  </si>
  <si>
    <t xml:space="preserve">info@skjuventa.sk</t>
  </si>
  <si>
    <t xml:space="preserve">Marián Zrník</t>
  </si>
  <si>
    <t xml:space="preserve">SK62 1100 0000 0029 4627 9910</t>
  </si>
  <si>
    <t xml:space="preserve">42322651</t>
  </si>
  <si>
    <t xml:space="preserve">ŠK ZEMPLÍN MICHALOVCE - SILOVÝ TROJBOJ</t>
  </si>
  <si>
    <t xml:space="preserve">Športová 3254/1</t>
  </si>
  <si>
    <t xml:space="preserve">lechanladislav@gmail.com</t>
  </si>
  <si>
    <t xml:space="preserve">Ladislav Lechan</t>
  </si>
  <si>
    <t xml:space="preserve">35539453</t>
  </si>
  <si>
    <t xml:space="preserve">Školský športový klub Bernolákova 16 Košice</t>
  </si>
  <si>
    <t xml:space="preserve">Bernolákova 424/16</t>
  </si>
  <si>
    <t xml:space="preserve">www.khc.sk</t>
  </si>
  <si>
    <t xml:space="preserve">info@khc.sk</t>
  </si>
  <si>
    <t xml:space="preserve">Ivan Vydra</t>
  </si>
  <si>
    <t xml:space="preserve">Lenka Vargová Jurková</t>
  </si>
  <si>
    <t xml:space="preserve">SK51 0900 0000 0052 3738 9440</t>
  </si>
  <si>
    <t xml:space="preserve">30811406</t>
  </si>
  <si>
    <t xml:space="preserve">Špeciálne olympiády Slovensko</t>
  </si>
  <si>
    <t xml:space="preserve">www.specialolympics.sk</t>
  </si>
  <si>
    <t xml:space="preserve">office@specialolympics.sk</t>
  </si>
  <si>
    <t xml:space="preserve">Eva Gažová</t>
  </si>
  <si>
    <t xml:space="preserve">Národná riaditeľka</t>
  </si>
  <si>
    <t xml:space="preserve">SK31 0200 0000 0013 5172 7951</t>
  </si>
  <si>
    <t xml:space="preserve">50843184</t>
  </si>
  <si>
    <t xml:space="preserve">Športovo – strelecké združenie GunSter</t>
  </si>
  <si>
    <t xml:space="preserve">Dunajská 1638/3</t>
  </si>
  <si>
    <t xml:space="preserve">Košice - Juh</t>
  </si>
  <si>
    <t xml:space="preserve">klub@gunster.sk</t>
  </si>
  <si>
    <t xml:space="preserve">Juraj Múdry</t>
  </si>
  <si>
    <t xml:space="preserve">štatutárny orgán</t>
  </si>
  <si>
    <t xml:space="preserve">37940155</t>
  </si>
  <si>
    <t xml:space="preserve">Športový klub CENTRUM Svidník</t>
  </si>
  <si>
    <t xml:space="preserve">CVČ Dúha, Sovietskych hrdinov 167</t>
  </si>
  <si>
    <t xml:space="preserve">Svidník</t>
  </si>
  <si>
    <t xml:space="preserve">089 01</t>
  </si>
  <si>
    <t xml:space="preserve">https://mahl-sk.webnode.sk</t>
  </si>
  <si>
    <t xml:space="preserve">mahl.hokej@gmail.com</t>
  </si>
  <si>
    <t xml:space="preserve">Patrik Palko</t>
  </si>
  <si>
    <t xml:space="preserve">Jana Micenková</t>
  </si>
  <si>
    <t xml:space="preserve">SK58 0200 0000 0052 5661 7859</t>
  </si>
  <si>
    <t xml:space="preserve">42301718</t>
  </si>
  <si>
    <t xml:space="preserve">Športový klub CVČ Brusno pri ZŠ s MŠ Brusno</t>
  </si>
  <si>
    <t xml:space="preserve">Školská 622/24</t>
  </si>
  <si>
    <t xml:space="preserve">Brusno</t>
  </si>
  <si>
    <t xml:space="preserve">976 62</t>
  </si>
  <si>
    <t xml:space="preserve">https://www.facebook.com/vk.pirane.brusno</t>
  </si>
  <si>
    <t xml:space="preserve">vkbrusno@gmail.com</t>
  </si>
  <si>
    <t xml:space="preserve">Alexander Šabo</t>
  </si>
  <si>
    <t xml:space="preserve">Pavol Špila</t>
  </si>
  <si>
    <t xml:space="preserve">42184509</t>
  </si>
  <si>
    <t xml:space="preserve">Športový klub GrandSport</t>
  </si>
  <si>
    <t xml:space="preserve">Kadnárova 107</t>
  </si>
  <si>
    <t xml:space="preserve">www.tennisfun.sk</t>
  </si>
  <si>
    <t xml:space="preserve">info@tennisfun.sk</t>
  </si>
  <si>
    <t xml:space="preserve">Ingrid Smutná</t>
  </si>
  <si>
    <t xml:space="preserve">Ingrid Smutna</t>
  </si>
  <si>
    <t xml:space="preserve">SK94 1111 0000 0011 4352 8026</t>
  </si>
  <si>
    <t xml:space="preserve">35539895</t>
  </si>
  <si>
    <t xml:space="preserve">Športový klub HANGAIR o.z.</t>
  </si>
  <si>
    <t xml:space="preserve">Pri Starom letisku 10851/3B</t>
  </si>
  <si>
    <t xml:space="preserve">831 07</t>
  </si>
  <si>
    <t xml:space="preserve">www.hangair.sk/sportovyklub/</t>
  </si>
  <si>
    <t xml:space="preserve">adam.granak@hangair.sk</t>
  </si>
  <si>
    <t xml:space="preserve">Adam Graňák</t>
  </si>
  <si>
    <t xml:space="preserve">SK87 1100 0000 0029 4926 9291</t>
  </si>
  <si>
    <t xml:space="preserve">36066818</t>
  </si>
  <si>
    <t xml:space="preserve">Športový klub Imet squash klub</t>
  </si>
  <si>
    <t xml:space="preserve">Sch.Trnavského 2b</t>
  </si>
  <si>
    <t xml:space="preserve">www.squash-imet.eu</t>
  </si>
  <si>
    <t xml:space="preserve">toth@imetcentrum.sk</t>
  </si>
  <si>
    <t xml:space="preserve">Jozef Maťas</t>
  </si>
  <si>
    <t xml:space="preserve">SK28 1100 0000 0029 4928 0247</t>
  </si>
  <si>
    <t xml:space="preserve">00654701</t>
  </si>
  <si>
    <t xml:space="preserve">Športový klub obce Tvrdošovce</t>
  </si>
  <si>
    <t xml:space="preserve">Nová cesta 592/3</t>
  </si>
  <si>
    <t xml:space="preserve">Tvrdošovce</t>
  </si>
  <si>
    <t xml:space="preserve">941 10</t>
  </si>
  <si>
    <t xml:space="preserve">www.tvrdosovce.sk</t>
  </si>
  <si>
    <t xml:space="preserve">starosta@tvrdosovce.sk</t>
  </si>
  <si>
    <t xml:space="preserve">Gabriel Mlynár</t>
  </si>
  <si>
    <t xml:space="preserve">SK91 0900 0000 0052 3775 1112</t>
  </si>
  <si>
    <t xml:space="preserve">42250765</t>
  </si>
  <si>
    <t xml:space="preserve">Športový klub polície - ILYO Taekwondo Košice</t>
  </si>
  <si>
    <t xml:space="preserve">Stará Spišská cesta 2166/38</t>
  </si>
  <si>
    <t xml:space="preserve">www.ilyo-tkd.com</t>
  </si>
  <si>
    <t xml:space="preserve">
pavel.izarik@gmail.com</t>
  </si>
  <si>
    <t xml:space="preserve">Pavel Ižarik</t>
  </si>
  <si>
    <t xml:space="preserve">Gabriela Ižariková; Pavel Ižarik</t>
  </si>
  <si>
    <t xml:space="preserve">421908689948; 421902901640</t>
  </si>
  <si>
    <t xml:space="preserve">SK31 8330 0000 0028 0160 2326</t>
  </si>
  <si>
    <t xml:space="preserve">36130036</t>
  </si>
  <si>
    <t xml:space="preserve">Športový klub Real team Trenčín, o.z.</t>
  </si>
  <si>
    <t xml:space="preserve">Hroznová 2257/40</t>
  </si>
  <si>
    <t xml:space="preserve">911 05</t>
  </si>
  <si>
    <t xml:space="preserve">www.skrealteam.sk</t>
  </si>
  <si>
    <t xml:space="preserve">realtrencin@gmail.com</t>
  </si>
  <si>
    <t xml:space="preserve">Lenka Beňová</t>
  </si>
  <si>
    <t xml:space="preserve">SK68 1111 0000 0014 1064 0013</t>
  </si>
  <si>
    <t xml:space="preserve">50231570</t>
  </si>
  <si>
    <t xml:space="preserve">Športový klub Strongman Poprad</t>
  </si>
  <si>
    <t xml:space="preserve">Šrobárova 2678/31</t>
  </si>
  <si>
    <t xml:space="preserve">peter.rekenei@gmail.com</t>
  </si>
  <si>
    <t xml:space="preserve">Peter Rekenei</t>
  </si>
  <si>
    <t xml:space="preserve">SK34 0200 0000 0041 2568 0159</t>
  </si>
  <si>
    <t xml:space="preserve">31997449</t>
  </si>
  <si>
    <t xml:space="preserve">Športový klub ZEMPLÍN Michalovce - oddiel Judo, o.z.</t>
  </si>
  <si>
    <t xml:space="preserve">Športová 3830/31</t>
  </si>
  <si>
    <t xml:space="preserve">
www.judomichalovce.com</t>
  </si>
  <si>
    <t xml:space="preserve">viliam.kohut.st@gmail.com; judomichalovce@gmail.com</t>
  </si>
  <si>
    <t xml:space="preserve">Viliam Kohút</t>
  </si>
  <si>
    <t xml:space="preserve">Gabriel Čopák</t>
  </si>
  <si>
    <t xml:space="preserve">SK40 0900 0000 0000 9102 1367</t>
  </si>
  <si>
    <t xml:space="preserve">SK98 0900 0000 0051 8616 2894</t>
  </si>
  <si>
    <t xml:space="preserve">42394601</t>
  </si>
  <si>
    <t xml:space="preserve">ŠŤASTNÉ DETSTVO</t>
  </si>
  <si>
    <t xml:space="preserve">Orlová 575/109</t>
  </si>
  <si>
    <t xml:space="preserve">Pohorelá</t>
  </si>
  <si>
    <t xml:space="preserve">976 69</t>
  </si>
  <si>
    <t xml:space="preserve">annaprcova@gmail.com</t>
  </si>
  <si>
    <t xml:space="preserve">Anna Prčová</t>
  </si>
  <si>
    <t xml:space="preserve">SK51 0200 0000 0034 9338 5159</t>
  </si>
  <si>
    <t xml:space="preserve">56642504</t>
  </si>
  <si>
    <t xml:space="preserve">Tajovský beh</t>
  </si>
  <si>
    <t xml:space="preserve">Partizánska cesta 1682/20</t>
  </si>
  <si>
    <t xml:space="preserve">https://tajovskybeh.sk.amber.globenet.cz</t>
  </si>
  <si>
    <t xml:space="preserve">miriamacimermanova@gmail.com</t>
  </si>
  <si>
    <t xml:space="preserve">Miriama Cimermanová</t>
  </si>
  <si>
    <t xml:space="preserve">SK91 1111 0000 0018 1804 9008</t>
  </si>
  <si>
    <t xml:space="preserve">31772897</t>
  </si>
  <si>
    <t xml:space="preserve">TANEČNÉ CENTRUM CHARIZMA</t>
  </si>
  <si>
    <t xml:space="preserve">Moyzesova 4039/8</t>
  </si>
  <si>
    <t xml:space="preserve">www.petanpezinok.sk</t>
  </si>
  <si>
    <t xml:space="preserve">strbova@stavkvet.sk</t>
  </si>
  <si>
    <t xml:space="preserve">Kvetoslava Štrbová</t>
  </si>
  <si>
    <t xml:space="preserve">štatutár</t>
  </si>
  <si>
    <t xml:space="preserve">SK72 0200 0000 0012 0273 0751</t>
  </si>
  <si>
    <t xml:space="preserve">31785131</t>
  </si>
  <si>
    <t xml:space="preserve">TANEČNO ŠPORTOVÝ KLUB M+M BRATISLAVA pri ZŠ Ostredková</t>
  </si>
  <si>
    <t xml:space="preserve">Ostredková 3234/14</t>
  </si>
  <si>
    <t xml:space="preserve">www.tskmm.sk</t>
  </si>
  <si>
    <t xml:space="preserve">milan_spanik@tskmm.sk</t>
  </si>
  <si>
    <t xml:space="preserve">Milan Špánik</t>
  </si>
  <si>
    <t xml:space="preserve">SK17 7500 0000 0040 0803 4502</t>
  </si>
  <si>
    <t xml:space="preserve">37909487</t>
  </si>
  <si>
    <t xml:space="preserve">Tanečný klub Jessy Vavrišovo</t>
  </si>
  <si>
    <t xml:space="preserve">Hradná 340/18</t>
  </si>
  <si>
    <t xml:space="preserve">Liptovský Hrádok</t>
  </si>
  <si>
    <t xml:space="preserve">033 01</t>
  </si>
  <si>
    <t xml:space="preserve">www.jessy.sk</t>
  </si>
  <si>
    <t xml:space="preserve">jessy.vavrisovo@gmail.com</t>
  </si>
  <si>
    <t xml:space="preserve">Karin Navarová</t>
  </si>
  <si>
    <t xml:space="preserve">SK61 5600 0000 0016 0769 6002</t>
  </si>
  <si>
    <t xml:space="preserve">36107921</t>
  </si>
  <si>
    <t xml:space="preserve">Tanečný klub JUMPING</t>
  </si>
  <si>
    <t xml:space="preserve">Pribinovo námestie 6 </t>
  </si>
  <si>
    <t xml:space="preserve">Šaľa</t>
  </si>
  <si>
    <t xml:space="preserve">927 05</t>
  </si>
  <si>
    <t xml:space="preserve">www.tk-jumping.webnode.sk</t>
  </si>
  <si>
    <t xml:space="preserve">tkjumping@gmail.com</t>
  </si>
  <si>
    <t xml:space="preserve">Bohumil Kadúc</t>
  </si>
  <si>
    <t xml:space="preserve">SK90 8330 0000 0027 0333 4153</t>
  </si>
  <si>
    <t xml:space="preserve">00592552</t>
  </si>
  <si>
    <t xml:space="preserve">Telovýchovná jednota - Športové kluby Krupina</t>
  </si>
  <si>
    <t xml:space="preserve">Svätotrojičné nám. 8/8</t>
  </si>
  <si>
    <t xml:space="preserve">	Krupina</t>
  </si>
  <si>
    <t xml:space="preserve">963 01</t>
  </si>
  <si>
    <t xml:space="preserve">www.krupina.sk/volejbalovy-klub</t>
  </si>
  <si>
    <t xml:space="preserve">snap@snap.sk</t>
  </si>
  <si>
    <t xml:space="preserve">Roman Kyseľ</t>
  </si>
  <si>
    <t xml:space="preserve">SK20 0200 0000 0052 2333 1053</t>
  </si>
  <si>
    <t xml:space="preserve">00892424</t>
  </si>
  <si>
    <t xml:space="preserve">Telovýchovná jednota DRUŽBA PIEŠŤANY</t>
  </si>
  <si>
    <t xml:space="preserve">Kuzmányho 1135/15</t>
  </si>
  <si>
    <t xml:space="preserve">www.silvestrovskybeh.sk</t>
  </si>
  <si>
    <t xml:space="preserve">
bevadem@abdnes.sk</t>
  </si>
  <si>
    <t xml:space="preserve">Peter Mikuláš</t>
  </si>
  <si>
    <t xml:space="preserve">Michaela Vavrova</t>
  </si>
  <si>
    <t xml:space="preserve">SK53 1100 0000 0026 2673 9471</t>
  </si>
  <si>
    <t xml:space="preserve">18048528</t>
  </si>
  <si>
    <t xml:space="preserve">Telovýchovná jednota DUKLA Trenčín, o. z.</t>
  </si>
  <si>
    <t xml:space="preserve">Gen. M. R. Štefánika 393/16</t>
  </si>
  <si>
    <t xml:space="preserve">www.duklatrencin-zapasenie.sk</t>
  </si>
  <si>
    <t xml:space="preserve">mozola@dukla.sk</t>
  </si>
  <si>
    <t xml:space="preserve">Anton Mozola</t>
  </si>
  <si>
    <t xml:space="preserve">SK14 0900 0000 0000 4169 9954</t>
  </si>
  <si>
    <t xml:space="preserve">00592129</t>
  </si>
  <si>
    <t xml:space="preserve">Telovýchovná jednota Nižná</t>
  </si>
  <si>
    <t xml:space="preserve">Lesná 1006</t>
  </si>
  <si>
    <t xml:space="preserve">Nižná</t>
  </si>
  <si>
    <t xml:space="preserve">027 43</t>
  </si>
  <si>
    <t xml:space="preserve">www.cykloklubnizna.sk</t>
  </si>
  <si>
    <t xml:space="preserve">
kubos.milos@gmail.com</t>
  </si>
  <si>
    <t xml:space="preserve">Zuzana Oriešková</t>
  </si>
  <si>
    <t xml:space="preserve">Miloš Kuboš</t>
  </si>
  <si>
    <t xml:space="preserve">SK78 0900 0000 0000 5418 8037</t>
  </si>
  <si>
    <t xml:space="preserve">31945899</t>
  </si>
  <si>
    <t xml:space="preserve">Telovýchovná jednota Nohejbalový klub Zalužice</t>
  </si>
  <si>
    <t xml:space="preserve">Zalužice 401</t>
  </si>
  <si>
    <t xml:space="preserve">Zalužice</t>
  </si>
  <si>
    <t xml:space="preserve">072 34</t>
  </si>
  <si>
    <t xml:space="preserve">www.nkzaluzice.sk</t>
  </si>
  <si>
    <t xml:space="preserve">gabriel.vinansky@gmail.com</t>
  </si>
  <si>
    <t xml:space="preserve">Gabiel Viňanský</t>
  </si>
  <si>
    <t xml:space="preserve">SK20 7500 0000 0040 3499 8217</t>
  </si>
  <si>
    <t xml:space="preserve">00592196</t>
  </si>
  <si>
    <t xml:space="preserve">Telovýchovná jednota Roháče Zuberec</t>
  </si>
  <si>
    <t xml:space="preserve">Andreja Bažíka 420</t>
  </si>
  <si>
    <t xml:space="preserve">Zuberec</t>
  </si>
  <si>
    <t xml:space="preserve">027 32</t>
  </si>
  <si>
    <t xml:space="preserve">www.tjrohacezuberec.sk</t>
  </si>
  <si>
    <t xml:space="preserve">penzion.filek@gmail.com</t>
  </si>
  <si>
    <t xml:space="preserve">Martin Filek</t>
  </si>
  <si>
    <t xml:space="preserve">Matej Šiška</t>
  </si>
  <si>
    <t xml:space="preserve">SK75 0900 0000 0051 8449 6751</t>
  </si>
  <si>
    <t xml:space="preserve">31953441</t>
  </si>
  <si>
    <t xml:space="preserve">Telovýchovná jednota Slávia Univerzity veterinárskeho lekárstva a farmácie v Košiciach</t>
  </si>
  <si>
    <t xml:space="preserve">Cesta pod Hradovou 11</t>
  </si>
  <si>
    <t xml:space="preserve">www.slavia-kosice.sk</t>
  </si>
  <si>
    <t xml:space="preserve">info@slavia-kosice.sk</t>
  </si>
  <si>
    <t xml:space="preserve">Anton Čižmárik</t>
  </si>
  <si>
    <t xml:space="preserve">Ing. Marek Horváth</t>
  </si>
  <si>
    <t xml:space="preserve">SK43 0900 0000 0052 0868 3501</t>
  </si>
  <si>
    <t xml:space="preserve">17059364</t>
  </si>
  <si>
    <t xml:space="preserve">Telovýchovná jednota Sokol Ilava</t>
  </si>
  <si>
    <t xml:space="preserve">	Mládežnícka 984</t>
  </si>
  <si>
    <t xml:space="preserve">	Ilava</t>
  </si>
  <si>
    <t xml:space="preserve">019 01</t>
  </si>
  <si>
    <t xml:space="preserve">www.karate-sokolIlava.sk</t>
  </si>
  <si>
    <t xml:space="preserve">milangabco@zoznam.sk</t>
  </si>
  <si>
    <t xml:space="preserve">Gabčo Milan</t>
  </si>
  <si>
    <t xml:space="preserve">starosta</t>
  </si>
  <si>
    <t xml:space="preserve">SK03 0900 0000 0051 8698 2120</t>
  </si>
  <si>
    <t xml:space="preserve">14220059</t>
  </si>
  <si>
    <t xml:space="preserve">Telovýchovná jednota Športový klub Podbiel</t>
  </si>
  <si>
    <t xml:space="preserve">Podčervenice 351</t>
  </si>
  <si>
    <t xml:space="preserve">Podbiel</t>
  </si>
  <si>
    <t xml:space="preserve">027 42</t>
  </si>
  <si>
    <t xml:space="preserve">www.podbiel.sk/obec/kultura-a-sport/sport/sportovy-klub</t>
  </si>
  <si>
    <t xml:space="preserve">
skpodbiel@gmail.com</t>
  </si>
  <si>
    <t xml:space="preserve">Ján Sitek, Pavol Loffaj</t>
  </si>
  <si>
    <t xml:space="preserve">predseda, tajomník</t>
  </si>
  <si>
    <t xml:space="preserve">Ján Sitek</t>
  </si>
  <si>
    <t xml:space="preserve">SK45 0200 0000 0051 6640 5959</t>
  </si>
  <si>
    <t xml:space="preserve">17151414</t>
  </si>
  <si>
    <t xml:space="preserve">Telovýchovná jednota Štart, sekcia nevidiacich a slabozrakých športovcov Slovenska 054 01 Levoča</t>
  </si>
  <si>
    <t xml:space="preserve">Pri strelnici 29</t>
  </si>
  <si>
    <t xml:space="preserve">Levoča</t>
  </si>
  <si>
    <t xml:space="preserve">054 01</t>
  </si>
  <si>
    <t xml:space="preserve">www.tjstartlevoca.webnode.sk</t>
  </si>
  <si>
    <t xml:space="preserve">trnkavaclav68@gmail.com</t>
  </si>
  <si>
    <t xml:space="preserve">Václav Trnka</t>
  </si>
  <si>
    <t xml:space="preserve">SK78 0900 0000 0001 0138 3872</t>
  </si>
  <si>
    <t xml:space="preserve">35980567</t>
  </si>
  <si>
    <t xml:space="preserve">Tenisový klub Hriňová</t>
  </si>
  <si>
    <t xml:space="preserve">Murínka 1407</t>
  </si>
  <si>
    <t xml:space="preserve">Hriňová</t>
  </si>
  <si>
    <t xml:space="preserve">962 05</t>
  </si>
  <si>
    <t xml:space="preserve">www.sportys.sk</t>
  </si>
  <si>
    <t xml:space="preserve">francisty.j@gmail.com</t>
  </si>
  <si>
    <t xml:space="preserve">Ján Cerovský</t>
  </si>
  <si>
    <t xml:space="preserve">SK78 0900 0000 0052 3929 5392</t>
  </si>
  <si>
    <t xml:space="preserve">53007344</t>
  </si>
  <si>
    <t xml:space="preserve">Teqballová federácia Slovensko</t>
  </si>
  <si>
    <t xml:space="preserve">Jazdecká 13187/1A</t>
  </si>
  <si>
    <t xml:space="preserve">080 01 </t>
  </si>
  <si>
    <t xml:space="preserve">www.teq.sk</t>
  </si>
  <si>
    <t xml:space="preserve">info@teq.sk</t>
  </si>
  <si>
    <t xml:space="preserve">Artúr Benes</t>
  </si>
  <si>
    <t xml:space="preserve">SK21 1111 0000 0016 2429 8006</t>
  </si>
  <si>
    <t xml:space="preserve">42268095</t>
  </si>
  <si>
    <t xml:space="preserve">Trinity Triathlon Team</t>
  </si>
  <si>
    <t xml:space="preserve">Záhradnícka 4877/34</t>
  </si>
  <si>
    <t xml:space="preserve">www.triatlon-senec.sk</t>
  </si>
  <si>
    <t xml:space="preserve">
pkralik@fcconsult.sk</t>
  </si>
  <si>
    <t xml:space="preserve">SK68 7500 0000 0040 2780 8489</t>
  </si>
  <si>
    <t xml:space="preserve">54561981</t>
  </si>
  <si>
    <t xml:space="preserve">University Spartacus</t>
  </si>
  <si>
    <t xml:space="preserve">Němcovej 4075/5</t>
  </si>
  <si>
    <t xml:space="preserve">www.universityspartacus.sk</t>
  </si>
  <si>
    <t xml:space="preserve">peter.zifcak@student.tuke.sk</t>
  </si>
  <si>
    <t xml:space="preserve">Peter Žifčák</t>
  </si>
  <si>
    <t xml:space="preserve">SK82 0900 0000 0051 9105 7802</t>
  </si>
  <si>
    <t xml:space="preserve">42433509</t>
  </si>
  <si>
    <t xml:space="preserve">Volejbalový klub Rachmaninka Liptovský Mikuláš</t>
  </si>
  <si>
    <t xml:space="preserve">Eduarda Penkalu 878/7</t>
  </si>
  <si>
    <t xml:space="preserve">Liptovský Mikuláš</t>
  </si>
  <si>
    <t xml:space="preserve">031 01</t>
  </si>
  <si>
    <t xml:space="preserve">www.rachmaninka.sk</t>
  </si>
  <si>
    <t xml:space="preserve">janacaniova@atlas.sk</t>
  </si>
  <si>
    <t xml:space="preserve">Jana Čániová</t>
  </si>
  <si>
    <t xml:space="preserve">SK25 0200 0000 0038 5423 7558</t>
  </si>
  <si>
    <t xml:space="preserve">31796991</t>
  </si>
  <si>
    <t xml:space="preserve">Volejbalový klub Slávia UK Bratislava, o.z.</t>
  </si>
  <si>
    <t xml:space="preserve">Haanova 52</t>
  </si>
  <si>
    <t xml:space="preserve">www.slaviaeuba.sk</t>
  </si>
  <si>
    <t xml:space="preserve">evapodhorna@gmail.com</t>
  </si>
  <si>
    <t xml:space="preserve">Eva Podhorná</t>
  </si>
  <si>
    <t xml:space="preserve">SK42 0200 0000 0013 4869 7958</t>
  </si>
  <si>
    <t xml:space="preserve">37834487</t>
  </si>
  <si>
    <t xml:space="preserve">Volejbalový oddiel Hit Trnava</t>
  </si>
  <si>
    <t xml:space="preserve">Veterná 13</t>
  </si>
  <si>
    <t xml:space="preserve">www.hittrnava.sk</t>
  </si>
  <si>
    <t xml:space="preserve">hittrnava@gmail.com</t>
  </si>
  <si>
    <t xml:space="preserve">Miloslav Duchoň</t>
  </si>
  <si>
    <t xml:space="preserve">SK29 0200 0000 0052 4612 3951</t>
  </si>
  <si>
    <t xml:space="preserve">30227151</t>
  </si>
  <si>
    <t xml:space="preserve">Ulica olympionikov 464/4</t>
  </si>
  <si>
    <t xml:space="preserve">www.zkbanikpd.com</t>
  </si>
  <si>
    <t xml:space="preserve">wrestlingprievidza@gmail.com</t>
  </si>
  <si>
    <t xml:space="preserve">Vladimír Laco</t>
  </si>
  <si>
    <t xml:space="preserve">Vlasta Švikruhová</t>
  </si>
  <si>
    <t xml:space="preserve">SK32 1100 0000 0026 2484 8834</t>
  </si>
  <si>
    <t xml:space="preserve">34009892</t>
  </si>
  <si>
    <t xml:space="preserve">Zápasnícky klub Dunajská Streda, o.z.</t>
  </si>
  <si>
    <t xml:space="preserve">Alžbetínske námestie 1203/7</t>
  </si>
  <si>
    <t xml:space="preserve">Dunajská Streda </t>
  </si>
  <si>
    <t xml:space="preserve">929 01</t>
  </si>
  <si>
    <t xml:space="preserve">www.dswrestling.sk</t>
  </si>
  <si>
    <t xml:space="preserve">zapasenie.ds@gmail.com</t>
  </si>
  <si>
    <t xml:space="preserve">Roland Hakszer</t>
  </si>
  <si>
    <t xml:space="preserve">SK36 1111 0000 0066 0459 2016</t>
  </si>
  <si>
    <t xml:space="preserve">35538015</t>
  </si>
  <si>
    <t xml:space="preserve">Združenie šípkarských organizácií</t>
  </si>
  <si>
    <t xml:space="preserve">Szakkayho 40/1</t>
  </si>
  <si>
    <t xml:space="preserve">www.slovakiadart.sk</t>
  </si>
  <si>
    <t xml:space="preserve">info@sipky.sk</t>
  </si>
  <si>
    <t xml:space="preserve">Karol Kirchner</t>
  </si>
  <si>
    <t xml:space="preserve">SK26 0900 0000 0005 7536 2504</t>
  </si>
  <si>
    <t xml:space="preserve">00585319</t>
  </si>
  <si>
    <t xml:space="preserve">Zväz potápačov Slovenska</t>
  </si>
  <si>
    <t xml:space="preserve">Wolkrova 3335/4</t>
  </si>
  <si>
    <t xml:space="preserve">www.zps-diving.sk</t>
  </si>
  <si>
    <t xml:space="preserve">zps@zps-diving.sk</t>
  </si>
  <si>
    <t xml:space="preserve">Roman Baláž</t>
  </si>
  <si>
    <t xml:space="preserve">Zuzana Žecová</t>
  </si>
  <si>
    <t xml:space="preserve">SK26 0200 0000 0017 8515 2753</t>
  </si>
  <si>
    <t xml:space="preserve">42132690</t>
  </si>
  <si>
    <t xml:space="preserve">Zväz slovenského kolieskového korčuľovania</t>
  </si>
  <si>
    <t xml:space="preserve">Trnavská 3273/37</t>
  </si>
  <si>
    <t xml:space="preserve">www.slovakskate.sk</t>
  </si>
  <si>
    <t xml:space="preserve">president@slovakskate.sk</t>
  </si>
  <si>
    <t xml:space="preserve">Štefan Pjontek</t>
  </si>
  <si>
    <t xml:space="preserve">SK68 0200 0000 0046 8802 7153</t>
  </si>
  <si>
    <t xml:space="preserve">50671669</t>
  </si>
  <si>
    <t xml:space="preserve">Zväz slovenského lyžovania</t>
  </si>
  <si>
    <t xml:space="preserve">Galvaniho 16617/17A</t>
  </si>
  <si>
    <t xml:space="preserve">www.zsl.sk</t>
  </si>
  <si>
    <t xml:space="preserve">sekretariat@zsl.sk</t>
  </si>
  <si>
    <t xml:space="preserve">Martin Paško</t>
  </si>
  <si>
    <t xml:space="preserve">Radovan Cagala</t>
  </si>
  <si>
    <t xml:space="preserve">SK72 0900 0000 0051 8522 2656</t>
  </si>
  <si>
    <t xml:space="preserve">31945732</t>
  </si>
  <si>
    <t xml:space="preserve">ZVÄZ ŠPORTOVEJ KYNOLÓGIE SR</t>
  </si>
  <si>
    <t xml:space="preserve">Partizánska cesta 6883/97</t>
  </si>
  <si>
    <t xml:space="preserve">www.zsksr.sk</t>
  </si>
  <si>
    <t xml:space="preserve">veronika.piatrova@zsksr.sk</t>
  </si>
  <si>
    <t xml:space="preserve">Juraj Štaudinger</t>
  </si>
  <si>
    <t xml:space="preserve">Veronika Piatrová</t>
  </si>
  <si>
    <t xml:space="preserve">SK76 1100 0000 0026 2648 0455</t>
  </si>
  <si>
    <t xml:space="preserve">Predmet
(názov, miesto, termín, parametre)</t>
  </si>
  <si>
    <t xml:space="preserve">Schválená
(eur)</t>
  </si>
  <si>
    <t xml:space="preserve">SF
(%)</t>
  </si>
  <si>
    <t xml:space="preserve">B/K</t>
  </si>
  <si>
    <t xml:space="preserve">ico+ucel</t>
  </si>
  <si>
    <t xml:space="preserve">ico+ppg</t>
  </si>
  <si>
    <t xml:space="preserve">Šport</t>
  </si>
  <si>
    <t xml:space="preserve">ICO+PPG+BK</t>
  </si>
  <si>
    <t xml:space="preserve">Zoraď</t>
  </si>
  <si>
    <t xml:space="preserve">ico+ucel+B/K</t>
  </si>
  <si>
    <t xml:space="preserve">B</t>
  </si>
  <si>
    <t xml:space="preserve">Pohár Interu</t>
  </si>
  <si>
    <t xml:space="preserve">podpora a rozvoj športu pre všetkých</t>
  </si>
  <si>
    <t xml:space="preserve">zabezpečenie činnosti a úloh v roku 2025</t>
  </si>
  <si>
    <t xml:space="preserve">Antušeková Adela</t>
  </si>
  <si>
    <t xml:space="preserve">Antušeková Martina</t>
  </si>
  <si>
    <t xml:space="preserve">Birošová Tereza</t>
  </si>
  <si>
    <t xml:space="preserve">Debnár Šimon</t>
  </si>
  <si>
    <t xml:space="preserve">Ďuriš Matúš</t>
  </si>
  <si>
    <t xml:space="preserve">Jánošíková Jana</t>
  </si>
  <si>
    <t xml:space="preserve">Jelínek Rastislav</t>
  </si>
  <si>
    <t xml:space="preserve">Keinath Thomas</t>
  </si>
  <si>
    <t xml:space="preserve">Krištofičová Ivana</t>
  </si>
  <si>
    <t xml:space="preserve">Lepótová Amália</t>
  </si>
  <si>
    <t xml:space="preserve">Novotná Eva</t>
  </si>
  <si>
    <t xml:space="preserve">Pristač Dávid</t>
  </si>
  <si>
    <t xml:space="preserve">Tutura Marek</t>
  </si>
  <si>
    <t xml:space="preserve">Vaco Marek</t>
  </si>
  <si>
    <t xml:space="preserve">zabezpečenie účasti športovej reprezentácie SR na 25. letnej Deaflympiáde 2025 v Tokiu</t>
  </si>
  <si>
    <t xml:space="preserve">podpora činnosti a účasť na medzinárodných univerzitných hokejových súťažiach </t>
  </si>
  <si>
    <t xml:space="preserve">TIPOS NÁRODNÝ BEH DEVÍN BRATISLAVA (STARZ)</t>
  </si>
  <si>
    <t xml:space="preserve">Supercup Slovensko 2025</t>
  </si>
  <si>
    <t xml:space="preserve">SLOVAKIA CUP BARDEJOV JUDO OPEN 2025</t>
  </si>
  <si>
    <t xml:space="preserve">67. ročník Veľkej ceny Komárna v rýchlostnej kanoistik</t>
  </si>
  <si>
    <t xml:space="preserve">Festival pohybových sladieb</t>
  </si>
  <si>
    <t xml:space="preserve">21. Pohár Slovenského krasu v orientačnom behu/ Slovak Karst cup</t>
  </si>
  <si>
    <t xml:space="preserve">Žilinský triatlonový festival 2025</t>
  </si>
  <si>
    <t xml:space="preserve">PRENGO CUP 2025 - najväčší amatérsky turnaj mužov a žien v malom futbale na Slovensku</t>
  </si>
  <si>
    <t xml:space="preserve">značenie turistických trás</t>
  </si>
  <si>
    <t xml:space="preserve">Rajecký maratón 42. ročník</t>
  </si>
  <si>
    <t xml:space="preserve">DODO CUP</t>
  </si>
  <si>
    <t xml:space="preserve">CTP Slovakman Triathlon 2025 - 22. ročník</t>
  </si>
  <si>
    <t xml:space="preserve">podpora a rozvoj športu</t>
  </si>
  <si>
    <t xml:space="preserve">Vodnopólový turnaj o Štít mesta Topoľčany</t>
  </si>
  <si>
    <t xml:space="preserve"> Od Tatier k Dunaju 2025</t>
  </si>
  <si>
    <t xml:space="preserve">FIS Children INTERKRITERIUM Vrátna 2025</t>
  </si>
  <si>
    <t xml:space="preserve">americký futbal - bežné transfery</t>
  </si>
  <si>
    <t xml:space="preserve">americký futbal</t>
  </si>
  <si>
    <t xml:space="preserve">boccia - bežné transfery</t>
  </si>
  <si>
    <t xml:space="preserve">boccia</t>
  </si>
  <si>
    <t xml:space="preserve">boule lyonnaise - bežné transfery</t>
  </si>
  <si>
    <t xml:space="preserve">boule lyonnaise</t>
  </si>
  <si>
    <t xml:space="preserve">wushu - bežné transfery</t>
  </si>
  <si>
    <t xml:space="preserve">wushu</t>
  </si>
  <si>
    <t xml:space="preserve">dynamická streľba - bežné transfery</t>
  </si>
  <si>
    <t xml:space="preserve">dynamická streľba</t>
  </si>
  <si>
    <t xml:space="preserve">fitnes a kulturistika - bežné transfery</t>
  </si>
  <si>
    <t xml:space="preserve">fitnes a kulturistika</t>
  </si>
  <si>
    <t xml:space="preserve">silové športy - bežné transfery</t>
  </si>
  <si>
    <t xml:space="preserve">silové športy</t>
  </si>
  <si>
    <t xml:space="preserve">Barbier Michal</t>
  </si>
  <si>
    <t xml:space="preserve">Bellák Jakub</t>
  </si>
  <si>
    <t xml:space="preserve">športy s lietajúcim diskom - bežné transfery</t>
  </si>
  <si>
    <t xml:space="preserve">športy s lietajúcim diskom</t>
  </si>
  <si>
    <t xml:space="preserve">go - bežné transfery</t>
  </si>
  <si>
    <t xml:space="preserve">go</t>
  </si>
  <si>
    <t xml:space="preserve">korfbal - bežné transfery</t>
  </si>
  <si>
    <t xml:space="preserve">korfbal</t>
  </si>
  <si>
    <t xml:space="preserve">automobilový šport - bežné transfery</t>
  </si>
  <si>
    <t xml:space="preserve">automobilový šport</t>
  </si>
  <si>
    <t xml:space="preserve">Gašparovič Jakub</t>
  </si>
  <si>
    <t xml:space="preserve">Homola Matej</t>
  </si>
  <si>
    <t xml:space="preserve">pretláčanie rukou - bežné transfery</t>
  </si>
  <si>
    <t xml:space="preserve">pretláčanie rukou</t>
  </si>
  <si>
    <t xml:space="preserve">taekwondo - bežné transfery</t>
  </si>
  <si>
    <t xml:space="preserve">taekwondo</t>
  </si>
  <si>
    <t xml:space="preserve">zabezpečenie a rozvoj športu taekwondo zdravotne postihnutých športovcov</t>
  </si>
  <si>
    <t xml:space="preserve">Bérešová Adriana</t>
  </si>
  <si>
    <t xml:space="preserve">Aktivity a úlohy v oblasti univerzitného športu v roku 2025</t>
  </si>
  <si>
    <t xml:space="preserve">baseball - bežné transfery</t>
  </si>
  <si>
    <t xml:space="preserve">baseball</t>
  </si>
  <si>
    <t xml:space="preserve">basketbal - bežné transfery</t>
  </si>
  <si>
    <t xml:space="preserve">basketbal</t>
  </si>
  <si>
    <t xml:space="preserve">box - bežné transfery</t>
  </si>
  <si>
    <t xml:space="preserve">box</t>
  </si>
  <si>
    <t xml:space="preserve">Ďuríková Nicole</t>
  </si>
  <si>
    <t xml:space="preserve">Herceg Miroslav</t>
  </si>
  <si>
    <t xml:space="preserve">Jedináková Miroslava</t>
  </si>
  <si>
    <t xml:space="preserve">Kubalová Tamara</t>
  </si>
  <si>
    <t xml:space="preserve">Lovašová Bibiana</t>
  </si>
  <si>
    <t xml:space="preserve">Triebeľová Jessica</t>
  </si>
  <si>
    <t xml:space="preserve">Vymyslický Lukáš</t>
  </si>
  <si>
    <t xml:space="preserve">XXVIII. Slovakia open- WUKF European Cup 2025</t>
  </si>
  <si>
    <t xml:space="preserve">pétanque - bežné transfery</t>
  </si>
  <si>
    <t xml:space="preserve">pétanque</t>
  </si>
  <si>
    <t xml:space="preserve">golf - bežné transfery</t>
  </si>
  <si>
    <t xml:space="preserve">golf</t>
  </si>
  <si>
    <t xml:space="preserve">zabezpečenie a rozvoj športu golf zdravotne postihnutých športovcov</t>
  </si>
  <si>
    <t xml:space="preserve">Teták Tadeáš</t>
  </si>
  <si>
    <t xml:space="preserve">SLOVAK AMATEUR CHAMPIONSHIP</t>
  </si>
  <si>
    <t xml:space="preserve">gymnastika - bežné transfery</t>
  </si>
  <si>
    <t xml:space="preserve">gymnastika</t>
  </si>
  <si>
    <t xml:space="preserve">Piliarová Lucia</t>
  </si>
  <si>
    <t xml:space="preserve">Slovak Aerobik Open</t>
  </si>
  <si>
    <t xml:space="preserve">Országh cup 2025</t>
  </si>
  <si>
    <t xml:space="preserve">cheerleading - bežné transfery</t>
  </si>
  <si>
    <t xml:space="preserve">cheerleading</t>
  </si>
  <si>
    <t xml:space="preserve">jazdectvo - bežné transfery</t>
  </si>
  <si>
    <t xml:space="preserve">jazdectvo</t>
  </si>
  <si>
    <t xml:space="preserve">kanoistika - bežné transfery</t>
  </si>
  <si>
    <t xml:space="preserve">kanoistika</t>
  </si>
  <si>
    <t xml:space="preserve">Abrahámová Karolína</t>
  </si>
  <si>
    <t xml:space="preserve">Bábik Martin</t>
  </si>
  <si>
    <t xml:space="preserve">Baláž Samuel</t>
  </si>
  <si>
    <t xml:space="preserve">Beňuš Matej</t>
  </si>
  <si>
    <t xml:space="preserve">Bergendi Sofia</t>
  </si>
  <si>
    <t xml:space="preserve">Botek Adam</t>
  </si>
  <si>
    <t xml:space="preserve">Bugár Reka</t>
  </si>
  <si>
    <t xml:space="preserve">Čulenová Dagmar</t>
  </si>
  <si>
    <t xml:space="preserve">Doktorík Dominik</t>
  </si>
  <si>
    <t xml:space="preserve">Dorner Milan</t>
  </si>
  <si>
    <t xml:space="preserve">Duda Filip</t>
  </si>
  <si>
    <t xml:space="preserve">Egyházy Dominik</t>
  </si>
  <si>
    <t xml:space="preserve">Gacsal Ákos</t>
  </si>
  <si>
    <t xml:space="preserve">Gavorová Hana</t>
  </si>
  <si>
    <t xml:space="preserve">Grigar Jakub</t>
  </si>
  <si>
    <t xml:space="preserve">Hvojníková Nikola</t>
  </si>
  <si>
    <t xml:space="preserve">Chlebová Ivana</t>
  </si>
  <si>
    <t xml:space="preserve">Kořínek Matyáš</t>
  </si>
  <si>
    <t xml:space="preserve">Krajčí Samuel</t>
  </si>
  <si>
    <t xml:space="preserve">Lepi Máté</t>
  </si>
  <si>
    <t xml:space="preserve">Lukáč Teo Peter</t>
  </si>
  <si>
    <t xml:space="preserve">Luknárová Emanuela</t>
  </si>
  <si>
    <t xml:space="preserve">Marsal Máté</t>
  </si>
  <si>
    <t xml:space="preserve">Martikán Michal</t>
  </si>
  <si>
    <t xml:space="preserve">Mintálová Eliška</t>
  </si>
  <si>
    <t xml:space="preserve">Mirgorodský Marko</t>
  </si>
  <si>
    <t xml:space="preserve">Myšák Denis</t>
  </si>
  <si>
    <t xml:space="preserve">Paňková Zuzana</t>
  </si>
  <si>
    <t xml:space="preserve">Pecsuková Katarína</t>
  </si>
  <si>
    <t xml:space="preserve">Rumanský Richard</t>
  </si>
  <si>
    <t xml:space="preserve">Ružič Patrik</t>
  </si>
  <si>
    <t xml:space="preserve">Sidová Bianka</t>
  </si>
  <si>
    <t xml:space="preserve">Skubík Dávid</t>
  </si>
  <si>
    <t xml:space="preserve">Stanovská Soňa</t>
  </si>
  <si>
    <t xml:space="preserve">Szabó Maximilián</t>
  </si>
  <si>
    <t xml:space="preserve">Ševčík Jakub</t>
  </si>
  <si>
    <t xml:space="preserve">Švecová Romana</t>
  </si>
  <si>
    <t xml:space="preserve">Tóth Ludovít</t>
  </si>
  <si>
    <t xml:space="preserve">Zalka Csaba</t>
  </si>
  <si>
    <t xml:space="preserve">Zemánková Hana</t>
  </si>
  <si>
    <t xml:space="preserve">lakros - bežné transfery</t>
  </si>
  <si>
    <t xml:space="preserve">lakros</t>
  </si>
  <si>
    <t xml:space="preserve">motocyklový šport - bežné transfery</t>
  </si>
  <si>
    <t xml:space="preserve">motocyklový šport</t>
  </si>
  <si>
    <t xml:space="preserve">Svitko Štefan</t>
  </si>
  <si>
    <t xml:space="preserve">Vaculík Martin</t>
  </si>
  <si>
    <t xml:space="preserve">thajský box - bežné transfery</t>
  </si>
  <si>
    <t xml:space="preserve">thajský box</t>
  </si>
  <si>
    <t xml:space="preserve">Chochlíková Monika</t>
  </si>
  <si>
    <t xml:space="preserve">plavecké športy - bežné transfery</t>
  </si>
  <si>
    <t xml:space="preserve">plavecké športy</t>
  </si>
  <si>
    <t xml:space="preserve">Bernathova Michaela</t>
  </si>
  <si>
    <t xml:space="preserve">Duša Matej</t>
  </si>
  <si>
    <t xml:space="preserve">Hrnčárová Alexandra</t>
  </si>
  <si>
    <t xml:space="preserve">Košťál Samuel</t>
  </si>
  <si>
    <t xml:space="preserve">Krajčovičová Lea</t>
  </si>
  <si>
    <t xml:space="preserve">Nagy Richard</t>
  </si>
  <si>
    <t xml:space="preserve">Podmaníková Andrea</t>
  </si>
  <si>
    <t xml:space="preserve">Potocká Tamara</t>
  </si>
  <si>
    <t xml:space="preserve">Slušná Lilian</t>
  </si>
  <si>
    <t xml:space="preserve">Strapeková Žofia</t>
  </si>
  <si>
    <t xml:space="preserve">štafeta - plávanie</t>
  </si>
  <si>
    <t xml:space="preserve">rugby - bežné transfery</t>
  </si>
  <si>
    <t xml:space="preserve">rugby</t>
  </si>
  <si>
    <t xml:space="preserve">skialpinizmus - bežné transfery</t>
  </si>
  <si>
    <t xml:space="preserve">skialpinizmus</t>
  </si>
  <si>
    <t xml:space="preserve">dvojica - skialpinizmus (dospelí mix)</t>
  </si>
  <si>
    <t xml:space="preserve">Jagerčíková Marianna</t>
  </si>
  <si>
    <t xml:space="preserve">Šiarnik Jakub</t>
  </si>
  <si>
    <t xml:space="preserve">softbal - bežné transfery</t>
  </si>
  <si>
    <t xml:space="preserve">softbal</t>
  </si>
  <si>
    <t xml:space="preserve">squash - bežné transfery</t>
  </si>
  <si>
    <t xml:space="preserve">squash</t>
  </si>
  <si>
    <t xml:space="preserve">triatlon - bežné transfery</t>
  </si>
  <si>
    <t xml:space="preserve">triatlon</t>
  </si>
  <si>
    <t xml:space="preserve">zabezpečenie a rozvoj športu triatlon zdravotne postihnutých športovcov</t>
  </si>
  <si>
    <t xml:space="preserve">Ivančík Dominik</t>
  </si>
  <si>
    <t xml:space="preserve">Michaličková Zuzana</t>
  </si>
  <si>
    <t xml:space="preserve">Vráblová Margaréta</t>
  </si>
  <si>
    <t xml:space="preserve">volejbal - bežné transfery</t>
  </si>
  <si>
    <t xml:space="preserve">volejbal</t>
  </si>
  <si>
    <t xml:space="preserve">atletika - bežné transfery</t>
  </si>
  <si>
    <t xml:space="preserve">atletika</t>
  </si>
  <si>
    <t xml:space="preserve">Burzalová Hana</t>
  </si>
  <si>
    <t xml:space="preserve">Czaková Mária Katerinka</t>
  </si>
  <si>
    <t xml:space="preserve">Černý Dominik</t>
  </si>
  <si>
    <t xml:space="preserve">Federič Filip</t>
  </si>
  <si>
    <t xml:space="preserve">Forster Viktória</t>
  </si>
  <si>
    <t xml:space="preserve">Fraňo Peter</t>
  </si>
  <si>
    <t xml:space="preserve">Frličková Laura</t>
  </si>
  <si>
    <t xml:space="preserve">Gajanová Gabriela</t>
  </si>
  <si>
    <t xml:space="preserve">Ruffíni Robert</t>
  </si>
  <si>
    <t xml:space="preserve">Slezáková Rebecca</t>
  </si>
  <si>
    <t xml:space="preserve">Volko Ján</t>
  </si>
  <si>
    <t xml:space="preserve">biliard - bežné transfery</t>
  </si>
  <si>
    <t xml:space="preserve">biliard</t>
  </si>
  <si>
    <t xml:space="preserve">bowling - bežné transfery</t>
  </si>
  <si>
    <t xml:space="preserve">bowling</t>
  </si>
  <si>
    <t xml:space="preserve">bridž - bežné transfery</t>
  </si>
  <si>
    <t xml:space="preserve">bridž</t>
  </si>
  <si>
    <t xml:space="preserve">curling - bežné transfery</t>
  </si>
  <si>
    <t xml:space="preserve">curling</t>
  </si>
  <si>
    <t xml:space="preserve">značenie cykloturistických trás</t>
  </si>
  <si>
    <t xml:space="preserve">futbal - bežné transfery</t>
  </si>
  <si>
    <t xml:space="preserve">futbal</t>
  </si>
  <si>
    <t xml:space="preserve">horolezectvo - bežné transfery</t>
  </si>
  <si>
    <t xml:space="preserve">horolezectvo</t>
  </si>
  <si>
    <t xml:space="preserve">športové lezenie - bežné transfery</t>
  </si>
  <si>
    <t xml:space="preserve">športové lezenie</t>
  </si>
  <si>
    <t xml:space="preserve">zabezpečenie a rozvoj športu para lezenie zdravotne postihnutých športovcov</t>
  </si>
  <si>
    <t xml:space="preserve">Buršíková Martina</t>
  </si>
  <si>
    <t xml:space="preserve">Slobodová Lea</t>
  </si>
  <si>
    <t xml:space="preserve">krasokorčuľovanie - bežné transfery</t>
  </si>
  <si>
    <t xml:space="preserve">krasokorčuľovanie</t>
  </si>
  <si>
    <t xml:space="preserve">Hagara Adam</t>
  </si>
  <si>
    <t xml:space="preserve">lukostreľba - bežné transfery</t>
  </si>
  <si>
    <t xml:space="preserve">lukostreľba</t>
  </si>
  <si>
    <t xml:space="preserve">Baránková Denisa</t>
  </si>
  <si>
    <t xml:space="preserve">Bošanský Jozef</t>
  </si>
  <si>
    <t xml:space="preserve">letecké športy - bežné transfery</t>
  </si>
  <si>
    <t xml:space="preserve">letecké športy</t>
  </si>
  <si>
    <t xml:space="preserve">činnosť Slovenského olympijského a športového výboru</t>
  </si>
  <si>
    <t xml:space="preserve">zabezpečenie účasti reprezentantov SR na XXV. Zimných olympijských hrách v Miláne a Cortine d´Ampezzo v roku 2026</t>
  </si>
  <si>
    <t xml:space="preserve">zabezpečenie účasti športovej reprezentácie SR na Zimnom Európskom olympijskom festivale mládeže (EYOF) v Bakuriani, Gruzínsko</t>
  </si>
  <si>
    <t xml:space="preserve">zabezpečenie účasti športovej reprezentácie SR na Letnom Európskom olympijskom festivale mládeže (EYOF) v Skopje, Severné Macedónsko</t>
  </si>
  <si>
    <t xml:space="preserve">zabezpečenie účasti športovej reprezentácie SR na Svetových hrách 2025 v Čcheng-tu, Čína</t>
  </si>
  <si>
    <t xml:space="preserve">Slovenské olympijské a športové múzeum</t>
  </si>
  <si>
    <t xml:space="preserve">Športovec roka 2024</t>
  </si>
  <si>
    <t xml:space="preserve">činnosť Slovenského paralympijského výboru</t>
  </si>
  <si>
    <t xml:space="preserve">Čuchran Ladislav</t>
  </si>
  <si>
    <t xml:space="preserve">Funková Kristína</t>
  </si>
  <si>
    <t xml:space="preserve">Holenda Viliam</t>
  </si>
  <si>
    <t xml:space="preserve">Kubová Alžbeta</t>
  </si>
  <si>
    <t xml:space="preserve">Kuřeja Marián</t>
  </si>
  <si>
    <t xml:space="preserve">Laczkó Dušan</t>
  </si>
  <si>
    <t xml:space="preserve">Malenovský Radoslav</t>
  </si>
  <si>
    <t xml:space="preserve">Marinov Filip</t>
  </si>
  <si>
    <t xml:space="preserve">Petrikovičová Karin</t>
  </si>
  <si>
    <t xml:space="preserve">Vadovičová Veronika</t>
  </si>
  <si>
    <t xml:space="preserve">zabezpečenie účasti reprezentantov SR na XIV. Zimných paralympijských hrách v Miláne a Cortine d´Ampezzo v roku 2026</t>
  </si>
  <si>
    <t xml:space="preserve">rýchlokorčuľovanie - bežné transfery</t>
  </si>
  <si>
    <t xml:space="preserve">rýchlokorčuľovanie</t>
  </si>
  <si>
    <t xml:space="preserve">Tokárová Tamara</t>
  </si>
  <si>
    <t xml:space="preserve">stolný tenis - bežné transfery</t>
  </si>
  <si>
    <t xml:space="preserve">stolný tenis</t>
  </si>
  <si>
    <t xml:space="preserve">Arpáš Samuel + 1</t>
  </si>
  <si>
    <t xml:space="preserve">Balážová Barbora + 1</t>
  </si>
  <si>
    <t xml:space="preserve">družstvo - dospelí - ženy</t>
  </si>
  <si>
    <t xml:space="preserve">družstvo - juniori - muži</t>
  </si>
  <si>
    <t xml:space="preserve">Kukuľková Tatiana + 1</t>
  </si>
  <si>
    <t xml:space="preserve">Wang Yang</t>
  </si>
  <si>
    <t xml:space="preserve">Majstrovstvá Európy do 21 rokov</t>
  </si>
  <si>
    <t xml:space="preserve">streľba - bežné transfery</t>
  </si>
  <si>
    <t xml:space="preserve">streľba</t>
  </si>
  <si>
    <t xml:space="preserve">Baláž peter</t>
  </si>
  <si>
    <t xml:space="preserve">Barteková Danka</t>
  </si>
  <si>
    <t xml:space="preserve">dvojica - trap mix (dospelí)</t>
  </si>
  <si>
    <t xml:space="preserve">dvojica - VzPu mix (dospelí)</t>
  </si>
  <si>
    <t xml:space="preserve">Hocková Miroslava</t>
  </si>
  <si>
    <t xml:space="preserve">Hocková Vanesa</t>
  </si>
  <si>
    <t xml:space="preserve">Hocková Vanesa - broková pažba</t>
  </si>
  <si>
    <t xml:space="preserve">Holko Ondrej</t>
  </si>
  <si>
    <t xml:space="preserve">Jány Patrik</t>
  </si>
  <si>
    <t xml:space="preserve">Jány Patrik - vzduchová puška</t>
  </si>
  <si>
    <t xml:space="preserve">Kortišová Emma</t>
  </si>
  <si>
    <t xml:space="preserve">Kostúr Marek</t>
  </si>
  <si>
    <t xml:space="preserve">Kovačócy Marián</t>
  </si>
  <si>
    <t xml:space="preserve">Mohyla Marco</t>
  </si>
  <si>
    <t xml:space="preserve">Novotná Kamila</t>
  </si>
  <si>
    <t xml:space="preserve">Špotáková Jana</t>
  </si>
  <si>
    <t xml:space="preserve">Štefečeková Rehák Zuzana</t>
  </si>
  <si>
    <t xml:space="preserve">Štibravá Monika</t>
  </si>
  <si>
    <t xml:space="preserve">Tužinský Juraj</t>
  </si>
  <si>
    <t xml:space="preserve">29th International Competation of Olympic Hopes Šamorín</t>
  </si>
  <si>
    <t xml:space="preserve">šach - bežné transfery</t>
  </si>
  <si>
    <t xml:space="preserve">šach</t>
  </si>
  <si>
    <t xml:space="preserve">zabezpečenie a rozvoj športu šach zdravotne postihnutých športovcov</t>
  </si>
  <si>
    <t xml:space="preserve">Medzinárodné majstrovstvá Slovenska v zrýchlenom šachu 2025</t>
  </si>
  <si>
    <t xml:space="preserve">šerm - bežné transfery</t>
  </si>
  <si>
    <t xml:space="preserve">šerm</t>
  </si>
  <si>
    <t xml:space="preserve">družstvo - fleuret (juniori - muži)</t>
  </si>
  <si>
    <t xml:space="preserve">tenis - bežné transfery</t>
  </si>
  <si>
    <t xml:space="preserve">tenis</t>
  </si>
  <si>
    <t xml:space="preserve">Depešová Soňa</t>
  </si>
  <si>
    <t xml:space="preserve">Jamrichová Renáta</t>
  </si>
  <si>
    <t xml:space="preserve">Krajčí Michal</t>
  </si>
  <si>
    <t xml:space="preserve">Pohánková Mia</t>
  </si>
  <si>
    <t xml:space="preserve">Schmiedlová Karolína Anna</t>
  </si>
  <si>
    <t xml:space="preserve">Šramková Tamara</t>
  </si>
  <si>
    <t xml:space="preserve">Vargová Nina</t>
  </si>
  <si>
    <t xml:space="preserve">Žabková Kiara</t>
  </si>
  <si>
    <t xml:space="preserve">veslovanie - bežné transfery</t>
  </si>
  <si>
    <t xml:space="preserve">veslovanie</t>
  </si>
  <si>
    <t xml:space="preserve">zabezpečenie a rozvoj športu veslovanie zdravotne postihnutých športovcov</t>
  </si>
  <si>
    <t xml:space="preserve">Strečanský Peter</t>
  </si>
  <si>
    <t xml:space="preserve">Šimek Oliver</t>
  </si>
  <si>
    <t xml:space="preserve">Žemla Michal</t>
  </si>
  <si>
    <t xml:space="preserve">zápasenie - bežné transfery</t>
  </si>
  <si>
    <t xml:space="preserve">zápasenie</t>
  </si>
  <si>
    <t xml:space="preserve">Görcs Lara</t>
  </si>
  <si>
    <t xml:space="preserve">Gulaev Akhsarbek</t>
  </si>
  <si>
    <t xml:space="preserve">Hegedus Réka</t>
  </si>
  <si>
    <t xml:space="preserve">Jakšík Adam</t>
  </si>
  <si>
    <t xml:space="preserve">Makoev Boris</t>
  </si>
  <si>
    <t xml:space="preserve">Meszároš Martin Róbert</t>
  </si>
  <si>
    <t xml:space="preserve">Molnár Zsuzsanna</t>
  </si>
  <si>
    <t xml:space="preserve">Salkazanov Tajmuraz</t>
  </si>
  <si>
    <t xml:space="preserve">Tsakulov Batyrbek</t>
  </si>
  <si>
    <t xml:space="preserve">bedminton - bežné transfery</t>
  </si>
  <si>
    <t xml:space="preserve">bedminton</t>
  </si>
  <si>
    <t xml:space="preserve">zabezpečenie a rozvoj športu bedminton zdravotne postihnutých športovcov</t>
  </si>
  <si>
    <t xml:space="preserve">biatlon - bežné transfery</t>
  </si>
  <si>
    <t xml:space="preserve">biatlon</t>
  </si>
  <si>
    <t xml:space="preserve">Bátovská Fialková Paulína</t>
  </si>
  <si>
    <t xml:space="preserve">Borguľa Jakub</t>
  </si>
  <si>
    <t xml:space="preserve">Iskhakov Arthur</t>
  </si>
  <si>
    <t xml:space="preserve">Kapustová Ema</t>
  </si>
  <si>
    <t xml:space="preserve">Kuzminová Anastasiya</t>
  </si>
  <si>
    <t xml:space="preserve">Straková Michaela</t>
  </si>
  <si>
    <t xml:space="preserve">štafeta - biatlon - juniori</t>
  </si>
  <si>
    <t xml:space="preserve">štafeta - biatlon - juniorky</t>
  </si>
  <si>
    <t xml:space="preserve">štafeta - biatlon - ženy</t>
  </si>
  <si>
    <t xml:space="preserve">boby a skeleton - bežné transfery</t>
  </si>
  <si>
    <t xml:space="preserve">boby a skeleton</t>
  </si>
  <si>
    <t xml:space="preserve">cyklistika - bežné transfery</t>
  </si>
  <si>
    <t xml:space="preserve">cyklistika</t>
  </si>
  <si>
    <t xml:space="preserve">zabezpečenie a rozvoj športu cyklistika zdravotne postihnutých športovcov</t>
  </si>
  <si>
    <t xml:space="preserve">Čorej Jozef</t>
  </si>
  <si>
    <t xml:space="preserve">Chladoňová Viktória</t>
  </si>
  <si>
    <t xml:space="preserve">Jenčušová Nora</t>
  </si>
  <si>
    <t xml:space="preserve">Kubiš Lukáš</t>
  </si>
  <si>
    <t xml:space="preserve">Maniková Dominika</t>
  </si>
  <si>
    <t xml:space="preserve">Metelka Jozef</t>
  </si>
  <si>
    <t xml:space="preserve">Strečko Ondrej</t>
  </si>
  <si>
    <t xml:space="preserve">Svrček Martin</t>
  </si>
  <si>
    <t xml:space="preserve">Podpora činnosti centier talentovanej mládeže</t>
  </si>
  <si>
    <t xml:space="preserve">K</t>
  </si>
  <si>
    <t xml:space="preserve">Zorganizovanie kongresu európskej cyklistickej únie na Slovensku</t>
  </si>
  <si>
    <t xml:space="preserve">dráhový golf - bežné transfery</t>
  </si>
  <si>
    <t xml:space="preserve">dráhový golf</t>
  </si>
  <si>
    <t xml:space="preserve">florbal - bežné transfery</t>
  </si>
  <si>
    <t xml:space="preserve">florbal</t>
  </si>
  <si>
    <t xml:space="preserve">hádzaná - bežné transfery</t>
  </si>
  <si>
    <t xml:space="preserve">hádzaná</t>
  </si>
  <si>
    <t xml:space="preserve">jachting - bežné transfery</t>
  </si>
  <si>
    <t xml:space="preserve">jachting</t>
  </si>
  <si>
    <t xml:space="preserve">Kubín Róbert</t>
  </si>
  <si>
    <t xml:space="preserve">judo - bežné transfery</t>
  </si>
  <si>
    <t xml:space="preserve">judo</t>
  </si>
  <si>
    <t xml:space="preserve">Ádam Viktor</t>
  </si>
  <si>
    <t xml:space="preserve">Fízeľ Márius</t>
  </si>
  <si>
    <t xml:space="preserve">Fízeľová Ema</t>
  </si>
  <si>
    <t xml:space="preserve">Maťašeje Benjamín</t>
  </si>
  <si>
    <t xml:space="preserve">Scheffel Oliver</t>
  </si>
  <si>
    <t xml:space="preserve">Tománková Patrícia</t>
  </si>
  <si>
    <t xml:space="preserve">karate - bežné transfery</t>
  </si>
  <si>
    <t xml:space="preserve">karate</t>
  </si>
  <si>
    <t xml:space="preserve">zabezpečenie a rozvoj športu karate zdravotne postihnutých športovcov</t>
  </si>
  <si>
    <t xml:space="preserve">Bakoš Suchánková Ingrida</t>
  </si>
  <si>
    <t xml:space="preserve">Imrich Dominik</t>
  </si>
  <si>
    <t xml:space="preserve">Veľká cena Slovenska</t>
  </si>
  <si>
    <t xml:space="preserve">kickbox - bežné transfery</t>
  </si>
  <si>
    <t xml:space="preserve">kickbox</t>
  </si>
  <si>
    <t xml:space="preserve">Cmárová Lucia</t>
  </si>
  <si>
    <t xml:space="preserve">Tessier Lucia</t>
  </si>
  <si>
    <t xml:space="preserve">zabezpečenie účasti športovej reprezentácie SR na Majstrovstcách sveta WAKO</t>
  </si>
  <si>
    <t xml:space="preserve">Slovak Open 2025 – Memoriál Ladislava Doky Tótha</t>
  </si>
  <si>
    <t xml:space="preserve">ľadový hokej - bežné transfery</t>
  </si>
  <si>
    <t xml:space="preserve">ľadový hokej</t>
  </si>
  <si>
    <t xml:space="preserve">moderný päťboj - bežné transfery</t>
  </si>
  <si>
    <t xml:space="preserve">moderný päťboj</t>
  </si>
  <si>
    <t xml:space="preserve">orientačné športy - bežné transfery</t>
  </si>
  <si>
    <t xml:space="preserve">orientačné športy</t>
  </si>
  <si>
    <t xml:space="preserve">pozemný hokej - bežné transfery</t>
  </si>
  <si>
    <t xml:space="preserve">pozemný hokej</t>
  </si>
  <si>
    <t xml:space="preserve">psie záprahy - bežné transfery</t>
  </si>
  <si>
    <t xml:space="preserve">psie záprahy</t>
  </si>
  <si>
    <t xml:space="preserve">rybolovná technika - bežné transfery</t>
  </si>
  <si>
    <t xml:space="preserve">rybolovná technika</t>
  </si>
  <si>
    <t xml:space="preserve">sánkovanie - bežné transfery</t>
  </si>
  <si>
    <t xml:space="preserve">sánkovanie</t>
  </si>
  <si>
    <t xml:space="preserve">Bosman Christián</t>
  </si>
  <si>
    <t xml:space="preserve">Mick Bruno</t>
  </si>
  <si>
    <t xml:space="preserve">Ninis Jozef</t>
  </si>
  <si>
    <t xml:space="preserve">ju-jitsu - bežné transfery</t>
  </si>
  <si>
    <t xml:space="preserve">ju-jitsu</t>
  </si>
  <si>
    <t xml:space="preserve">športové rybárstvo - bežné transfery</t>
  </si>
  <si>
    <t xml:space="preserve">športové rybárstvo</t>
  </si>
  <si>
    <t xml:space="preserve">tanečný šport - bežné transfery</t>
  </si>
  <si>
    <t xml:space="preserve">tanečný šport</t>
  </si>
  <si>
    <t xml:space="preserve">zabezpečenie činnosti a úloh SZTPŠ v roku 2025</t>
  </si>
  <si>
    <t xml:space="preserve">Csejtey Richard</t>
  </si>
  <si>
    <t xml:space="preserve">Dorič Martin</t>
  </si>
  <si>
    <t xml:space="preserve">družstvo - boccia (BC1-2)</t>
  </si>
  <si>
    <t xml:space="preserve">družstvo - boccia (BC4)</t>
  </si>
  <si>
    <t xml:space="preserve">dvojica - curling na vozíku</t>
  </si>
  <si>
    <t xml:space="preserve">dvojica - tanec na vozíku</t>
  </si>
  <si>
    <t xml:space="preserve">Husvéthová Rebeka</t>
  </si>
  <si>
    <t xml:space="preserve">Ivan Dávid</t>
  </si>
  <si>
    <t xml:space="preserve">Jankechová Eliška</t>
  </si>
  <si>
    <t xml:space="preserve">Kánová Alena</t>
  </si>
  <si>
    <t xml:space="preserve">Král Tomáš</t>
  </si>
  <si>
    <t xml:space="preserve">Lovaš Peter</t>
  </si>
  <si>
    <t xml:space="preserve">Ludrovský Martin</t>
  </si>
  <si>
    <t xml:space="preserve">Masaryk Tomáš</t>
  </si>
  <si>
    <t xml:space="preserve">Melicherová Nina</t>
  </si>
  <si>
    <t xml:space="preserve">Mezík Róbert</t>
  </si>
  <si>
    <t xml:space="preserve">Mihálik Peter</t>
  </si>
  <si>
    <t xml:space="preserve">Pavlík Marcel</t>
  </si>
  <si>
    <t xml:space="preserve">Riapoš Ján</t>
  </si>
  <si>
    <t xml:space="preserve">Sloboda Samuel</t>
  </si>
  <si>
    <t xml:space="preserve">Strehársky Martin</t>
  </si>
  <si>
    <t xml:space="preserve">Trávníček Boris</t>
  </si>
  <si>
    <t xml:space="preserve">Vladovičová Lucia</t>
  </si>
  <si>
    <t xml:space="preserve">Vozárová Kristína</t>
  </si>
  <si>
    <t xml:space="preserve">Slovakia open wheelchair tennis</t>
  </si>
  <si>
    <t xml:space="preserve">vodné lyžovanie - bežné transfery</t>
  </si>
  <si>
    <t xml:space="preserve">vodné lyžovanie</t>
  </si>
  <si>
    <t xml:space="preserve">vodný motorizmus - bežné transfery</t>
  </si>
  <si>
    <t xml:space="preserve">vodný motorizmus</t>
  </si>
  <si>
    <t xml:space="preserve">Jung Šimon</t>
  </si>
  <si>
    <t xml:space="preserve">vzpieranie - bežné transfery</t>
  </si>
  <si>
    <t xml:space="preserve">vzpieranie</t>
  </si>
  <si>
    <t xml:space="preserve">Satellite Tour v stolnom tenise 2025</t>
  </si>
  <si>
    <t xml:space="preserve">zabezpečenie účasti na EuroFloorbal Cupe</t>
  </si>
  <si>
    <t xml:space="preserve">ILYO cup 2025</t>
  </si>
  <si>
    <t xml:space="preserve">53 ročník Grand Prix Michalovce v judo</t>
  </si>
  <si>
    <t xml:space="preserve">PEZINSKÝ STRAPEC - 50.ročník</t>
  </si>
  <si>
    <t xml:space="preserve">Slovak Open Championship 2025 (spojené podujatia Bratislava Open a Dunajský pohár)</t>
  </si>
  <si>
    <t xml:space="preserve">Silvestrovský beh 2025, 61.ročník</t>
  </si>
  <si>
    <t xml:space="preserve">57. ročník Okolo Tatier</t>
  </si>
  <si>
    <t xml:space="preserve">30.ročník nohejbalového turnaja - Memoriál v Zalužiciach</t>
  </si>
  <si>
    <t xml:space="preserve">O Goralský klobúčik</t>
  </si>
  <si>
    <t xml:space="preserve">Cestný beh SNP Roháče - Podbiel 34. ročník</t>
  </si>
  <si>
    <t xml:space="preserve">19. ročník Levoča Cup 2025</t>
  </si>
  <si>
    <t xml:space="preserve">teqball - bežné transfery</t>
  </si>
  <si>
    <t xml:space="preserve">teqball</t>
  </si>
  <si>
    <t xml:space="preserve">Triatlon Senec 2025</t>
  </si>
  <si>
    <t xml:space="preserve">51. ročník Medzinárodného turnaja mládeže a priateľstva v zápasení voľným štýlom</t>
  </si>
  <si>
    <t xml:space="preserve">šípky - bežné transfery</t>
  </si>
  <si>
    <t xml:space="preserve">šípky</t>
  </si>
  <si>
    <t xml:space="preserve">potápačské športy - bežné transfery</t>
  </si>
  <si>
    <t xml:space="preserve">potápačské športy</t>
  </si>
  <si>
    <t xml:space="preserve">Hrašková Zuzana</t>
  </si>
  <si>
    <t xml:space="preserve">kolieskové korčuľovanie - bežné transfery</t>
  </si>
  <si>
    <t xml:space="preserve">kolieskové korčuľovanie</t>
  </si>
  <si>
    <t xml:space="preserve">Tury Richard</t>
  </si>
  <si>
    <t xml:space="preserve">lyžovanie - bežné transfery</t>
  </si>
  <si>
    <t xml:space="preserve">lyžovanie</t>
  </si>
  <si>
    <t xml:space="preserve">zabezpečenie a rozvoj športu lyžovanie zdravotne postihnutých športovcov</t>
  </si>
  <si>
    <t xml:space="preserve">Haraus Miroslav + navádzač</t>
  </si>
  <si>
    <t xml:space="preserve">Jaroš Samuel</t>
  </si>
  <si>
    <t xml:space="preserve">Pitoňáková Sára</t>
  </si>
  <si>
    <t xml:space="preserve">Rexová Alexandra + navádzač</t>
  </si>
  <si>
    <t xml:space="preserve">Sakál Samuel</t>
  </si>
  <si>
    <t xml:space="preserve">Vlhová Petra</t>
  </si>
  <si>
    <t xml:space="preserve">Účel rozšírený</t>
  </si>
  <si>
    <t xml:space="preserve">Režim</t>
  </si>
  <si>
    <t xml:space="preserve">Transfer</t>
  </si>
  <si>
    <t xml:space="preserve">PPG názov</t>
  </si>
  <si>
    <t xml:space="preserve">aikido</t>
  </si>
  <si>
    <t xml:space="preserve">šport 23 </t>
  </si>
  <si>
    <t xml:space="preserve">Príspevok uznanému športu</t>
  </si>
  <si>
    <t xml:space="preserve">Šport pre všetkých, školský a univerzitný  šport</t>
  </si>
  <si>
    <t xml:space="preserve">talenty</t>
  </si>
  <si>
    <t xml:space="preserve">reprezentácia</t>
  </si>
  <si>
    <t xml:space="preserve">administratíva</t>
  </si>
  <si>
    <t xml:space="preserve">bandy hokej</t>
  </si>
  <si>
    <t xml:space="preserve">ostatné</t>
  </si>
  <si>
    <t xml:space="preserve">Prierezové činnosti</t>
  </si>
  <si>
    <t xml:space="preserve">basebal</t>
  </si>
  <si>
    <t xml:space="preserve">športovci</t>
  </si>
  <si>
    <t xml:space="preserve">Príspevok šporovcom top tímu</t>
  </si>
  <si>
    <t xml:space="preserve">SOV</t>
  </si>
  <si>
    <t xml:space="preserve">Príspevok Slovenskému olympijskému výboru</t>
  </si>
  <si>
    <t xml:space="preserve">baskická pelota</t>
  </si>
  <si>
    <t xml:space="preserve">SPV</t>
  </si>
  <si>
    <t xml:space="preserve">Príspevok slovenskému paralympijskému výboru</t>
  </si>
  <si>
    <t xml:space="preserve">účasť a mládež</t>
  </si>
  <si>
    <t xml:space="preserve">Dotácia</t>
  </si>
  <si>
    <t xml:space="preserve">multi a ŠPV</t>
  </si>
  <si>
    <t xml:space="preserve">trasy</t>
  </si>
  <si>
    <t xml:space="preserve">kampaň</t>
  </si>
  <si>
    <t xml:space="preserve">odmeny</t>
  </si>
  <si>
    <t xml:space="preserve">s</t>
  </si>
  <si>
    <t xml:space="preserve">dáma</t>
  </si>
  <si>
    <t xml:space="preserve">t</t>
  </si>
  <si>
    <t xml:space="preserve">dračie lode</t>
  </si>
  <si>
    <t xml:space="preserve">u</t>
  </si>
  <si>
    <t xml:space="preserve">v</t>
  </si>
  <si>
    <t xml:space="preserve">fistbal</t>
  </si>
  <si>
    <t xml:space="preserve">w</t>
  </si>
  <si>
    <t xml:space="preserve">x</t>
  </si>
  <si>
    <t xml:space="preserve">y</t>
  </si>
  <si>
    <t xml:space="preserve">z</t>
  </si>
  <si>
    <t xml:space="preserve">kendo</t>
  </si>
  <si>
    <t xml:space="preserve">kriket</t>
  </si>
  <si>
    <t xml:space="preserve">kulturistika a fitnes</t>
  </si>
  <si>
    <t xml:space="preserve">ľadové kužele</t>
  </si>
  <si>
    <t xml:space="preserve">netbal</t>
  </si>
  <si>
    <t xml:space="preserve">petang</t>
  </si>
  <si>
    <t xml:space="preserve">pólo</t>
  </si>
  <si>
    <t xml:space="preserve">povzbudzovanie</t>
  </si>
  <si>
    <t xml:space="preserve">preťahovanie lanom</t>
  </si>
  <si>
    <t xml:space="preserve">raketbal</t>
  </si>
  <si>
    <t xml:space="preserve">sambo</t>
  </si>
  <si>
    <t xml:space="preserve">savate</t>
  </si>
  <si>
    <t xml:space="preserve">sepaktakraw</t>
  </si>
  <si>
    <t xml:space="preserve">soft tenis</t>
  </si>
  <si>
    <t xml:space="preserve">sumo</t>
  </si>
  <si>
    <t xml:space="preserve">surfovanie</t>
  </si>
  <si>
    <t xml:space="preserve">športové lezectvo</t>
  </si>
  <si>
    <t xml:space="preserve">vodné záchranárstvo</t>
  </si>
  <si>
    <t xml:space="preserve">1. VYPLŇTE ZELENÉ BUNKY
2. VYTLAČTE, PODPÍŠTE A ODOŠLITE V LISTINNEJ PODOBE</t>
  </si>
  <si>
    <t xml:space="preserve">Ministerstvo cestovného ruchu a športu Slovenskej republiky</t>
  </si>
  <si>
    <t xml:space="preserve">sekcia financovania športu a štátnej športovej politiky</t>
  </si>
  <si>
    <t xml:space="preserve">Dátum poukázania vrátených prostriedkov:</t>
  </si>
  <si>
    <t xml:space="preserve">organizovanie významných a tradičných športových podujatí na území SR v roku 2020</t>
  </si>
  <si>
    <t xml:space="preserve">Pribinova 32</t>
  </si>
  <si>
    <t xml:space="preserve">Suma vrátených prostriedkov (eur):</t>
  </si>
  <si>
    <t xml:space="preserve">projekty školského, univerzitného športu a športu pre všetkých</t>
  </si>
  <si>
    <t xml:space="preserve">810 08  Bratislava</t>
  </si>
  <si>
    <t xml:space="preserve">IBAN odosielajúceho účtu:</t>
  </si>
  <si>
    <t xml:space="preserve">Dátum odoslania AVÍZA:</t>
  </si>
  <si>
    <t xml:space="preserve">finančné odmeny športovcom za výsledky dosiahnuté v roku 2019 a trénerom mládeže za dosiahnuté výsledky ich športovcov v roku 2019 a za celoživotnú prácu s mládežou</t>
  </si>
  <si>
    <t xml:space="preserve">projekty pre popularizáciu pohybových aktivít detí, mládeže a seniorov</t>
  </si>
  <si>
    <t xml:space="preserve">Avízo o úhrade výnosov</t>
  </si>
  <si>
    <t xml:space="preserve">podpora zdravotne postihnutých športovcov</t>
  </si>
  <si>
    <t xml:space="preserve">plnenie úloh verejného záujmu v športe národnými športovými organizáciami</t>
  </si>
  <si>
    <t xml:space="preserve">organizovanie významnej súťaže podľa § 55 ods. 1 písm. b)</t>
  </si>
  <si>
    <t xml:space="preserve">z podprogramu:</t>
  </si>
  <si>
    <t xml:space="preserve">026 02 - Uznané športy</t>
  </si>
  <si>
    <t xml:space="preserve">účasť na významnej súťaži podľa § 3 písm. h) druhého až štvrtého bodu Zákona o športe vrátane prípravy na túto súťaž</t>
  </si>
  <si>
    <t xml:space="preserve">z nášho účtu:</t>
  </si>
  <si>
    <t xml:space="preserve">V prípade nejasností kontaktujte nasledovné osoby:</t>
  </si>
  <si>
    <t xml:space="preserve">účasť na významnej súťaži podľa § 3 písm. h) prvého bodu Zákona o športe</t>
  </si>
  <si>
    <t xml:space="preserve">na účet:</t>
  </si>
  <si>
    <t xml:space="preserve">SK62 8180 0000 0070 0069 4120, VS 31</t>
  </si>
  <si>
    <t xml:space="preserve">ŠS:</t>
  </si>
  <si>
    <t xml:space="preserve">Ing. Mária Horáková</t>
  </si>
  <si>
    <t xml:space="preserve">Ing. Jana Špirková</t>
  </si>
  <si>
    <t xml:space="preserve">meno, priezvisko, mobil a podpis osoby oprávnenej vykonávať právne úkony
v mene prijímateľa (v súlade so stanovami/zriaďovacou listinou)</t>
  </si>
  <si>
    <t xml:space="preserve">SK80 8180 0000 0070 0006 5236</t>
  </si>
  <si>
    <t xml:space="preserve">SK68 8180 0000 0070 0006 3900</t>
  </si>
  <si>
    <t xml:space="preserve">SK94 8180 0000 0070 0006 3820</t>
  </si>
  <si>
    <t xml:space="preserve">IBAN určeného účtu ministerstva:</t>
  </si>
  <si>
    <t xml:space="preserve">Avízo o vrátení finančných prostriedkov</t>
  </si>
  <si>
    <r>
      <rPr>
        <b val="true"/>
        <sz val="8"/>
        <color rgb="FF000000"/>
        <rFont val="Arial"/>
        <family val="2"/>
        <charset val="238"/>
      </rPr>
      <t xml:space="preserve">SK84 8180 0000 0070 0069 4112
</t>
    </r>
    <r>
      <rPr>
        <sz val="8"/>
        <color rgb="FF000000"/>
        <rFont val="Arial"/>
        <family val="2"/>
        <charset val="238"/>
      </rPr>
      <t xml:space="preserve">(výdavkový účet štátneho rozpočtu)
slúži pre vrátenie nevyčerpaných finančných prostriedkov </t>
    </r>
    <r>
      <rPr>
        <b val="true"/>
        <sz val="8"/>
        <color rgb="FF000000"/>
        <rFont val="Arial"/>
        <family val="2"/>
        <charset val="238"/>
      </rPr>
      <t xml:space="preserve">poskytnutých v r. 2025</t>
    </r>
    <r>
      <rPr>
        <sz val="8"/>
        <color rgb="FF000000"/>
        <rFont val="Arial"/>
        <family val="2"/>
        <charset val="238"/>
      </rPr>
      <t xml:space="preserve">, </t>
    </r>
    <r>
      <rPr>
        <sz val="8"/>
        <color rgb="FFFF0000"/>
        <rFont val="Arial"/>
        <family val="2"/>
        <charset val="238"/>
      </rPr>
      <t xml:space="preserve"> v termíne </t>
    </r>
    <r>
      <rPr>
        <b val="true"/>
        <sz val="8"/>
        <color rgb="FFFF0000"/>
        <rFont val="Arial"/>
        <family val="2"/>
        <charset val="238"/>
      </rPr>
      <t xml:space="preserve">do 30.11.2025</t>
    </r>
  </si>
  <si>
    <r>
      <rPr>
        <b val="true"/>
        <sz val="8"/>
        <color rgb="FF000000"/>
        <rFont val="Arial"/>
        <family val="2"/>
        <charset val="238"/>
      </rPr>
      <t xml:space="preserve">SK62 8180 0000 0070 0069 4120
</t>
    </r>
    <r>
      <rPr>
        <sz val="8"/>
        <color rgb="FF000000"/>
        <rFont val="Arial"/>
        <family val="2"/>
        <charset val="238"/>
      </rPr>
      <t xml:space="preserve">(príjmový účet)
slúži pre vrátenie nevyčerpaných/nezúčtovaných finančných prostriedkov </t>
    </r>
    <r>
      <rPr>
        <b val="true"/>
        <sz val="8"/>
        <color rgb="FF000000"/>
        <rFont val="Arial"/>
        <family val="2"/>
        <charset val="238"/>
      </rPr>
      <t xml:space="preserve">poskytnutých v r.  2025</t>
    </r>
    <r>
      <rPr>
        <sz val="8"/>
        <color rgb="FF000000"/>
        <rFont val="Arial"/>
        <family val="2"/>
        <charset val="238"/>
      </rPr>
      <t xml:space="preserve">, v termíne </t>
    </r>
    <r>
      <rPr>
        <b val="true"/>
        <sz val="8"/>
        <color rgb="FFFF0000"/>
        <rFont val="Arial"/>
        <family val="2"/>
        <charset val="238"/>
      </rPr>
      <t xml:space="preserve">od 01.01.2026 do 31.05.2026</t>
    </r>
  </si>
  <si>
    <t xml:space="preserve">026 03 - Národné športové projekty</t>
  </si>
  <si>
    <t xml:space="preserve">z účelu:</t>
  </si>
  <si>
    <t xml:space="preserve">VS:</t>
  </si>
  <si>
    <t xml:space="preserve">SK84 8180 0000 0070 0069 4112</t>
  </si>
  <si>
    <t xml:space="preserve">SK62 8180 0000 0070 0069 4120</t>
  </si>
  <si>
    <t xml:space="preserve">Zoznam akceptovaných skratiek</t>
  </si>
  <si>
    <t xml:space="preserve">Pri vyúčtovaní môžete používať nasledovné skratky. Ak potrebujete, definujte ďalšie.</t>
  </si>
  <si>
    <t xml:space="preserve">Skratka</t>
  </si>
  <si>
    <t xml:space="preserve">Vysvetlenie</t>
  </si>
  <si>
    <t xml:space="preserve">MS</t>
  </si>
  <si>
    <t xml:space="preserve">majstrovstvá sveta</t>
  </si>
  <si>
    <t xml:space="preserve">ME</t>
  </si>
  <si>
    <t xml:space="preserve">majstrovstvá Európy</t>
  </si>
  <si>
    <t xml:space="preserve">SP</t>
  </si>
  <si>
    <t xml:space="preserve">svetový pohár</t>
  </si>
  <si>
    <t xml:space="preserve">EP</t>
  </si>
  <si>
    <t xml:space="preserve">európsky pohár</t>
  </si>
  <si>
    <t xml:space="preserve">MSR</t>
  </si>
  <si>
    <t xml:space="preserve">majstrovstvá Slovenska</t>
  </si>
  <si>
    <t xml:space="preserve">VV</t>
  </si>
  <si>
    <t xml:space="preserve">výkonný výbor</t>
  </si>
  <si>
    <t xml:space="preserve">ŠH</t>
  </si>
  <si>
    <t xml:space="preserve">športová hala</t>
  </si>
  <si>
    <t xml:space="preserve">PHM</t>
  </si>
  <si>
    <t xml:space="preserve">pohonné hmoty</t>
  </si>
  <si>
    <t xml:space="preserve">VC</t>
  </si>
  <si>
    <t xml:space="preserve">veľká cena</t>
  </si>
  <si>
    <t xml:space="preserve">VZ</t>
  </si>
  <si>
    <t xml:space="preserve">valné zhromaždenie</t>
  </si>
  <si>
    <t xml:space="preserve">EČV</t>
  </si>
  <si>
    <t xml:space="preserve">evidenčné číslo vozidla</t>
  </si>
  <si>
    <t xml:space="preserve">OA</t>
  </si>
  <si>
    <t xml:space="preserve">osobný automobil</t>
  </si>
  <si>
    <t xml:space="preserve">BUS</t>
  </si>
  <si>
    <t xml:space="preserve">autobus</t>
  </si>
  <si>
    <t xml:space="preserve">LOD</t>
  </si>
  <si>
    <t xml:space="preserve">loď</t>
  </si>
  <si>
    <t xml:space="preserve">LET</t>
  </si>
  <si>
    <t xml:space="preserve">lietadlo</t>
  </si>
  <si>
    <t xml:space="preserve">VLAK</t>
  </si>
  <si>
    <t xml:space="preserve">vlak</t>
  </si>
  <si>
    <t xml:space="preserve">ÚTM</t>
  </si>
  <si>
    <t xml:space="preserve">útvar talentovanej mládeže</t>
  </si>
  <si>
    <t xml:space="preserve">CTM</t>
  </si>
  <si>
    <t xml:space="preserve">centrum talentovanej mládeže</t>
  </si>
</sst>
</file>

<file path=xl/styles.xml><?xml version="1.0" encoding="utf-8"?>
<styleSheet xmlns="http://schemas.openxmlformats.org/spreadsheetml/2006/main">
  <numFmts count="13">
    <numFmt numFmtId="164" formatCode="General"/>
    <numFmt numFmtId="165" formatCode="0\ %"/>
    <numFmt numFmtId="166" formatCode="#,##0.00"/>
    <numFmt numFmtId="167" formatCode="0"/>
    <numFmt numFmtId="168" formatCode="0.00"/>
    <numFmt numFmtId="169" formatCode="dd/mm/yy;@"/>
    <numFmt numFmtId="170" formatCode="#,##0"/>
    <numFmt numFmtId="171" formatCode="@"/>
    <numFmt numFmtId="172" formatCode="d/m/yyyy"/>
    <numFmt numFmtId="173" formatCode="mmm/yy"/>
    <numFmt numFmtId="174" formatCode="General"/>
    <numFmt numFmtId="175" formatCode="dd/mm/yyyy"/>
    <numFmt numFmtId="176" formatCode="dd/mm/yyyy;@"/>
  </numFmts>
  <fonts count="80">
    <font>
      <sz val="10"/>
      <color theme="1"/>
      <name val="Arial"/>
      <family val="2"/>
      <charset val="238"/>
    </font>
    <font>
      <sz val="10"/>
      <name val="Arial"/>
      <family val="0"/>
      <charset val="238"/>
    </font>
    <font>
      <sz val="10"/>
      <name val="Arial"/>
      <family val="0"/>
      <charset val="238"/>
    </font>
    <font>
      <sz val="10"/>
      <name val="Arial"/>
      <family val="0"/>
      <charset val="238"/>
    </font>
    <font>
      <u val="single"/>
      <sz val="11"/>
      <color theme="10"/>
      <name val="Calibri"/>
      <family val="2"/>
      <charset val="238"/>
    </font>
    <font>
      <u val="single"/>
      <sz val="10"/>
      <color rgb="FF0000FF"/>
      <name val="Arial"/>
      <family val="2"/>
      <charset val="238"/>
    </font>
    <font>
      <sz val="10"/>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charset val="1"/>
    </font>
    <font>
      <sz val="11"/>
      <color rgb="FF000000"/>
      <name val="Arial"/>
      <family val="2"/>
      <charset val="238"/>
    </font>
    <font>
      <sz val="11"/>
      <color theme="1"/>
      <name val="Calibri"/>
      <family val="2"/>
      <charset val="1"/>
    </font>
    <font>
      <sz val="11"/>
      <color rgb="FF000000"/>
      <name val="Calibri"/>
      <family val="2"/>
      <charset val="238"/>
    </font>
    <font>
      <b val="true"/>
      <sz val="14"/>
      <name val="Arial"/>
      <family val="2"/>
      <charset val="1"/>
    </font>
    <font>
      <sz val="14"/>
      <name val="Arial"/>
      <family val="2"/>
      <charset val="1"/>
    </font>
    <font>
      <b val="true"/>
      <sz val="12"/>
      <name val="Arial"/>
      <family val="2"/>
      <charset val="1"/>
    </font>
    <font>
      <b val="true"/>
      <u val="single"/>
      <sz val="10"/>
      <name val="Arial"/>
      <family val="2"/>
      <charset val="238"/>
    </font>
    <font>
      <b val="true"/>
      <sz val="10"/>
      <color rgb="FFC00000"/>
      <name val="Arial"/>
      <family val="2"/>
      <charset val="238"/>
    </font>
    <font>
      <b val="true"/>
      <sz val="10"/>
      <color rgb="FF000000"/>
      <name val="Arial"/>
      <family val="2"/>
      <charset val="238"/>
    </font>
    <font>
      <b val="true"/>
      <sz val="10"/>
      <name val="Arial"/>
      <family val="2"/>
      <charset val="238"/>
    </font>
    <font>
      <b val="true"/>
      <sz val="10"/>
      <color rgb="FFFF0000"/>
      <name val="Arial"/>
      <family val="2"/>
      <charset val="238"/>
    </font>
    <font>
      <u val="single"/>
      <sz val="10"/>
      <name val="Arial"/>
      <family val="2"/>
      <charset val="238"/>
    </font>
    <font>
      <sz val="10"/>
      <color rgb="FFFF0000"/>
      <name val="Arial"/>
      <family val="2"/>
      <charset val="238"/>
    </font>
    <font>
      <b val="true"/>
      <sz val="14"/>
      <name val="Arial"/>
      <family val="2"/>
      <charset val="238"/>
    </font>
    <font>
      <b val="true"/>
      <sz val="10"/>
      <name val="Arial"/>
      <family val="2"/>
      <charset val="1"/>
    </font>
    <font>
      <sz val="10"/>
      <color rgb="FF00B0F0"/>
      <name val="Arial"/>
      <family val="2"/>
      <charset val="1"/>
    </font>
    <font>
      <sz val="10"/>
      <color rgb="FF008000"/>
      <name val="Arial"/>
      <family val="2"/>
      <charset val="238"/>
    </font>
    <font>
      <sz val="10"/>
      <color rgb="FF00B050"/>
      <name val="Arial"/>
      <family val="2"/>
      <charset val="238"/>
    </font>
    <font>
      <strike val="true"/>
      <sz val="10"/>
      <color rgb="FFFF0000"/>
      <name val="Arial"/>
      <family val="2"/>
      <charset val="238"/>
    </font>
    <font>
      <b val="true"/>
      <sz val="10"/>
      <color rgb="FFFF0000"/>
      <name val="Arial"/>
      <family val="2"/>
      <charset val="1"/>
    </font>
    <font>
      <strike val="true"/>
      <sz val="10"/>
      <name val="Arial"/>
      <family val="2"/>
      <charset val="238"/>
    </font>
    <font>
      <sz val="8"/>
      <name val="Arial"/>
      <family val="2"/>
      <charset val="238"/>
    </font>
    <font>
      <i val="true"/>
      <sz val="8"/>
      <color rgb="FF969696"/>
      <name val="Arial"/>
      <family val="2"/>
      <charset val="1"/>
    </font>
    <font>
      <b val="true"/>
      <i val="true"/>
      <sz val="12"/>
      <color rgb="FF969696"/>
      <name val="Arial"/>
      <family val="2"/>
      <charset val="1"/>
    </font>
    <font>
      <b val="true"/>
      <sz val="12"/>
      <name val="Arial"/>
      <family val="2"/>
      <charset val="238"/>
    </font>
    <font>
      <b val="true"/>
      <sz val="11"/>
      <color theme="0"/>
      <name val="Arial"/>
      <family val="2"/>
      <charset val="1"/>
    </font>
    <font>
      <b val="true"/>
      <sz val="11"/>
      <name val="Arial"/>
      <family val="2"/>
      <charset val="1"/>
    </font>
    <font>
      <sz val="11"/>
      <name val="Arial"/>
      <family val="2"/>
      <charset val="1"/>
    </font>
    <font>
      <b val="true"/>
      <sz val="8"/>
      <name val="Arial"/>
      <family val="2"/>
      <charset val="238"/>
    </font>
    <font>
      <b val="true"/>
      <sz val="8"/>
      <color rgb="FFFF0000"/>
      <name val="Arial"/>
      <family val="2"/>
      <charset val="1"/>
    </font>
    <font>
      <b val="true"/>
      <sz val="8"/>
      <name val="Arial"/>
      <family val="2"/>
      <charset val="1"/>
    </font>
    <font>
      <sz val="8"/>
      <color rgb="FF000000"/>
      <name val="Tahoma"/>
      <family val="2"/>
      <charset val="1"/>
    </font>
    <font>
      <sz val="8"/>
      <color rgb="FF000000"/>
      <name val="Segoe UI"/>
      <family val="2"/>
      <charset val="238"/>
    </font>
    <font>
      <b val="true"/>
      <sz val="8"/>
      <color rgb="FF000000"/>
      <name val="Tahoma"/>
      <family val="2"/>
      <charset val="1"/>
    </font>
    <font>
      <b val="true"/>
      <sz val="8"/>
      <color rgb="FF000000"/>
      <name val="Tahoma"/>
      <family val="2"/>
      <charset val="238"/>
    </font>
    <font>
      <sz val="10"/>
      <name val="Arial"/>
      <family val="2"/>
      <charset val="1"/>
    </font>
    <font>
      <b val="true"/>
      <sz val="10"/>
      <color rgb="FF0066CC"/>
      <name val="Arial"/>
      <family val="2"/>
      <charset val="238"/>
    </font>
    <font>
      <sz val="8"/>
      <color rgb="FFFF0000"/>
      <name val="Arial"/>
      <family val="2"/>
      <charset val="238"/>
    </font>
    <font>
      <b val="true"/>
      <sz val="8"/>
      <color theme="0"/>
      <name val="Arial"/>
      <family val="2"/>
      <charset val="1"/>
    </font>
    <font>
      <b val="true"/>
      <sz val="14"/>
      <color rgb="FF0070C0"/>
      <name val="Arial"/>
      <family val="2"/>
      <charset val="1"/>
    </font>
    <font>
      <b val="true"/>
      <sz val="14"/>
      <color rgb="FFFF0000"/>
      <name val="Arial"/>
      <family val="2"/>
      <charset val="238"/>
    </font>
    <font>
      <b val="true"/>
      <sz val="12"/>
      <color rgb="FFFF0000"/>
      <name val="Arial"/>
      <family val="2"/>
      <charset val="238"/>
    </font>
    <font>
      <b val="true"/>
      <sz val="8"/>
      <color theme="3"/>
      <name val="Arial"/>
      <family val="2"/>
      <charset val="238"/>
    </font>
    <font>
      <b val="true"/>
      <sz val="8"/>
      <color rgb="FF003366"/>
      <name val="Arial"/>
      <family val="2"/>
      <charset val="238"/>
    </font>
    <font>
      <b val="true"/>
      <sz val="8"/>
      <color rgb="FF0070C0"/>
      <name val="Arial"/>
      <family val="2"/>
      <charset val="238"/>
    </font>
    <font>
      <b val="true"/>
      <sz val="8"/>
      <color rgb="FFFF0000"/>
      <name val="Arial"/>
      <family val="2"/>
      <charset val="238"/>
    </font>
    <font>
      <sz val="10"/>
      <color rgb="FF00B0F0"/>
      <name val="Arial"/>
      <family val="2"/>
      <charset val="238"/>
    </font>
    <font>
      <i val="true"/>
      <sz val="8"/>
      <color rgb="FFFF0000"/>
      <name val="Arial"/>
      <family val="2"/>
      <charset val="1"/>
    </font>
    <font>
      <sz val="8"/>
      <color rgb="FFFF0000"/>
      <name val="Arial"/>
      <family val="2"/>
      <charset val="1"/>
    </font>
    <font>
      <i val="true"/>
      <sz val="8"/>
      <color rgb="FFFF0000"/>
      <name val="Arial"/>
      <family val="2"/>
      <charset val="238"/>
    </font>
    <font>
      <b val="true"/>
      <sz val="11"/>
      <color rgb="FFFF0000"/>
      <name val="Arial"/>
      <family val="2"/>
      <charset val="238"/>
    </font>
    <font>
      <b val="true"/>
      <i val="true"/>
      <sz val="12"/>
      <color rgb="FFFF0000"/>
      <name val="Arial"/>
      <family val="2"/>
      <charset val="1"/>
    </font>
    <font>
      <sz val="11"/>
      <color rgb="FFFF0000"/>
      <name val="Arial"/>
      <family val="2"/>
      <charset val="238"/>
    </font>
    <font>
      <sz val="8"/>
      <color theme="0"/>
      <name val="Arial"/>
      <family val="2"/>
      <charset val="1"/>
    </font>
    <font>
      <b val="true"/>
      <sz val="8"/>
      <color rgb="FF000000"/>
      <name val="Arial"/>
      <family val="2"/>
      <charset val="238"/>
    </font>
    <font>
      <sz val="10"/>
      <color rgb="FFFF0000"/>
      <name val="Arial"/>
      <family val="2"/>
      <charset val="1"/>
    </font>
    <font>
      <b val="true"/>
      <sz val="12"/>
      <color theme="0"/>
      <name val="Arial"/>
      <family val="2"/>
      <charset val="1"/>
    </font>
    <font>
      <sz val="8"/>
      <color rgb="FF000000"/>
      <name val="Tahoma"/>
      <family val="2"/>
      <charset val="238"/>
    </font>
    <font>
      <sz val="8"/>
      <color theme="1"/>
      <name val="Arial"/>
      <family val="2"/>
      <charset val="238"/>
    </font>
    <font>
      <u val="single"/>
      <sz val="10"/>
      <color theme="10"/>
      <name val="Arial"/>
      <family val="2"/>
      <charset val="238"/>
    </font>
    <font>
      <sz val="8"/>
      <color rgb="FF0000FF"/>
      <name val="Arial"/>
      <family val="2"/>
      <charset val="238"/>
    </font>
    <font>
      <sz val="8"/>
      <color rgb="FF000000"/>
      <name val="Arial"/>
      <family val="2"/>
      <charset val="238"/>
    </font>
    <font>
      <b val="true"/>
      <sz val="8"/>
      <color theme="1"/>
      <name val="Arial"/>
      <family val="2"/>
      <charset val="238"/>
    </font>
    <font>
      <b val="true"/>
      <sz val="10"/>
      <color theme="1"/>
      <name val="Arial"/>
      <family val="2"/>
      <charset val="238"/>
    </font>
    <font>
      <sz val="12"/>
      <color theme="1"/>
      <name val="Arial"/>
      <family val="2"/>
      <charset val="238"/>
    </font>
    <font>
      <b val="true"/>
      <u val="single"/>
      <sz val="12"/>
      <color rgb="FFFF0000"/>
      <name val="Arial"/>
      <family val="2"/>
      <charset val="238"/>
    </font>
    <font>
      <i val="true"/>
      <sz val="10"/>
      <name val="Arial"/>
      <family val="2"/>
      <charset val="238"/>
    </font>
    <font>
      <b val="true"/>
      <sz val="12"/>
      <color theme="1"/>
      <name val="Arial"/>
      <family val="2"/>
      <charset val="238"/>
    </font>
    <font>
      <sz val="12"/>
      <name val="Arial"/>
      <family val="2"/>
      <charset val="238"/>
    </font>
  </fonts>
  <fills count="16">
    <fill>
      <patternFill patternType="none"/>
    </fill>
    <fill>
      <patternFill patternType="gray125"/>
    </fill>
    <fill>
      <patternFill patternType="solid">
        <fgColor theme="0"/>
        <bgColor rgb="FFF2F2F2"/>
      </patternFill>
    </fill>
    <fill>
      <patternFill patternType="solid">
        <fgColor theme="8" tint="0.7999"/>
        <bgColor rgb="FFDCE6F2"/>
      </patternFill>
    </fill>
    <fill>
      <patternFill patternType="solid">
        <fgColor theme="1"/>
        <bgColor rgb="FF000080"/>
      </patternFill>
    </fill>
    <fill>
      <patternFill patternType="solid">
        <fgColor rgb="FFC0C0C0"/>
        <bgColor rgb="FFB9CDE5"/>
      </patternFill>
    </fill>
    <fill>
      <patternFill patternType="solid">
        <fgColor rgb="FFFFC000"/>
        <bgColor rgb="FFFF9900"/>
      </patternFill>
    </fill>
    <fill>
      <patternFill patternType="solid">
        <fgColor theme="6" tint="0.7999"/>
        <bgColor rgb="FFF2F2F2"/>
      </patternFill>
    </fill>
    <fill>
      <patternFill patternType="solid">
        <fgColor theme="0" tint="-0.15"/>
        <bgColor rgb="FFDCE6F2"/>
      </patternFill>
    </fill>
    <fill>
      <patternFill patternType="solid">
        <fgColor rgb="FFFFFF00"/>
        <bgColor rgb="FFFFFF00"/>
      </patternFill>
    </fill>
    <fill>
      <patternFill patternType="solid">
        <fgColor rgb="FF92D050"/>
        <bgColor rgb="FFC0C0C0"/>
      </patternFill>
    </fill>
    <fill>
      <patternFill patternType="solid">
        <fgColor rgb="FF002570"/>
        <bgColor rgb="FF003366"/>
      </patternFill>
    </fill>
    <fill>
      <patternFill patternType="solid">
        <fgColor theme="4" tint="0.5999"/>
        <bgColor rgb="FFC0C0C0"/>
      </patternFill>
    </fill>
    <fill>
      <patternFill patternType="solid">
        <fgColor theme="0" tint="-0.05"/>
        <bgColor rgb="FFEBF1DE"/>
      </patternFill>
    </fill>
    <fill>
      <patternFill patternType="solid">
        <fgColor theme="4" tint="0.7999"/>
        <bgColor rgb="FFDBEEF4"/>
      </patternFill>
    </fill>
    <fill>
      <patternFill patternType="solid">
        <fgColor rgb="FFFFFFCC"/>
        <bgColor rgb="FFEBF1DE"/>
      </patternFill>
    </fill>
  </fills>
  <borders count="33">
    <border diagonalUp="false" diagonalDown="false">
      <left/>
      <right/>
      <top/>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bottom/>
      <diagonal/>
    </border>
    <border diagonalUp="false" diagonalDown="false">
      <left style="thin"/>
      <right/>
      <top style="thin"/>
      <bottom style="thin"/>
      <diagonal/>
    </border>
    <border diagonalUp="false" diagonalDown="false">
      <left style="thick">
        <color rgb="FFFF0000"/>
      </left>
      <right style="thick">
        <color rgb="FFFF0000"/>
      </right>
      <top style="thick">
        <color rgb="FFFF0000"/>
      </top>
      <bottom style="thin"/>
      <diagonal/>
    </border>
    <border diagonalUp="false" diagonalDown="false">
      <left style="thick">
        <color rgb="FFFF0000"/>
      </left>
      <right style="thick">
        <color rgb="FFFF0000"/>
      </right>
      <top style="thin"/>
      <bottom style="thin"/>
      <diagonal/>
    </border>
    <border diagonalUp="false" diagonalDown="false">
      <left style="thick">
        <color rgb="FFFF0000"/>
      </left>
      <right style="thick">
        <color rgb="FFFF0000"/>
      </right>
      <top style="thin"/>
      <bottom style="thick">
        <color rgb="FFFF0000"/>
      </bottom>
      <diagonal/>
    </border>
    <border diagonalUp="false" diagonalDown="false">
      <left/>
      <right/>
      <top style="thin"/>
      <bottom/>
      <diagonal/>
    </border>
    <border diagonalUp="false" diagonalDown="false">
      <left/>
      <right/>
      <top/>
      <bottom style="thin"/>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medium"/>
      <top style="thin"/>
      <bottom style="thin"/>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medium"/>
      <top style="thin"/>
      <bottom style="medium"/>
      <diagonal/>
    </border>
    <border diagonalUp="false" diagonalDown="false">
      <left style="medium"/>
      <right style="thin"/>
      <top style="thin"/>
      <bottom style="medium"/>
      <diagonal/>
    </border>
    <border diagonalUp="false" diagonalDown="false">
      <left/>
      <right style="thin"/>
      <top style="thin"/>
      <botto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right style="thin"/>
      <top/>
      <bottom style="thin"/>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top/>
      <bottom style="medium"/>
      <diagonal/>
    </border>
  </borders>
  <cellStyleXfs count="5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0"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cellStyleXfs>
  <cellXfs count="364">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false" indent="0" shrinkToFit="false"/>
      <protection locked="true" hidden="false"/>
    </xf>
    <xf numFmtId="164" fontId="14" fillId="2" borderId="0" xfId="29" applyFont="true" applyBorder="false" applyAlignment="true" applyProtection="true">
      <alignment horizontal="center" vertical="center" textRotation="0" wrapText="true" indent="0" shrinkToFit="false"/>
      <protection locked="true" hidden="false"/>
    </xf>
    <xf numFmtId="164" fontId="15" fillId="2" borderId="0" xfId="29" applyFont="true" applyBorder="false" applyAlignment="true" applyProtection="true">
      <alignment horizontal="general" vertical="top" textRotation="0" wrapText="false" indent="0" shrinkToFit="false"/>
      <protection locked="true" hidden="false"/>
    </xf>
    <xf numFmtId="164" fontId="16" fillId="2" borderId="0" xfId="29" applyFont="true" applyBorder="true" applyAlignment="true" applyProtection="true">
      <alignment horizontal="center"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true" indent="0" shrinkToFit="false"/>
      <protection locked="true" hidden="false"/>
    </xf>
    <xf numFmtId="164" fontId="16" fillId="2" borderId="0" xfId="29" applyFont="true" applyBorder="false" applyAlignment="true" applyProtection="true">
      <alignment horizontal="center" vertical="top" textRotation="0" wrapText="true" indent="0" shrinkToFit="false"/>
      <protection locked="true" hidden="false"/>
    </xf>
    <xf numFmtId="164" fontId="17" fillId="2" borderId="1" xfId="29" applyFont="true" applyBorder="true" applyAlignment="true" applyProtection="true">
      <alignment horizontal="left" vertical="top" textRotation="0" wrapText="true" indent="0" shrinkToFit="false"/>
      <protection locked="true" hidden="false"/>
    </xf>
    <xf numFmtId="164" fontId="6"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true" indent="0" shrinkToFit="false"/>
      <protection locked="true" hidden="false"/>
    </xf>
    <xf numFmtId="164" fontId="9" fillId="2" borderId="2" xfId="29" applyFont="true" applyBorder="true" applyAlignment="true" applyProtection="true">
      <alignment horizontal="left" vertical="top" textRotation="0" wrapText="false" indent="0" shrinkToFit="false"/>
      <protection locked="true" hidden="false"/>
    </xf>
    <xf numFmtId="164" fontId="6" fillId="2" borderId="2" xfId="29" applyFont="true" applyBorder="true" applyAlignment="true" applyProtection="true">
      <alignment horizontal="left" vertical="top" textRotation="0" wrapText="false" indent="0" shrinkToFit="false"/>
      <protection locked="true" hidden="false"/>
    </xf>
    <xf numFmtId="164" fontId="6" fillId="2" borderId="3" xfId="29" applyFont="true" applyBorder="true" applyAlignment="true" applyProtection="true">
      <alignment horizontal="left" vertical="top" textRotation="0" wrapText="true" indent="0" shrinkToFit="false"/>
      <protection locked="true" hidden="false"/>
    </xf>
    <xf numFmtId="164" fontId="6" fillId="2" borderId="0" xfId="29" applyFont="true" applyBorder="false" applyAlignment="true" applyProtection="true">
      <alignment horizontal="left" vertical="top" textRotation="0" wrapText="true" indent="0" shrinkToFit="false"/>
      <protection locked="true" hidden="false"/>
    </xf>
    <xf numFmtId="164" fontId="21" fillId="2" borderId="4" xfId="29" applyFont="true" applyBorder="true" applyAlignment="true" applyProtection="true">
      <alignment horizontal="left" vertical="center" textRotation="0" wrapText="true" indent="0" shrinkToFit="false"/>
      <protection locked="true" hidden="false"/>
    </xf>
    <xf numFmtId="164" fontId="20" fillId="2" borderId="0" xfId="29" applyFont="true" applyBorder="false" applyAlignment="true" applyProtection="true">
      <alignment horizontal="left" vertical="top" textRotation="0" wrapText="false" indent="0" shrinkToFit="false"/>
      <protection locked="true" hidden="false"/>
    </xf>
    <xf numFmtId="164" fontId="6" fillId="2" borderId="0" xfId="29" applyFont="true" applyBorder="false" applyAlignment="true" applyProtection="true">
      <alignment horizontal="general" vertical="top" textRotation="0" wrapText="true" indent="0" shrinkToFit="false"/>
      <protection locked="true" hidden="false"/>
    </xf>
    <xf numFmtId="164" fontId="20" fillId="2" borderId="4" xfId="29" applyFont="true" applyBorder="true" applyAlignment="true" applyProtection="true">
      <alignment horizontal="justify" vertical="top" textRotation="0" wrapText="true" indent="0" shrinkToFit="false"/>
      <protection locked="true" hidden="false"/>
    </xf>
    <xf numFmtId="164" fontId="23" fillId="2" borderId="0" xfId="29" applyFont="true" applyBorder="false" applyAlignment="true" applyProtection="true">
      <alignment horizontal="general" vertical="top" textRotation="0" wrapText="false" indent="0" shrinkToFit="false"/>
      <protection locked="true" hidden="false"/>
    </xf>
    <xf numFmtId="164" fontId="24" fillId="2" borderId="0" xfId="29" applyFont="true" applyBorder="false" applyAlignment="true" applyProtection="true">
      <alignment horizontal="center" vertical="top" textRotation="0" wrapText="true" indent="0" shrinkToFit="false"/>
      <protection locked="true" hidden="false"/>
    </xf>
    <xf numFmtId="164" fontId="20" fillId="2" borderId="0" xfId="29" applyFont="true" applyBorder="false" applyAlignment="true" applyProtection="true">
      <alignment horizontal="justify" vertical="top" textRotation="0" wrapText="false" indent="0" shrinkToFit="false"/>
      <protection locked="true" hidden="false"/>
    </xf>
    <xf numFmtId="164" fontId="6" fillId="2" borderId="0" xfId="29" applyFont="true" applyBorder="true" applyAlignment="true" applyProtection="true">
      <alignment horizontal="center" vertical="center" textRotation="0" wrapText="false" indent="0" shrinkToFit="false"/>
      <protection locked="true" hidden="false"/>
    </xf>
    <xf numFmtId="165" fontId="6" fillId="2" borderId="0" xfId="29" applyFont="true" applyBorder="true" applyAlignment="true" applyProtection="true">
      <alignment horizontal="center" vertical="center" textRotation="0" wrapText="false" indent="0" shrinkToFit="false"/>
      <protection locked="true" hidden="false"/>
    </xf>
    <xf numFmtId="164" fontId="20" fillId="2" borderId="0" xfId="29" applyFont="true" applyBorder="false" applyAlignment="true" applyProtection="true">
      <alignment horizontal="justify" vertical="top" textRotation="0" wrapText="true" indent="0" shrinkToFit="false"/>
      <protection locked="true" hidden="false"/>
    </xf>
    <xf numFmtId="165" fontId="6" fillId="2" borderId="0" xfId="29" applyFont="true" applyBorder="false" applyAlignment="true" applyProtection="true">
      <alignment horizontal="center" vertical="center" textRotation="0" wrapText="true" indent="0" shrinkToFit="false"/>
      <protection locked="true" hidden="false"/>
    </xf>
    <xf numFmtId="165" fontId="6" fillId="2" borderId="0" xfId="29" applyFont="true" applyBorder="false" applyAlignment="true" applyProtection="true">
      <alignment horizontal="center" vertical="center" textRotation="0" wrapText="false" indent="0" shrinkToFit="false"/>
      <protection locked="true" hidden="false"/>
    </xf>
    <xf numFmtId="165" fontId="6" fillId="0" borderId="0" xfId="29" applyFont="true" applyBorder="true" applyAlignment="true" applyProtection="true">
      <alignment horizontal="center" vertical="center" textRotation="0" wrapText="false" indent="0" shrinkToFit="false"/>
      <protection locked="true" hidden="false"/>
    </xf>
    <xf numFmtId="164" fontId="23" fillId="2" borderId="0" xfId="29" applyFont="true" applyBorder="false" applyAlignment="true" applyProtection="true">
      <alignment horizontal="general" vertical="top" textRotation="0" wrapText="true" indent="0" shrinkToFit="false"/>
      <protection locked="true" hidden="false"/>
    </xf>
    <xf numFmtId="164" fontId="20" fillId="0" borderId="0" xfId="29" applyFont="true" applyBorder="false" applyAlignment="true" applyProtection="true">
      <alignment horizontal="justify" vertical="top" textRotation="0" wrapText="false" indent="0" shrinkToFit="false"/>
      <protection locked="true" hidden="false"/>
    </xf>
    <xf numFmtId="164" fontId="19" fillId="2" borderId="0" xfId="29" applyFont="true" applyBorder="false" applyAlignment="true" applyProtection="true">
      <alignment horizontal="justify" vertical="top" textRotation="0" wrapText="false" indent="0" shrinkToFit="false"/>
      <protection locked="true" hidden="false"/>
    </xf>
    <xf numFmtId="164" fontId="26" fillId="2" borderId="0" xfId="29" applyFont="true" applyBorder="false" applyAlignment="true" applyProtection="true">
      <alignment horizontal="general" vertical="top" textRotation="0" wrapText="false" indent="0" shrinkToFit="false"/>
      <protection locked="true" hidden="false"/>
    </xf>
    <xf numFmtId="164" fontId="20" fillId="0" borderId="0" xfId="0" applyFont="true" applyBorder="false" applyAlignment="true" applyProtection="true">
      <alignment horizontal="justify" vertical="top" textRotation="0" wrapText="true" indent="0" shrinkToFit="false"/>
      <protection locked="true" hidden="false"/>
    </xf>
    <xf numFmtId="164" fontId="14" fillId="2" borderId="0" xfId="29" applyFont="true" applyBorder="false" applyAlignment="true" applyProtection="true">
      <alignment horizontal="center" vertical="top" textRotation="0" wrapText="false" indent="0" shrinkToFit="false"/>
      <protection locked="true" hidden="false"/>
    </xf>
    <xf numFmtId="164" fontId="19" fillId="2" borderId="0" xfId="29" applyFont="true" applyBorder="false" applyAlignment="true" applyProtection="true">
      <alignment horizontal="justify" vertical="top" textRotation="0" wrapText="true" indent="0" shrinkToFit="false"/>
      <protection locked="false" hidden="false"/>
    </xf>
    <xf numFmtId="164" fontId="0" fillId="2" borderId="0" xfId="29" applyFont="true" applyBorder="false" applyAlignment="true" applyProtection="true">
      <alignment horizontal="justify" vertical="top" textRotation="0" wrapText="true" indent="0" shrinkToFit="false"/>
      <protection locked="false" hidden="false"/>
    </xf>
    <xf numFmtId="164" fontId="6" fillId="2" borderId="0" xfId="29" applyFont="true" applyBorder="false" applyAlignment="true" applyProtection="true">
      <alignment horizontal="justify" vertical="top" textRotation="0" wrapText="true" indent="0" shrinkToFit="false"/>
      <protection locked="true" hidden="false"/>
    </xf>
    <xf numFmtId="164" fontId="25" fillId="2" borderId="0" xfId="29" applyFont="true" applyBorder="false" applyAlignment="true" applyProtection="true">
      <alignment horizontal="justify" vertical="top" textRotation="0" wrapText="true" indent="0" shrinkToFit="false"/>
      <protection locked="true" hidden="false"/>
    </xf>
    <xf numFmtId="164" fontId="20" fillId="2" borderId="1"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true" indent="0" shrinkToFit="false"/>
      <protection locked="true" hidden="false"/>
    </xf>
    <xf numFmtId="164" fontId="6" fillId="2" borderId="2" xfId="29" applyFont="true" applyBorder="true" applyAlignment="true" applyProtection="true">
      <alignment horizontal="justify" vertical="top" textRotation="0" wrapText="false" indent="0" shrinkToFit="false"/>
      <protection locked="true" hidden="false"/>
    </xf>
    <xf numFmtId="164" fontId="6" fillId="2" borderId="3" xfId="29" applyFont="true" applyBorder="true" applyAlignment="true" applyProtection="true">
      <alignment horizontal="justify" vertical="bottom" textRotation="0" wrapText="true" indent="0" shrinkToFit="false"/>
      <protection locked="true" hidden="false"/>
    </xf>
    <xf numFmtId="164" fontId="6" fillId="2" borderId="0" xfId="29" applyFont="true" applyBorder="false" applyAlignment="true" applyProtection="true">
      <alignment horizontal="justify" vertical="bottom" textRotation="0" wrapText="true" indent="0" shrinkToFit="false"/>
      <protection locked="true" hidden="false"/>
    </xf>
    <xf numFmtId="164" fontId="14" fillId="2" borderId="0" xfId="29" applyFont="true" applyBorder="false" applyAlignment="true" applyProtection="true">
      <alignment horizontal="center" vertical="center" textRotation="0" wrapText="false" indent="0" shrinkToFit="false"/>
      <protection locked="true" hidden="false"/>
    </xf>
    <xf numFmtId="164" fontId="25" fillId="3" borderId="4" xfId="29" applyFont="true" applyBorder="true" applyAlignment="true" applyProtection="true">
      <alignment horizontal="justify" vertical="top" textRotation="0" wrapText="true" indent="0" shrinkToFit="false"/>
      <protection locked="true" hidden="false"/>
    </xf>
    <xf numFmtId="164" fontId="28" fillId="2" borderId="0" xfId="29" applyFont="true" applyBorder="false" applyAlignment="true" applyProtection="true">
      <alignment horizontal="general" vertical="top" textRotation="0" wrapText="false" indent="0" shrinkToFit="false"/>
      <protection locked="true" hidden="false"/>
    </xf>
    <xf numFmtId="164" fontId="19" fillId="3" borderId="4" xfId="29" applyFont="true" applyBorder="true" applyAlignment="true" applyProtection="true">
      <alignment horizontal="justify" vertical="top" textRotation="0" wrapText="true" indent="0" shrinkToFit="false"/>
      <protection locked="true" hidden="false"/>
    </xf>
    <xf numFmtId="164" fontId="9" fillId="2" borderId="0" xfId="29" applyFont="true" applyBorder="false" applyAlignment="true" applyProtection="true">
      <alignment horizontal="justify" vertical="top" textRotation="0" wrapText="false" indent="0" shrinkToFit="false"/>
      <protection locked="true" hidden="false"/>
    </xf>
    <xf numFmtId="164" fontId="29" fillId="2" borderId="0" xfId="29" applyFont="true" applyBorder="false" applyAlignment="true" applyProtection="true">
      <alignment horizontal="justify" vertical="top" textRotation="0" wrapText="false" indent="0" shrinkToFit="false"/>
      <protection locked="true" hidden="false"/>
    </xf>
    <xf numFmtId="164" fontId="30" fillId="2" borderId="0" xfId="29" applyFont="true" applyBorder="false" applyAlignment="true" applyProtection="true">
      <alignment horizontal="justify" vertical="top" textRotation="0" wrapText="true" indent="0" shrinkToFit="false"/>
      <protection locked="true" hidden="false"/>
    </xf>
    <xf numFmtId="164" fontId="21" fillId="2" borderId="0" xfId="29" applyFont="true" applyBorder="false" applyAlignment="true" applyProtection="true">
      <alignment horizontal="justify" vertical="top" textRotation="0" wrapText="true" indent="0" shrinkToFit="false"/>
      <protection locked="true" hidden="false"/>
    </xf>
    <xf numFmtId="164" fontId="20"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top" textRotation="0" wrapText="true" indent="0" shrinkToFit="false"/>
      <protection locked="true" hidden="false"/>
    </xf>
    <xf numFmtId="164" fontId="32" fillId="2" borderId="0" xfId="29" applyFont="true" applyBorder="false" applyAlignment="true" applyProtection="true">
      <alignment horizontal="general" vertical="bottom" textRotation="0" wrapText="false" indent="0" shrinkToFit="false"/>
      <protection locked="false" hidden="false"/>
    </xf>
    <xf numFmtId="166" fontId="32" fillId="2" borderId="0" xfId="29" applyFont="true" applyBorder="false" applyAlignment="true" applyProtection="true">
      <alignment horizontal="general" vertical="bottom" textRotation="0" wrapText="false" indent="0" shrinkToFit="false"/>
      <protection locked="false" hidden="false"/>
    </xf>
    <xf numFmtId="167" fontId="33" fillId="2" borderId="0" xfId="29" applyFont="true" applyBorder="false" applyAlignment="true" applyProtection="true">
      <alignment horizontal="general" vertical="bottom" textRotation="0" wrapText="false" indent="0" shrinkToFit="false"/>
      <protection locked="true" hidden="false"/>
    </xf>
    <xf numFmtId="164" fontId="33" fillId="2" borderId="0" xfId="29" applyFont="true" applyBorder="false" applyAlignment="true" applyProtection="true">
      <alignment horizontal="general" vertical="bottom" textRotation="0" wrapText="false" indent="0" shrinkToFit="false"/>
      <protection locked="true" hidden="false"/>
    </xf>
    <xf numFmtId="164" fontId="32" fillId="2" borderId="0" xfId="29" applyFont="true" applyBorder="false" applyAlignment="true" applyProtection="true">
      <alignment horizontal="general" vertical="bottom" textRotation="0" wrapText="false" indent="0" shrinkToFit="false"/>
      <protection locked="true" hidden="false"/>
    </xf>
    <xf numFmtId="164" fontId="16" fillId="2" borderId="0" xfId="29" applyFont="true" applyBorder="true" applyAlignment="true" applyProtection="true">
      <alignment horizontal="center" vertical="bottom" textRotation="0" wrapText="false" indent="0" shrinkToFit="false"/>
      <protection locked="true" hidden="false"/>
    </xf>
    <xf numFmtId="167" fontId="34" fillId="2" borderId="0" xfId="29" applyFont="true" applyBorder="false" applyAlignment="true" applyProtection="true">
      <alignment horizontal="general" vertical="bottom" textRotation="0" wrapText="false" indent="0" shrinkToFit="false"/>
      <protection locked="true" hidden="false"/>
    </xf>
    <xf numFmtId="164" fontId="34" fillId="2" borderId="0" xfId="29" applyFont="true" applyBorder="false" applyAlignment="true" applyProtection="true">
      <alignment horizontal="general" vertical="bottom" textRotation="0" wrapText="false" indent="0" shrinkToFit="false"/>
      <protection locked="true" hidden="false"/>
    </xf>
    <xf numFmtId="164" fontId="35" fillId="2" borderId="0" xfId="0" applyFont="true" applyBorder="true" applyAlignment="true" applyProtection="true">
      <alignment horizontal="center" vertical="bottom" textRotation="0" wrapText="false" indent="0" shrinkToFit="false"/>
      <protection locked="true" hidden="false"/>
    </xf>
    <xf numFmtId="168" fontId="36" fillId="4" borderId="0" xfId="0" applyFont="true" applyBorder="true" applyAlignment="true" applyProtection="true">
      <alignment horizontal="center" vertical="bottom" textRotation="0" wrapText="false" indent="0" shrinkToFit="false"/>
      <protection locked="true" hidden="false"/>
    </xf>
    <xf numFmtId="164" fontId="37" fillId="2" borderId="0" xfId="29" applyFont="true" applyBorder="false" applyAlignment="true" applyProtection="true">
      <alignment horizontal="center" vertical="bottom" textRotation="0" wrapText="false" indent="0" shrinkToFit="false"/>
      <protection locked="true" hidden="false"/>
    </xf>
    <xf numFmtId="169" fontId="36" fillId="4" borderId="0" xfId="0" applyFont="true" applyBorder="true" applyAlignment="true" applyProtection="true">
      <alignment horizontal="center" vertical="bottom" textRotation="0" wrapText="false" indent="0" shrinkToFit="false"/>
      <protection locked="true" hidden="false"/>
    </xf>
    <xf numFmtId="164" fontId="25" fillId="2" borderId="0" xfId="29" applyFont="true" applyBorder="false" applyAlignment="true" applyProtection="true">
      <alignment horizontal="right" vertical="center" textRotation="0" wrapText="false" indent="0" shrinkToFit="false"/>
      <protection locked="true" hidden="false"/>
    </xf>
    <xf numFmtId="164" fontId="38" fillId="2" borderId="4" xfId="29" applyFont="true" applyBorder="true" applyAlignment="true" applyProtection="true">
      <alignment horizontal="general" vertical="bottom" textRotation="0" wrapText="false" indent="0" shrinkToFit="false"/>
      <protection locked="false" hidden="false"/>
    </xf>
    <xf numFmtId="164" fontId="38" fillId="2" borderId="0" xfId="29" applyFont="true" applyBorder="false" applyAlignment="true" applyProtection="true">
      <alignment horizontal="general" vertical="bottom" textRotation="0" wrapText="false" indent="0" shrinkToFit="false"/>
      <protection locked="false" hidden="false"/>
    </xf>
    <xf numFmtId="167" fontId="32" fillId="2" borderId="0" xfId="29" applyFont="true" applyBorder="false" applyAlignment="true" applyProtection="true">
      <alignment horizontal="general" vertical="bottom" textRotation="0" wrapText="false" indent="0" shrinkToFit="false"/>
      <protection locked="true" hidden="false"/>
    </xf>
    <xf numFmtId="164" fontId="38" fillId="2" borderId="0" xfId="29" applyFont="true" applyBorder="false" applyAlignment="true" applyProtection="true">
      <alignment horizontal="center" vertical="bottom" textRotation="0" wrapText="false" indent="0" shrinkToFit="false"/>
      <protection locked="true" hidden="false"/>
    </xf>
    <xf numFmtId="164" fontId="6" fillId="2" borderId="0" xfId="29" applyFont="true" applyBorder="false" applyAlignment="true" applyProtection="true">
      <alignment horizontal="general" vertical="bottom" textRotation="0" wrapText="false" indent="0" shrinkToFit="false"/>
      <protection locked="true" hidden="false"/>
    </xf>
    <xf numFmtId="164" fontId="39" fillId="5" borderId="4" xfId="0" applyFont="true" applyBorder="true" applyAlignment="true" applyProtection="true">
      <alignment horizontal="center" vertical="center" textRotation="0" wrapText="true" indent="0" shrinkToFit="false"/>
      <protection locked="true" hidden="false"/>
    </xf>
    <xf numFmtId="166" fontId="39" fillId="5" borderId="4" xfId="0" applyFont="true" applyBorder="true" applyAlignment="true" applyProtection="true">
      <alignment horizontal="center" vertical="center" textRotation="0" wrapText="true" indent="0" shrinkToFit="false"/>
      <protection locked="true" hidden="false"/>
    </xf>
    <xf numFmtId="170" fontId="39" fillId="5" borderId="4" xfId="0" applyFont="true" applyBorder="true" applyAlignment="true" applyProtection="true">
      <alignment horizontal="center" vertical="center" textRotation="0" wrapText="true" indent="0" shrinkToFit="false"/>
      <protection locked="true" hidden="false"/>
    </xf>
    <xf numFmtId="164" fontId="41" fillId="2" borderId="0" xfId="29" applyFont="true" applyBorder="false" applyAlignment="true" applyProtection="true">
      <alignment horizontal="general" vertical="bottom" textRotation="0" wrapText="false" indent="0" shrinkToFit="false"/>
      <protection locked="true" hidden="false"/>
    </xf>
    <xf numFmtId="164" fontId="32" fillId="2" borderId="0" xfId="29" applyFont="true" applyBorder="false" applyAlignment="true" applyProtection="true">
      <alignment horizontal="general" vertical="top" textRotation="0" wrapText="true" indent="0" shrinkToFit="false"/>
      <protection locked="false" hidden="false"/>
    </xf>
    <xf numFmtId="171" fontId="39" fillId="6" borderId="0" xfId="29" applyFont="true" applyBorder="false" applyAlignment="true" applyProtection="true">
      <alignment horizontal="general" vertical="top" textRotation="0" wrapText="true" indent="0" shrinkToFit="false"/>
      <protection locked="false" hidden="false"/>
    </xf>
    <xf numFmtId="172" fontId="32" fillId="2" borderId="0" xfId="29" applyFont="true" applyBorder="false" applyAlignment="true" applyProtection="true">
      <alignment horizontal="general" vertical="top" textRotation="0" wrapText="false" indent="0" shrinkToFit="false"/>
      <protection locked="false" hidden="false"/>
    </xf>
    <xf numFmtId="164" fontId="39" fillId="6" borderId="0" xfId="29" applyFont="true" applyBorder="false" applyAlignment="true" applyProtection="true">
      <alignment horizontal="general" vertical="top" textRotation="0" wrapText="true" indent="0" shrinkToFit="false"/>
      <protection locked="false" hidden="false"/>
    </xf>
    <xf numFmtId="166" fontId="39" fillId="6" borderId="0" xfId="29" applyFont="true" applyBorder="false" applyAlignment="true" applyProtection="true">
      <alignment horizontal="general" vertical="top" textRotation="0" wrapText="false" indent="0" shrinkToFit="false"/>
      <protection locked="false" hidden="false"/>
    </xf>
    <xf numFmtId="167" fontId="39" fillId="6" borderId="0" xfId="29" applyFont="true" applyBorder="false" applyAlignment="true" applyProtection="true">
      <alignment horizontal="general" vertical="top" textRotation="0" wrapText="false" indent="0" shrinkToFit="false"/>
      <protection locked="false" hidden="false"/>
    </xf>
    <xf numFmtId="171" fontId="32" fillId="2" borderId="0" xfId="29" applyFont="true" applyBorder="false" applyAlignment="true" applyProtection="true">
      <alignment horizontal="general" vertical="top" textRotation="0" wrapText="true" indent="0" shrinkToFit="false"/>
      <protection locked="false" hidden="false"/>
    </xf>
    <xf numFmtId="166" fontId="32" fillId="2" borderId="0" xfId="29" applyFont="true" applyBorder="false" applyAlignment="true" applyProtection="true">
      <alignment horizontal="general" vertical="top" textRotation="0" wrapText="false" indent="0" shrinkToFit="false"/>
      <protection locked="false" hidden="false"/>
    </xf>
    <xf numFmtId="167" fontId="32" fillId="2" borderId="0" xfId="29" applyFont="true" applyBorder="false" applyAlignment="true" applyProtection="true">
      <alignment horizontal="general" vertical="top" textRotation="0" wrapText="false" indent="0" shrinkToFit="false"/>
      <protection locked="false" hidden="false"/>
    </xf>
    <xf numFmtId="171" fontId="39" fillId="2" borderId="0" xfId="29" applyFont="true" applyBorder="false" applyAlignment="true" applyProtection="true">
      <alignment horizontal="general" vertical="top" textRotation="0" wrapText="true" indent="0" shrinkToFit="false"/>
      <protection locked="false" hidden="false"/>
    </xf>
    <xf numFmtId="164" fontId="39" fillId="2" borderId="0" xfId="29" applyFont="true" applyBorder="false" applyAlignment="true" applyProtection="true">
      <alignment horizontal="general" vertical="top" textRotation="0" wrapText="true" indent="0" shrinkToFit="false"/>
      <protection locked="false" hidden="false"/>
    </xf>
    <xf numFmtId="166" fontId="39" fillId="2" borderId="0" xfId="29" applyFont="true" applyBorder="false" applyAlignment="true" applyProtection="true">
      <alignment horizontal="general" vertical="top" textRotation="0" wrapText="false" indent="0" shrinkToFit="false"/>
      <protection locked="false" hidden="false"/>
    </xf>
    <xf numFmtId="167" fontId="39" fillId="2" borderId="0" xfId="29" applyFont="true" applyBorder="false" applyAlignment="true" applyProtection="true">
      <alignment horizontal="general" vertical="top" textRotation="0" wrapText="false" indent="0" shrinkToFit="false"/>
      <protection locked="false" hidden="false"/>
    </xf>
    <xf numFmtId="173" fontId="32" fillId="2" borderId="0" xfId="29" applyFont="true" applyBorder="false" applyAlignment="true" applyProtection="true">
      <alignment horizontal="general" vertical="top" textRotation="0" wrapText="true" indent="0" shrinkToFit="false"/>
      <protection locked="false" hidden="false"/>
    </xf>
    <xf numFmtId="169" fontId="46" fillId="2" borderId="0" xfId="29" applyFont="true" applyBorder="false" applyAlignment="true" applyProtection="true">
      <alignment horizontal="general" vertical="bottom" textRotation="0" wrapText="false" indent="0" shrinkToFit="false"/>
      <protection locked="true" hidden="false"/>
    </xf>
    <xf numFmtId="164" fontId="37" fillId="2" borderId="5" xfId="29" applyFont="true" applyBorder="true" applyAlignment="true" applyProtection="true">
      <alignment horizontal="general" vertical="center" textRotation="0" wrapText="true" indent="0" shrinkToFit="false"/>
      <protection locked="true" hidden="false"/>
    </xf>
    <xf numFmtId="172" fontId="37" fillId="7" borderId="4" xfId="29" applyFont="true" applyBorder="true" applyAlignment="true" applyProtection="true">
      <alignment horizontal="center" vertical="center" textRotation="0" wrapText="false" indent="0" shrinkToFit="false"/>
      <protection locked="false" hidden="false"/>
    </xf>
    <xf numFmtId="164" fontId="37" fillId="2" borderId="0" xfId="29" applyFont="true" applyBorder="false" applyAlignment="true" applyProtection="true">
      <alignment horizontal="general" vertical="center" textRotation="0" wrapText="true" indent="0" shrinkToFit="false"/>
      <protection locked="true" hidden="false"/>
    </xf>
    <xf numFmtId="164" fontId="38" fillId="2" borderId="0" xfId="29" applyFont="true" applyBorder="false" applyAlignment="true" applyProtection="true">
      <alignment horizontal="general" vertical="bottom" textRotation="0" wrapText="false" indent="0" shrinkToFit="false"/>
      <protection locked="true" hidden="false"/>
    </xf>
    <xf numFmtId="169" fontId="38" fillId="2" borderId="0" xfId="29" applyFont="true" applyBorder="false" applyAlignment="true" applyProtection="true">
      <alignment horizontal="general" vertical="bottom" textRotation="0" wrapText="false" indent="0" shrinkToFit="false"/>
      <protection locked="true" hidden="false"/>
    </xf>
    <xf numFmtId="164" fontId="37" fillId="2" borderId="0" xfId="29" applyFont="true" applyBorder="false" applyAlignment="true" applyProtection="true">
      <alignment horizontal="center" vertical="bottom" textRotation="0" wrapText="true" indent="0" shrinkToFit="false"/>
      <protection locked="true" hidden="false"/>
    </xf>
    <xf numFmtId="164" fontId="25" fillId="2" borderId="0" xfId="29" applyFont="true" applyBorder="false" applyAlignment="true" applyProtection="true">
      <alignment horizontal="right" vertical="bottom" textRotation="0" wrapText="false" indent="0" shrinkToFit="false"/>
      <protection locked="true" hidden="false"/>
    </xf>
    <xf numFmtId="174" fontId="6" fillId="2" borderId="0" xfId="29" applyFont="true" applyBorder="true" applyAlignment="true" applyProtection="true">
      <alignment horizontal="general" vertical="bottom" textRotation="0" wrapText="false" indent="0" shrinkToFit="false"/>
      <protection locked="true" hidden="false"/>
    </xf>
    <xf numFmtId="164" fontId="41" fillId="8" borderId="4" xfId="29" applyFont="true" applyBorder="true" applyAlignment="true" applyProtection="true">
      <alignment horizontal="center" vertical="center" textRotation="0" wrapText="false" indent="0" shrinkToFit="false"/>
      <protection locked="true" hidden="false"/>
    </xf>
    <xf numFmtId="164" fontId="41" fillId="8" borderId="4" xfId="29" applyFont="true" applyBorder="true" applyAlignment="true" applyProtection="true">
      <alignment horizontal="center" vertical="center" textRotation="0" wrapText="true" indent="0" shrinkToFit="false"/>
      <protection locked="true" hidden="false"/>
    </xf>
    <xf numFmtId="164" fontId="32" fillId="0" borderId="4" xfId="29" applyFont="true" applyBorder="true" applyAlignment="true" applyProtection="true">
      <alignment horizontal="general" vertical="center" textRotation="0" wrapText="false" indent="0" shrinkToFit="false"/>
      <protection locked="true" hidden="false"/>
    </xf>
    <xf numFmtId="164" fontId="6" fillId="0" borderId="4" xfId="29" applyFont="true" applyBorder="true" applyAlignment="true" applyProtection="true">
      <alignment horizontal="general" vertical="bottom" textRotation="0" wrapText="false" indent="0" shrinkToFit="false"/>
      <protection locked="true" hidden="false"/>
    </xf>
    <xf numFmtId="166" fontId="32" fillId="7" borderId="4" xfId="29" applyFont="true" applyBorder="true" applyAlignment="true" applyProtection="true">
      <alignment horizontal="general" vertical="center" textRotation="0" wrapText="false" indent="0" shrinkToFit="false"/>
      <protection locked="false" hidden="false"/>
    </xf>
    <xf numFmtId="164" fontId="41" fillId="8" borderId="4" xfId="29" applyFont="true" applyBorder="true" applyAlignment="true" applyProtection="true">
      <alignment horizontal="general" vertical="center" textRotation="0" wrapText="false" indent="0" shrinkToFit="false"/>
      <protection locked="true" hidden="false"/>
    </xf>
    <xf numFmtId="164" fontId="6" fillId="8" borderId="4" xfId="29" applyFont="true" applyBorder="true" applyAlignment="true" applyProtection="true">
      <alignment horizontal="general" vertical="bottom" textRotation="0" wrapText="false" indent="0" shrinkToFit="false"/>
      <protection locked="true" hidden="false"/>
    </xf>
    <xf numFmtId="166" fontId="41" fillId="8" borderId="4" xfId="29" applyFont="true" applyBorder="true" applyAlignment="true" applyProtection="true">
      <alignment horizontal="general" vertical="center" textRotation="0" wrapText="false" indent="0" shrinkToFit="false"/>
      <protection locked="true" hidden="false"/>
    </xf>
    <xf numFmtId="164" fontId="6" fillId="2" borderId="0" xfId="29" applyFont="true" applyBorder="true" applyAlignment="true" applyProtection="true">
      <alignment horizontal="general" vertical="top" textRotation="0" wrapText="true" indent="0" shrinkToFit="false"/>
      <protection locked="true" hidden="false"/>
    </xf>
    <xf numFmtId="164" fontId="32" fillId="2" borderId="0" xfId="0" applyFont="true" applyBorder="false" applyAlignment="true" applyProtection="true">
      <alignment horizontal="general" vertical="bottom" textRotation="0" wrapText="false" indent="0" shrinkToFit="false"/>
      <protection locked="true" hidden="false"/>
    </xf>
    <xf numFmtId="166" fontId="32" fillId="2" borderId="0" xfId="0" applyFont="true" applyBorder="false" applyAlignment="true" applyProtection="true">
      <alignment horizontal="general" vertical="bottom" textRotation="0" wrapText="false" indent="0" shrinkToFit="false"/>
      <protection locked="true" hidden="false"/>
    </xf>
    <xf numFmtId="164" fontId="48" fillId="2" borderId="0" xfId="0" applyFont="true" applyBorder="fals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center"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25" fillId="2" borderId="0" xfId="0" applyFont="true" applyBorder="false" applyAlignment="true" applyProtection="true">
      <alignment horizontal="right" vertical="top" textRotation="0" wrapText="false" indent="0" shrinkToFit="false"/>
      <protection locked="true" hidden="false"/>
    </xf>
    <xf numFmtId="174" fontId="6" fillId="2" borderId="0" xfId="0" applyFont="true" applyBorder="tru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true" indent="0" shrinkToFit="false"/>
      <protection locked="true" hidden="false"/>
    </xf>
    <xf numFmtId="172" fontId="49" fillId="4" borderId="0" xfId="0" applyFont="true" applyBorder="false" applyAlignment="true" applyProtection="true">
      <alignment horizontal="center" vertical="bottom" textRotation="0" wrapText="false" indent="0" shrinkToFit="false"/>
      <protection locked="true" hidden="false"/>
    </xf>
    <xf numFmtId="164" fontId="23" fillId="2" borderId="0" xfId="0" applyFont="true" applyBorder="false" applyAlignment="true" applyProtection="true">
      <alignment horizontal="general" vertical="bottom" textRotation="0" wrapText="false" indent="0" shrinkToFit="false"/>
      <protection locked="true" hidden="false"/>
    </xf>
    <xf numFmtId="164" fontId="25" fillId="2" borderId="0" xfId="0" applyFont="true" applyBorder="false" applyAlignment="true" applyProtection="true">
      <alignment horizontal="right" vertical="bottom" textRotation="0" wrapText="false" indent="0" shrinkToFit="false"/>
      <protection locked="true" hidden="false"/>
    </xf>
    <xf numFmtId="174" fontId="6" fillId="2" borderId="0" xfId="0" applyFont="true" applyBorder="false" applyAlignment="true" applyProtection="true">
      <alignment horizontal="left" vertical="bottom" textRotation="0" wrapText="false" indent="0" shrinkToFit="false"/>
      <protection locked="true" hidden="false"/>
    </xf>
    <xf numFmtId="164" fontId="41" fillId="8" borderId="4" xfId="0" applyFont="true" applyBorder="true" applyAlignment="true" applyProtection="true">
      <alignment horizontal="center" vertical="center" textRotation="0" wrapText="false" indent="0" shrinkToFit="false"/>
      <protection locked="true" hidden="false"/>
    </xf>
    <xf numFmtId="166" fontId="41" fillId="8" borderId="6" xfId="0" applyFont="true" applyBorder="true" applyAlignment="true" applyProtection="true">
      <alignment horizontal="center" vertical="center" textRotation="0" wrapText="true" indent="0" shrinkToFit="false"/>
      <protection locked="true" hidden="false"/>
    </xf>
    <xf numFmtId="164" fontId="50" fillId="8" borderId="7" xfId="0" applyFont="true" applyBorder="true" applyAlignment="true" applyProtection="true">
      <alignment horizontal="center" vertical="center" textRotation="0" wrapText="true" indent="0" shrinkToFit="false"/>
      <protection locked="true" hidden="false"/>
    </xf>
    <xf numFmtId="164" fontId="48" fillId="2" borderId="0" xfId="0" applyFont="true" applyBorder="false" applyAlignment="true" applyProtection="true">
      <alignment horizontal="left" vertical="bottom" textRotation="0" wrapText="false" indent="0" shrinkToFit="false"/>
      <protection locked="true" hidden="false"/>
    </xf>
    <xf numFmtId="171" fontId="32" fillId="2" borderId="4" xfId="0" applyFont="true" applyBorder="true" applyAlignment="true" applyProtection="true">
      <alignment horizontal="center" vertical="center" textRotation="0" wrapText="false" indent="0" shrinkToFit="false"/>
      <protection locked="true" hidden="false"/>
    </xf>
    <xf numFmtId="164" fontId="32" fillId="2" borderId="4" xfId="0" applyFont="true" applyBorder="true" applyAlignment="true" applyProtection="true">
      <alignment horizontal="general" vertical="center" textRotation="0" wrapText="false" indent="0" shrinkToFit="false"/>
      <protection locked="true" hidden="false"/>
    </xf>
    <xf numFmtId="166" fontId="32" fillId="2" borderId="6" xfId="0" applyFont="true" applyBorder="true" applyAlignment="true" applyProtection="true">
      <alignment horizontal="general" vertical="center" textRotation="0" wrapText="false" indent="0" shrinkToFit="false"/>
      <protection locked="true" hidden="false"/>
    </xf>
    <xf numFmtId="166" fontId="24" fillId="2" borderId="8" xfId="0" applyFont="true" applyBorder="true" applyAlignment="true" applyProtection="true">
      <alignment horizontal="general" vertical="bottom" textRotation="0" wrapText="false" indent="0" shrinkToFit="false"/>
      <protection locked="true" hidden="false"/>
    </xf>
    <xf numFmtId="164" fontId="48" fillId="2" borderId="4" xfId="0" applyFont="true" applyBorder="true" applyAlignment="true" applyProtection="true">
      <alignment horizontal="center" vertical="bottom" textRotation="0" wrapText="false" indent="0" shrinkToFit="false"/>
      <protection locked="true" hidden="false"/>
    </xf>
    <xf numFmtId="166" fontId="24" fillId="7" borderId="8" xfId="0" applyFont="true" applyBorder="true" applyAlignment="true" applyProtection="true">
      <alignment horizontal="right" vertical="center" textRotation="0" wrapText="false" indent="0" shrinkToFit="false"/>
      <protection locked="true" hidden="false"/>
    </xf>
    <xf numFmtId="164" fontId="51" fillId="2" borderId="0" xfId="0" applyFont="true" applyBorder="false" applyAlignment="true" applyProtection="true">
      <alignment horizontal="general" vertical="bottom" textRotation="0" wrapText="false" indent="0" shrinkToFit="false"/>
      <protection locked="true" hidden="false"/>
    </xf>
    <xf numFmtId="174" fontId="48" fillId="2" borderId="4" xfId="0" applyFont="true" applyBorder="true" applyAlignment="true" applyProtection="true">
      <alignment horizontal="left" vertical="bottom" textRotation="0" wrapText="false" indent="0" shrinkToFit="false"/>
      <protection locked="true" hidden="false"/>
    </xf>
    <xf numFmtId="164" fontId="52" fillId="2" borderId="0" xfId="0" applyFont="true" applyBorder="false" applyAlignment="true" applyProtection="true">
      <alignment horizontal="general" vertical="bottom" textRotation="0" wrapText="false" indent="0" shrinkToFit="false"/>
      <protection locked="true" hidden="false"/>
    </xf>
    <xf numFmtId="166" fontId="24" fillId="2" borderId="9" xfId="0" applyFont="true" applyBorder="true" applyAlignment="true" applyProtection="true">
      <alignment horizontal="general" vertical="bottom" textRotation="0" wrapText="false" indent="0" shrinkToFit="false"/>
      <protection locked="true" hidden="false"/>
    </xf>
    <xf numFmtId="164" fontId="20" fillId="8" borderId="4" xfId="0" applyFont="true" applyBorder="true" applyAlignment="true" applyProtection="true">
      <alignment horizontal="general" vertical="bottom" textRotation="0" wrapText="false" indent="0" shrinkToFit="false"/>
      <protection locked="true" hidden="false"/>
    </xf>
    <xf numFmtId="164" fontId="20" fillId="8" borderId="4" xfId="0" applyFont="true" applyBorder="true" applyAlignment="true" applyProtection="true">
      <alignment horizontal="left" vertical="bottom" textRotation="0" wrapText="false" indent="0" shrinkToFit="false"/>
      <protection locked="true" hidden="false"/>
    </xf>
    <xf numFmtId="164" fontId="20" fillId="8" borderId="4" xfId="0" applyFont="true" applyBorder="true" applyAlignment="true" applyProtection="true">
      <alignment horizontal="center" vertical="bottom" textRotation="0" wrapText="false" indent="0" shrinkToFit="false"/>
      <protection locked="true" hidden="false"/>
    </xf>
    <xf numFmtId="164" fontId="32" fillId="2" borderId="4" xfId="0" applyFont="true" applyBorder="true" applyAlignment="true" applyProtection="true">
      <alignment horizontal="center" vertical="top" textRotation="0" wrapText="true" indent="0" shrinkToFit="false"/>
      <protection locked="true" hidden="false"/>
    </xf>
    <xf numFmtId="166" fontId="32" fillId="2" borderId="4" xfId="0" applyFont="true" applyBorder="true" applyAlignment="true" applyProtection="true">
      <alignment horizontal="general" vertical="top" textRotation="0" wrapText="true" indent="0" shrinkToFit="false"/>
      <protection locked="true" hidden="false"/>
    </xf>
    <xf numFmtId="166" fontId="48" fillId="2" borderId="0" xfId="0" applyFont="true" applyBorder="false" applyAlignment="true" applyProtection="true">
      <alignment horizontal="general" vertical="bottom" textRotation="0" wrapText="false" indent="0" shrinkToFit="false"/>
      <protection locked="true" hidden="false"/>
    </xf>
    <xf numFmtId="164" fontId="32" fillId="2" borderId="4" xfId="0" applyFont="true" applyBorder="true" applyAlignment="true" applyProtection="true">
      <alignment horizontal="center" vertical="bottom" textRotation="0" wrapText="false" indent="0" shrinkToFit="false"/>
      <protection locked="true" hidden="false"/>
    </xf>
    <xf numFmtId="164" fontId="32" fillId="2" borderId="4" xfId="0" applyFont="true" applyBorder="true" applyAlignment="true" applyProtection="true">
      <alignment horizontal="left" vertical="center" textRotation="0" wrapText="false" indent="0" shrinkToFit="false"/>
      <protection locked="true" hidden="false"/>
    </xf>
    <xf numFmtId="164" fontId="32" fillId="2" borderId="4" xfId="0" applyFont="true" applyBorder="true" applyAlignment="true" applyProtection="true">
      <alignment horizontal="general" vertical="center" textRotation="0" wrapText="true" indent="0" shrinkToFit="false"/>
      <protection locked="true" hidden="false"/>
    </xf>
    <xf numFmtId="164" fontId="32" fillId="2" borderId="4" xfId="0" applyFont="true" applyBorder="true" applyAlignment="true" applyProtection="true">
      <alignment horizontal="left" vertical="center" textRotation="0" wrapText="true" indent="0" shrinkToFit="false"/>
      <protection locked="true" hidden="false"/>
    </xf>
    <xf numFmtId="164" fontId="20" fillId="2" borderId="0" xfId="0" applyFont="true" applyBorder="false" applyAlignment="true" applyProtection="true">
      <alignment horizontal="general" vertical="bottom" textRotation="0" wrapText="false" indent="0" shrinkToFit="false"/>
      <protection locked="true" hidden="false"/>
    </xf>
    <xf numFmtId="170" fontId="48" fillId="2" borderId="0" xfId="0" applyFont="true" applyBorder="false" applyAlignment="true" applyProtection="true">
      <alignment horizontal="center" vertical="bottom" textRotation="0" wrapText="false" indent="0" shrinkToFit="false"/>
      <protection locked="true" hidden="false"/>
    </xf>
    <xf numFmtId="166" fontId="20" fillId="2" borderId="0" xfId="0" applyFont="true" applyBorder="false" applyAlignment="true" applyProtection="true">
      <alignment horizontal="general" vertical="bottom" textRotation="0" wrapText="false" indent="0" shrinkToFit="false"/>
      <protection locked="true" hidden="false"/>
    </xf>
    <xf numFmtId="166" fontId="41" fillId="8" borderId="4" xfId="0" applyFont="true" applyBorder="true" applyAlignment="true" applyProtection="true">
      <alignment horizontal="center" vertical="center" textRotation="0" wrapText="true" indent="0" shrinkToFit="false"/>
      <protection locked="true" hidden="false"/>
    </xf>
    <xf numFmtId="164" fontId="32" fillId="2" borderId="4" xfId="0" applyFont="true" applyBorder="true" applyAlignment="true" applyProtection="true">
      <alignment horizontal="general" vertical="top" textRotation="0" wrapText="true" indent="0" shrinkToFit="false"/>
      <protection locked="true" hidden="false"/>
    </xf>
    <xf numFmtId="166" fontId="32" fillId="2" borderId="4" xfId="0" applyFont="true" applyBorder="true" applyAlignment="true" applyProtection="true">
      <alignment horizontal="general" vertical="center" textRotation="0" wrapText="false" indent="0" shrinkToFit="false"/>
      <protection locked="true" hidden="false"/>
    </xf>
    <xf numFmtId="174" fontId="48" fillId="2" borderId="0" xfId="0" applyFont="true" applyBorder="false" applyAlignment="true" applyProtection="true">
      <alignment horizontal="right" vertical="bottom" textRotation="0" wrapText="false" indent="0" shrinkToFit="false"/>
      <protection locked="true" hidden="false"/>
    </xf>
    <xf numFmtId="164" fontId="39" fillId="2" borderId="4" xfId="0" applyFont="true" applyBorder="true" applyAlignment="true" applyProtection="true">
      <alignment horizontal="general" vertical="top" textRotation="0" wrapText="true" indent="0" shrinkToFit="false"/>
      <protection locked="true" hidden="false"/>
    </xf>
    <xf numFmtId="166" fontId="39" fillId="2" borderId="4" xfId="0" applyFont="true" applyBorder="true" applyAlignment="true" applyProtection="true">
      <alignment horizontal="general" vertical="center" textRotation="0" wrapText="false" indent="0" shrinkToFit="false"/>
      <protection locked="true" hidden="false"/>
    </xf>
    <xf numFmtId="166" fontId="48" fillId="2" borderId="0" xfId="0" applyFont="true" applyBorder="false" applyAlignment="true" applyProtection="true">
      <alignment horizontal="right" vertical="bottom" textRotation="0" wrapText="false" indent="0" shrinkToFit="false"/>
      <protection locked="true" hidden="false"/>
    </xf>
    <xf numFmtId="166" fontId="32" fillId="2" borderId="4" xfId="0" applyFont="true" applyBorder="true" applyAlignment="true" applyProtection="true">
      <alignment horizontal="general" vertical="bottom" textRotation="0" wrapText="false" indent="0" shrinkToFit="false"/>
      <protection locked="true" hidden="false"/>
    </xf>
    <xf numFmtId="164" fontId="32" fillId="2" borderId="0" xfId="0" applyFont="true" applyBorder="false" applyAlignment="true" applyProtection="true">
      <alignment horizontal="center" vertical="top" textRotation="0" wrapText="true" indent="0" shrinkToFit="false"/>
      <protection locked="true" hidden="false"/>
    </xf>
    <xf numFmtId="164" fontId="32" fillId="2" borderId="0" xfId="0" applyFont="true" applyBorder="false" applyAlignment="true" applyProtection="true">
      <alignment horizontal="general" vertical="top" textRotation="0" wrapText="true" indent="0" shrinkToFit="false"/>
      <protection locked="true" hidden="false"/>
    </xf>
    <xf numFmtId="166" fontId="32" fillId="2" borderId="0" xfId="0" applyFont="true" applyBorder="false" applyAlignment="true" applyProtection="true">
      <alignment horizontal="general" vertical="top" textRotation="0" wrapText="true" indent="0" shrinkToFit="false"/>
      <protection locked="true" hidden="false"/>
    </xf>
    <xf numFmtId="166" fontId="32" fillId="2" borderId="10" xfId="0" applyFont="true" applyBorder="true" applyAlignment="true" applyProtection="true">
      <alignment horizontal="general" vertical="center" textRotation="0" wrapText="false" indent="0" shrinkToFit="false"/>
      <protection locked="true" hidden="false"/>
    </xf>
    <xf numFmtId="166" fontId="39" fillId="2" borderId="10" xfId="0" applyFont="true" applyBorder="true" applyAlignment="true" applyProtection="true">
      <alignment horizontal="general" vertical="center" textRotation="0" wrapText="false" indent="0" shrinkToFit="false"/>
      <protection locked="true" hidden="false"/>
    </xf>
    <xf numFmtId="166" fontId="55" fillId="2" borderId="0" xfId="0" applyFont="true" applyBorder="true" applyAlignment="true" applyProtection="true">
      <alignment horizontal="left" vertical="top" textRotation="0" wrapText="true" indent="0" shrinkToFit="false"/>
      <protection locked="true" hidden="false"/>
    </xf>
    <xf numFmtId="166" fontId="32" fillId="2" borderId="11" xfId="0" applyFont="true" applyBorder="true" applyAlignment="true" applyProtection="true">
      <alignment horizontal="general" vertical="center" textRotation="0" wrapText="false" indent="0" shrinkToFit="false"/>
      <protection locked="true" hidden="false"/>
    </xf>
    <xf numFmtId="164" fontId="41" fillId="8" borderId="4" xfId="0" applyFont="true" applyBorder="true" applyAlignment="true" applyProtection="true">
      <alignment horizontal="center" vertical="center" textRotation="0" wrapText="true" indent="0" shrinkToFit="false"/>
      <protection locked="true" hidden="false"/>
    </xf>
    <xf numFmtId="166" fontId="40" fillId="8" borderId="4" xfId="0" applyFont="true" applyBorder="true" applyAlignment="true" applyProtection="true">
      <alignment horizontal="center" vertical="center" textRotation="0" wrapText="true" indent="0" shrinkToFit="false"/>
      <protection locked="true" hidden="false"/>
    </xf>
    <xf numFmtId="174" fontId="32" fillId="2" borderId="4" xfId="0" applyFont="true" applyBorder="true" applyAlignment="true" applyProtection="true">
      <alignment horizontal="left" vertical="top" textRotation="0" wrapText="true" indent="0" shrinkToFit="false"/>
      <protection locked="true" hidden="false"/>
    </xf>
    <xf numFmtId="164" fontId="39" fillId="8" borderId="4" xfId="0" applyFont="true" applyBorder="true" applyAlignment="true" applyProtection="true">
      <alignment horizontal="center" vertical="top" textRotation="0" wrapText="true" indent="0" shrinkToFit="false"/>
      <protection locked="true" hidden="false"/>
    </xf>
    <xf numFmtId="164" fontId="39" fillId="8" borderId="4" xfId="0" applyFont="true" applyBorder="true" applyAlignment="true" applyProtection="true">
      <alignment horizontal="left" vertical="top" textRotation="0" wrapText="true" indent="0" shrinkToFit="false"/>
      <protection locked="true" hidden="false"/>
    </xf>
    <xf numFmtId="166" fontId="39" fillId="8" borderId="4" xfId="0" applyFont="true" applyBorder="true" applyAlignment="true" applyProtection="true">
      <alignment horizontal="general" vertical="top" textRotation="0" wrapText="true" indent="0" shrinkToFit="false"/>
      <protection locked="true" hidden="false"/>
    </xf>
    <xf numFmtId="164" fontId="56" fillId="2" borderId="0" xfId="0" applyFont="true" applyBorder="false" applyAlignment="true" applyProtection="true">
      <alignment horizontal="general" vertical="bottom" textRotation="0" wrapText="false" indent="0" shrinkToFit="false"/>
      <protection locked="true" hidden="false"/>
    </xf>
    <xf numFmtId="164" fontId="39" fillId="2" borderId="0" xfId="0" applyFont="true" applyBorder="false" applyAlignment="true" applyProtection="true">
      <alignment horizontal="general" vertical="bottom" textRotation="0" wrapText="false" indent="0" shrinkToFit="false"/>
      <protection locked="true" hidden="false"/>
    </xf>
    <xf numFmtId="166" fontId="6" fillId="2" borderId="0" xfId="0" applyFont="true" applyBorder="false" applyAlignment="true" applyProtection="true">
      <alignment horizontal="general" vertical="bottom" textRotation="0" wrapText="false" indent="0" shrinkToFit="false"/>
      <protection locked="true" hidden="false"/>
    </xf>
    <xf numFmtId="175" fontId="6" fillId="2" borderId="11" xfId="0" applyFont="true" applyBorder="true" applyAlignment="true" applyProtection="true">
      <alignment horizontal="center" vertical="bottom" textRotation="0" wrapText="false" indent="0" shrinkToFit="false"/>
      <protection locked="false" hidden="false"/>
    </xf>
    <xf numFmtId="170" fontId="6" fillId="2" borderId="0" xfId="0" applyFont="true" applyBorder="false" applyAlignment="true" applyProtection="true">
      <alignment horizontal="general" vertical="bottom" textRotation="0" wrapText="false" indent="0" shrinkToFit="false"/>
      <protection locked="true" hidden="false"/>
    </xf>
    <xf numFmtId="170" fontId="6" fillId="2" borderId="11" xfId="0" applyFont="true" applyBorder="true" applyAlignment="true" applyProtection="true">
      <alignment horizontal="center" vertical="bottom" textRotation="0" wrapText="false" indent="0" shrinkToFit="false"/>
      <protection locked="false" hidden="false"/>
    </xf>
    <xf numFmtId="164" fontId="6" fillId="2" borderId="0" xfId="0" applyFont="true" applyBorder="false" applyAlignment="true" applyProtection="true">
      <alignment horizontal="left" vertical="top" textRotation="0" wrapText="true" indent="0" shrinkToFit="false"/>
      <protection locked="false" hidden="false"/>
    </xf>
    <xf numFmtId="164" fontId="6" fillId="2" borderId="0" xfId="0" applyFont="true" applyBorder="false" applyAlignment="true" applyProtection="true">
      <alignment horizontal="general" vertical="center" textRotation="0" wrapText="true" indent="0" shrinkToFit="false"/>
      <protection locked="true" hidden="false"/>
    </xf>
    <xf numFmtId="164" fontId="6" fillId="2" borderId="10" xfId="0" applyFont="true" applyBorder="true" applyAlignment="true" applyProtection="true">
      <alignment horizontal="center" vertical="top" textRotation="0" wrapText="true" indent="0" shrinkToFit="false"/>
      <protection locked="true" hidden="false"/>
    </xf>
    <xf numFmtId="164" fontId="6" fillId="2" borderId="0" xfId="0" applyFont="true" applyBorder="false" applyAlignment="true" applyProtection="true">
      <alignment horizontal="left" vertical="top" textRotation="0" wrapText="true" indent="0" shrinkToFit="false"/>
      <protection locked="true" hidden="false"/>
    </xf>
    <xf numFmtId="164" fontId="6" fillId="2" borderId="0" xfId="0" applyFont="true" applyBorder="false" applyAlignment="true" applyProtection="true">
      <alignment horizontal="center" vertical="top" textRotation="0" wrapText="true" indent="0" shrinkToFit="false"/>
      <protection locked="true" hidden="false"/>
    </xf>
    <xf numFmtId="164" fontId="57" fillId="2" borderId="0" xfId="0" applyFont="true" applyBorder="false" applyAlignment="true" applyProtection="true">
      <alignment horizontal="general" vertical="bottom" textRotation="0" wrapText="false" indent="0" shrinkToFit="false"/>
      <protection locked="true" hidden="false"/>
    </xf>
    <xf numFmtId="164" fontId="32" fillId="2" borderId="0" xfId="0" applyFont="true" applyBorder="false" applyAlignment="true" applyProtection="true">
      <alignment horizontal="general" vertical="bottom" textRotation="0" wrapText="false" indent="0" shrinkToFit="false"/>
      <protection locked="false" hidden="false"/>
    </xf>
    <xf numFmtId="166" fontId="32" fillId="2" borderId="0" xfId="0" applyFont="true" applyBorder="false" applyAlignment="true" applyProtection="true">
      <alignment horizontal="general" vertical="bottom" textRotation="0" wrapText="false" indent="0" shrinkToFit="false"/>
      <protection locked="false" hidden="false"/>
    </xf>
    <xf numFmtId="170" fontId="32" fillId="2" borderId="0" xfId="0" applyFont="true" applyBorder="false" applyAlignment="true" applyProtection="true">
      <alignment horizontal="center" vertical="bottom" textRotation="0" wrapText="false" indent="0" shrinkToFit="false"/>
      <protection locked="false" hidden="false"/>
    </xf>
    <xf numFmtId="164" fontId="58" fillId="2" borderId="0" xfId="0" applyFont="true" applyBorder="false" applyAlignment="true" applyProtection="true">
      <alignment horizontal="general" vertical="bottom" textRotation="0" wrapText="false" indent="0" shrinkToFit="false"/>
      <protection locked="true" hidden="false"/>
    </xf>
    <xf numFmtId="164" fontId="59" fillId="2" borderId="0" xfId="0" applyFont="true" applyBorder="false" applyAlignment="true" applyProtection="true">
      <alignment horizontal="general" vertical="bottom" textRotation="0" wrapText="false" indent="0" shrinkToFit="false"/>
      <protection locked="true" hidden="false"/>
    </xf>
    <xf numFmtId="174" fontId="48" fillId="2" borderId="6" xfId="0" applyFont="true" applyBorder="true" applyAlignment="true" applyProtection="true">
      <alignment horizontal="general" vertical="bottom" textRotation="0" wrapText="false" indent="0" shrinkToFit="false"/>
      <protection locked="false" hidden="false"/>
    </xf>
    <xf numFmtId="174" fontId="60" fillId="9" borderId="12" xfId="0" applyFont="true" applyBorder="true" applyAlignment="true" applyProtection="true">
      <alignment horizontal="center" vertical="bottom" textRotation="0" wrapText="false" indent="0" shrinkToFit="false"/>
      <protection locked="false" hidden="false"/>
    </xf>
    <xf numFmtId="165" fontId="48" fillId="2" borderId="13" xfId="0" applyFont="true" applyBorder="true" applyAlignment="true" applyProtection="true">
      <alignment horizontal="center" vertical="bottom" textRotation="0" wrapText="false" indent="0" shrinkToFit="false"/>
      <protection locked="false" hidden="false"/>
    </xf>
    <xf numFmtId="174" fontId="48" fillId="2" borderId="4" xfId="0" applyFont="true" applyBorder="true" applyAlignment="true" applyProtection="true">
      <alignment horizontal="center" vertical="bottom" textRotation="0" wrapText="false" indent="0" shrinkToFit="false"/>
      <protection locked="false" hidden="false"/>
    </xf>
    <xf numFmtId="174" fontId="48" fillId="2" borderId="4" xfId="0" applyFont="true" applyBorder="true" applyAlignment="true" applyProtection="true">
      <alignment horizontal="general" vertical="bottom" textRotation="0" wrapText="false" indent="0" shrinkToFit="false"/>
      <protection locked="false" hidden="false"/>
    </xf>
    <xf numFmtId="166" fontId="48" fillId="2" borderId="4" xfId="0" applyFont="true" applyBorder="true" applyAlignment="true" applyProtection="true">
      <alignment horizontal="general" vertical="bottom" textRotation="0" wrapText="false" indent="0" shrinkToFit="false"/>
      <protection locked="false" hidden="false"/>
    </xf>
    <xf numFmtId="174" fontId="58" fillId="9" borderId="14" xfId="0" applyFont="true" applyBorder="true" applyAlignment="true" applyProtection="true">
      <alignment horizontal="general" vertical="bottom" textRotation="0" wrapText="false" indent="0" shrinkToFit="false"/>
      <protection locked="false" hidden="false"/>
    </xf>
    <xf numFmtId="164" fontId="58" fillId="9" borderId="15" xfId="0" applyFont="true" applyBorder="true" applyAlignment="true" applyProtection="true">
      <alignment horizontal="general" vertical="bottom" textRotation="0" wrapText="false" indent="0" shrinkToFit="false"/>
      <protection locked="false" hidden="false"/>
    </xf>
    <xf numFmtId="164" fontId="59" fillId="2" borderId="0" xfId="0" applyFont="true" applyBorder="false" applyAlignment="true" applyProtection="true">
      <alignment horizontal="general" vertical="bottom" textRotation="0" wrapText="false" indent="0" shrinkToFit="false"/>
      <protection locked="false" hidden="false"/>
    </xf>
    <xf numFmtId="174" fontId="60" fillId="9" borderId="16" xfId="0" applyFont="true" applyBorder="true" applyAlignment="true" applyProtection="true">
      <alignment horizontal="center" vertical="bottom" textRotation="0" wrapText="false" indent="0" shrinkToFit="false"/>
      <protection locked="false" hidden="false"/>
    </xf>
    <xf numFmtId="164" fontId="58" fillId="2" borderId="17" xfId="0" applyFont="true" applyBorder="true" applyAlignment="true" applyProtection="true">
      <alignment horizontal="general" vertical="bottom" textRotation="0" wrapText="false" indent="0" shrinkToFit="false"/>
      <protection locked="false" hidden="false"/>
    </xf>
    <xf numFmtId="164" fontId="58" fillId="2" borderId="18" xfId="0" applyFont="true" applyBorder="true" applyAlignment="true" applyProtection="true">
      <alignment horizontal="general" vertical="bottom" textRotation="0" wrapText="false" indent="0" shrinkToFit="false"/>
      <protection locked="false" hidden="false"/>
    </xf>
    <xf numFmtId="174" fontId="60" fillId="9" borderId="19" xfId="0" applyFont="true" applyBorder="true" applyAlignment="true" applyProtection="true">
      <alignment horizontal="center" vertical="bottom" textRotation="0" wrapText="false" indent="0" shrinkToFit="false"/>
      <protection locked="false" hidden="false"/>
    </xf>
    <xf numFmtId="164" fontId="58" fillId="2" borderId="20" xfId="0" applyFont="true" applyBorder="true" applyAlignment="true" applyProtection="true">
      <alignment horizontal="general" vertical="bottom" textRotation="0" wrapText="false" indent="0" shrinkToFit="false"/>
      <protection locked="false" hidden="false"/>
    </xf>
    <xf numFmtId="164" fontId="58" fillId="2" borderId="15" xfId="0" applyFont="true" applyBorder="true" applyAlignment="true" applyProtection="true">
      <alignment horizontal="general" vertical="bottom" textRotation="0" wrapText="false" indent="0" shrinkToFit="false"/>
      <protection locked="false" hidden="false"/>
    </xf>
    <xf numFmtId="164" fontId="60" fillId="2" borderId="3" xfId="0" applyFont="true" applyBorder="true" applyAlignment="true" applyProtection="true">
      <alignment horizontal="general" vertical="bottom" textRotation="0" wrapText="false" indent="0" shrinkToFit="false"/>
      <protection locked="false" hidden="false"/>
    </xf>
    <xf numFmtId="165" fontId="48" fillId="2" borderId="4" xfId="0" applyFont="true" applyBorder="true" applyAlignment="true" applyProtection="true">
      <alignment horizontal="center" vertical="bottom" textRotation="0" wrapText="false" indent="0" shrinkToFit="false"/>
      <protection locked="false" hidden="false"/>
    </xf>
    <xf numFmtId="164" fontId="58" fillId="10" borderId="17" xfId="0" applyFont="true" applyBorder="true" applyAlignment="true" applyProtection="true">
      <alignment horizontal="general" vertical="bottom" textRotation="0" wrapText="false" indent="0" shrinkToFit="false"/>
      <protection locked="false" hidden="false"/>
    </xf>
    <xf numFmtId="164" fontId="58" fillId="10" borderId="18" xfId="0" applyFont="true" applyBorder="true" applyAlignment="true" applyProtection="true">
      <alignment horizontal="general" vertical="bottom" textRotation="0" wrapText="false" indent="0" shrinkToFit="false"/>
      <protection locked="false" hidden="false"/>
    </xf>
    <xf numFmtId="164" fontId="58" fillId="10" borderId="20" xfId="0" applyFont="true" applyBorder="true" applyAlignment="true" applyProtection="true">
      <alignment horizontal="general" vertical="bottom" textRotation="0" wrapText="false" indent="0" shrinkToFit="false"/>
      <protection locked="false" hidden="false"/>
    </xf>
    <xf numFmtId="164" fontId="58" fillId="10" borderId="15" xfId="0" applyFont="true" applyBorder="true" applyAlignment="true" applyProtection="true">
      <alignment horizontal="general" vertical="bottom" textRotation="0" wrapText="false" indent="0" shrinkToFit="false"/>
      <protection locked="false" hidden="false"/>
    </xf>
    <xf numFmtId="164" fontId="58" fillId="10" borderId="21" xfId="0" applyFont="true" applyBorder="true" applyAlignment="true" applyProtection="true">
      <alignment horizontal="general" vertical="bottom" textRotation="0" wrapText="false" indent="0" shrinkToFit="false"/>
      <protection locked="false" hidden="false"/>
    </xf>
    <xf numFmtId="164" fontId="58" fillId="10" borderId="22" xfId="0" applyFont="true" applyBorder="true" applyAlignment="true" applyProtection="true">
      <alignment horizontal="general" vertical="bottom" textRotation="0" wrapText="false" indent="0" shrinkToFit="false"/>
      <protection locked="false" hidden="false"/>
    </xf>
    <xf numFmtId="164" fontId="58" fillId="2" borderId="23" xfId="0" applyFont="true" applyBorder="true" applyAlignment="true" applyProtection="true">
      <alignment horizontal="general" vertical="bottom" textRotation="0" wrapText="false" indent="0" shrinkToFit="false"/>
      <protection locked="false" hidden="false"/>
    </xf>
    <xf numFmtId="164" fontId="58" fillId="2" borderId="22" xfId="0" applyFont="true" applyBorder="true" applyAlignment="true" applyProtection="true">
      <alignment horizontal="general" vertical="bottom" textRotation="0" wrapText="false" indent="0" shrinkToFit="false"/>
      <protection locked="false" hidden="false"/>
    </xf>
    <xf numFmtId="164" fontId="58" fillId="2" borderId="24" xfId="0" applyFont="true" applyBorder="true" applyAlignment="true" applyProtection="true">
      <alignment horizontal="general" vertical="bottom" textRotation="0" wrapText="false" indent="0" shrinkToFit="false"/>
      <protection locked="false" hidden="false"/>
    </xf>
    <xf numFmtId="164" fontId="58" fillId="2" borderId="3" xfId="0" applyFont="true" applyBorder="true" applyAlignment="true" applyProtection="true">
      <alignment horizontal="general" vertical="bottom" textRotation="0" wrapText="false" indent="0" shrinkToFit="false"/>
      <protection locked="false" hidden="false"/>
    </xf>
    <xf numFmtId="164" fontId="58" fillId="2" borderId="1" xfId="0" applyFont="true" applyBorder="true" applyAlignment="true" applyProtection="true">
      <alignment horizontal="general" vertical="bottom" textRotation="0" wrapText="false" indent="0" shrinkToFit="false"/>
      <protection locked="false" hidden="false"/>
    </xf>
    <xf numFmtId="164" fontId="48" fillId="2" borderId="0" xfId="0" applyFont="true" applyBorder="false" applyAlignment="true" applyProtection="true">
      <alignment horizontal="general" vertical="bottom" textRotation="0" wrapText="false" indent="0" shrinkToFit="false"/>
      <protection locked="false" hidden="false"/>
    </xf>
    <xf numFmtId="164" fontId="48" fillId="2" borderId="0" xfId="0" applyFont="true" applyBorder="false" applyAlignment="true" applyProtection="true">
      <alignment horizontal="center" vertical="bottom" textRotation="0" wrapText="false" indent="0" shrinkToFit="false"/>
      <protection locked="false" hidden="false"/>
    </xf>
    <xf numFmtId="166" fontId="48" fillId="2" borderId="0" xfId="0" applyFont="true" applyBorder="false" applyAlignment="true" applyProtection="true">
      <alignment horizontal="general" vertical="bottom" textRotation="0" wrapText="false" indent="0" shrinkToFit="false"/>
      <protection locked="false" hidden="false"/>
    </xf>
    <xf numFmtId="164" fontId="48" fillId="2" borderId="4" xfId="0" applyFont="true" applyBorder="true" applyAlignment="true" applyProtection="true">
      <alignment horizontal="general" vertical="bottom" textRotation="0" wrapText="true" indent="0" shrinkToFit="false"/>
      <protection locked="false" hidden="false"/>
    </xf>
    <xf numFmtId="170" fontId="48" fillId="2" borderId="0" xfId="0" applyFont="true" applyBorder="false" applyAlignment="true" applyProtection="true">
      <alignment horizontal="center" vertical="bottom" textRotation="0" wrapText="false" indent="0" shrinkToFit="false"/>
      <protection locked="false" hidden="false"/>
    </xf>
    <xf numFmtId="164" fontId="58" fillId="2" borderId="0" xfId="0" applyFont="true" applyBorder="false" applyAlignment="true" applyProtection="true">
      <alignment horizontal="general" vertical="bottom" textRotation="0" wrapText="false" indent="0" shrinkToFit="false"/>
      <protection locked="false" hidden="false"/>
    </xf>
    <xf numFmtId="164" fontId="48" fillId="2" borderId="4" xfId="0" applyFont="true" applyBorder="true" applyAlignment="true" applyProtection="true">
      <alignment horizontal="general" vertical="top" textRotation="0" wrapText="true" indent="0" shrinkToFit="false"/>
      <protection locked="false" hidden="false"/>
    </xf>
    <xf numFmtId="164" fontId="48" fillId="2" borderId="0" xfId="0" applyFont="true" applyBorder="false" applyAlignment="true" applyProtection="true">
      <alignment horizontal="general" vertical="top" textRotation="0" wrapText="false" indent="0" shrinkToFit="false"/>
      <protection locked="false" hidden="false"/>
    </xf>
    <xf numFmtId="164" fontId="48" fillId="2" borderId="0" xfId="0" applyFont="true" applyBorder="false" applyAlignment="true" applyProtection="true">
      <alignment horizontal="general" vertical="bottom" textRotation="0" wrapText="true" indent="0" shrinkToFit="false"/>
      <protection locked="false" hidden="false"/>
    </xf>
    <xf numFmtId="164" fontId="52" fillId="2" borderId="0" xfId="0" applyFont="true" applyBorder="true" applyAlignment="true" applyProtection="true">
      <alignment horizontal="center" vertical="bottom" textRotation="0" wrapText="false" indent="0" shrinkToFit="false"/>
      <protection locked="true" hidden="false"/>
    </xf>
    <xf numFmtId="168" fontId="61" fillId="4" borderId="0" xfId="0" applyFont="true" applyBorder="true" applyAlignment="true" applyProtection="true">
      <alignment horizontal="center" vertical="bottom" textRotation="0" wrapText="false" indent="0" shrinkToFit="false"/>
      <protection locked="true" hidden="false"/>
    </xf>
    <xf numFmtId="164" fontId="62" fillId="2" borderId="0" xfId="0" applyFont="true" applyBorder="false" applyAlignment="true" applyProtection="true">
      <alignment horizontal="general" vertical="bottom" textRotation="0" wrapText="false" indent="0" shrinkToFit="false"/>
      <protection locked="true" hidden="false"/>
    </xf>
    <xf numFmtId="169" fontId="61" fillId="4" borderId="0" xfId="0" applyFont="true" applyBorder="true" applyAlignment="true" applyProtection="true">
      <alignment horizontal="center" vertical="bottom" textRotation="0" wrapText="false" indent="0" shrinkToFit="false"/>
      <protection locked="true" hidden="false"/>
    </xf>
    <xf numFmtId="164" fontId="21" fillId="2" borderId="0" xfId="0" applyFont="true" applyBorder="false" applyAlignment="true" applyProtection="true">
      <alignment horizontal="right" vertical="center" textRotation="0" wrapText="false" indent="0" shrinkToFit="false"/>
      <protection locked="true" hidden="false"/>
    </xf>
    <xf numFmtId="164" fontId="63" fillId="2" borderId="0" xfId="0" applyFont="true" applyBorder="false" applyAlignment="true" applyProtection="true">
      <alignment horizontal="center" vertical="bottom" textRotation="0" wrapText="false" indent="0" shrinkToFit="false"/>
      <protection locked="false" hidden="false"/>
    </xf>
    <xf numFmtId="164" fontId="63" fillId="2" borderId="0" xfId="0" applyFont="true" applyBorder="false" applyAlignment="true" applyProtection="true">
      <alignment horizontal="center" vertical="bottom" textRotation="0" wrapText="false" indent="0" shrinkToFit="false"/>
      <protection locked="true" hidden="false"/>
    </xf>
    <xf numFmtId="164" fontId="49" fillId="2" borderId="0" xfId="0" applyFont="true" applyBorder="false" applyAlignment="true" applyProtection="true">
      <alignment horizontal="right" vertical="center" textRotation="0" wrapText="false" indent="0" shrinkToFit="false"/>
      <protection locked="true" hidden="false"/>
    </xf>
    <xf numFmtId="164" fontId="64" fillId="2" borderId="0" xfId="0" applyFont="true" applyBorder="false" applyAlignment="true" applyProtection="true">
      <alignment horizontal="center" vertical="bottom" textRotation="0" wrapText="false" indent="0" shrinkToFit="false"/>
      <protection locked="true" hidden="false"/>
    </xf>
    <xf numFmtId="166" fontId="64" fillId="2" borderId="0" xfId="0" applyFont="true" applyBorder="false" applyAlignment="true" applyProtection="true">
      <alignment horizontal="center" vertical="bottom" textRotation="0" wrapText="false" indent="0" shrinkToFit="false"/>
      <protection locked="true" hidden="false"/>
    </xf>
    <xf numFmtId="170" fontId="64" fillId="2" borderId="0" xfId="0" applyFont="true" applyBorder="false" applyAlignment="true" applyProtection="true">
      <alignment horizontal="center" vertical="bottom" textRotation="0" wrapText="false" indent="0" shrinkToFit="false"/>
      <protection locked="true" hidden="false"/>
    </xf>
    <xf numFmtId="164" fontId="64" fillId="2" borderId="0" xfId="0" applyFont="true" applyBorder="false" applyAlignment="true" applyProtection="true">
      <alignment horizontal="general" vertical="bottom" textRotation="0" wrapText="false" indent="0" shrinkToFit="false"/>
      <protection locked="true" hidden="false"/>
    </xf>
    <xf numFmtId="166" fontId="65" fillId="5" borderId="4" xfId="0" applyFont="true" applyBorder="true" applyAlignment="true" applyProtection="true">
      <alignment horizontal="center" vertical="center" textRotation="0" wrapText="true" indent="0" shrinkToFit="false"/>
      <protection locked="true" hidden="false"/>
    </xf>
    <xf numFmtId="164" fontId="66" fillId="2" borderId="0" xfId="0" applyFont="true" applyBorder="false" applyAlignment="true" applyProtection="true">
      <alignment horizontal="general" vertical="bottom" textRotation="0" wrapText="false" indent="0" shrinkToFit="false"/>
      <protection locked="true" hidden="false"/>
    </xf>
    <xf numFmtId="164" fontId="40" fillId="2" borderId="0" xfId="0" applyFont="true" applyBorder="false" applyAlignment="true" applyProtection="true">
      <alignment horizontal="general" vertical="bottom" textRotation="0" wrapText="false" indent="0" shrinkToFit="false"/>
      <protection locked="true" hidden="false"/>
    </xf>
    <xf numFmtId="164" fontId="41" fillId="2" borderId="0" xfId="0" applyFont="true" applyBorder="false" applyAlignment="true" applyProtection="true">
      <alignment horizontal="general" vertical="bottom" textRotation="0" wrapText="false" indent="0" shrinkToFit="false"/>
      <protection locked="true" hidden="false"/>
    </xf>
    <xf numFmtId="164" fontId="67" fillId="11" borderId="4" xfId="0" applyFont="true" applyBorder="true" applyAlignment="true" applyProtection="true">
      <alignment horizontal="center" vertical="center" textRotation="0" wrapText="true" indent="0" shrinkToFit="false"/>
      <protection locked="true" hidden="false"/>
    </xf>
    <xf numFmtId="164" fontId="40" fillId="5" borderId="0" xfId="0" applyFont="true" applyBorder="false" applyAlignment="true" applyProtection="true">
      <alignment horizontal="center" vertical="center" textRotation="0" wrapText="true" indent="0" shrinkToFit="false"/>
      <protection locked="true" hidden="false"/>
    </xf>
    <xf numFmtId="166" fontId="40" fillId="5" borderId="0" xfId="0" applyFont="true" applyBorder="false" applyAlignment="true" applyProtection="true">
      <alignment horizontal="center" vertical="center" textRotation="0" wrapText="true" indent="0" shrinkToFit="false"/>
      <protection locked="true" hidden="false"/>
    </xf>
    <xf numFmtId="170" fontId="40" fillId="5" borderId="0" xfId="0" applyFont="true" applyBorder="false" applyAlignment="true" applyProtection="true">
      <alignment horizontal="center" vertical="center" textRotation="0" wrapText="true" indent="0" shrinkToFit="false"/>
      <protection locked="true" hidden="false"/>
    </xf>
    <xf numFmtId="171" fontId="32" fillId="2" borderId="0" xfId="0" applyFont="true" applyBorder="false" applyAlignment="true" applyProtection="true">
      <alignment horizontal="general" vertical="top" textRotation="0" wrapText="true" indent="0" shrinkToFit="false"/>
      <protection locked="false" hidden="false"/>
    </xf>
    <xf numFmtId="169" fontId="32" fillId="2" borderId="0" xfId="0" applyFont="true" applyBorder="false" applyAlignment="true" applyProtection="true">
      <alignment horizontal="general" vertical="top" textRotation="0" wrapText="false" indent="0" shrinkToFit="false"/>
      <protection locked="false" hidden="false"/>
    </xf>
    <xf numFmtId="166" fontId="32" fillId="2" borderId="0" xfId="0" applyFont="true" applyBorder="false" applyAlignment="true" applyProtection="true">
      <alignment horizontal="general" vertical="top" textRotation="0" wrapText="false" indent="0" shrinkToFit="false"/>
      <protection locked="false" hidden="false"/>
    </xf>
    <xf numFmtId="170" fontId="32" fillId="2" borderId="0" xfId="0" applyFont="true" applyBorder="false" applyAlignment="true" applyProtection="true">
      <alignment horizontal="center" vertical="top" textRotation="0" wrapText="false" indent="0" shrinkToFit="false"/>
      <protection locked="false" hidden="false"/>
    </xf>
    <xf numFmtId="171" fontId="32" fillId="2" borderId="0" xfId="42" applyFont="true" applyBorder="false" applyAlignment="true" applyProtection="true">
      <alignment horizontal="general" vertical="bottom" textRotation="0" wrapText="false" indent="0" shrinkToFit="false"/>
      <protection locked="true" hidden="false"/>
    </xf>
    <xf numFmtId="164" fontId="32" fillId="2" borderId="0" xfId="42" applyFont="true" applyBorder="false" applyAlignment="true" applyProtection="true">
      <alignment horizontal="general" vertical="bottom" textRotation="0" wrapText="false" indent="0" shrinkToFit="false"/>
      <protection locked="true" hidden="false"/>
    </xf>
    <xf numFmtId="170" fontId="32" fillId="2" borderId="0" xfId="42" applyFont="true" applyBorder="false" applyAlignment="true" applyProtection="true">
      <alignment horizontal="general" vertical="bottom" textRotation="0" wrapText="false" indent="0" shrinkToFit="false"/>
      <protection locked="true" hidden="false"/>
    </xf>
    <xf numFmtId="171" fontId="39" fillId="12" borderId="4" xfId="42" applyFont="true" applyBorder="true" applyAlignment="true" applyProtection="true">
      <alignment horizontal="center" vertical="center" textRotation="0" wrapText="true" indent="0" shrinkToFit="false"/>
      <protection locked="true" hidden="false"/>
    </xf>
    <xf numFmtId="164" fontId="39" fillId="12" borderId="4" xfId="42" applyFont="true" applyBorder="true" applyAlignment="true" applyProtection="true">
      <alignment horizontal="center" vertical="center" textRotation="0" wrapText="true" indent="0" shrinkToFit="false"/>
      <protection locked="true" hidden="false"/>
    </xf>
    <xf numFmtId="170" fontId="39" fillId="12" borderId="4" xfId="42" applyFont="true" applyBorder="true" applyAlignment="true" applyProtection="true">
      <alignment horizontal="center" vertical="center" textRotation="0" wrapText="true" indent="0" shrinkToFit="false"/>
      <protection locked="true" hidden="false"/>
    </xf>
    <xf numFmtId="164" fontId="39" fillId="12" borderId="4" xfId="42" applyFont="true" applyBorder="true" applyAlignment="true" applyProtection="true">
      <alignment horizontal="center" vertical="center" textRotation="0" wrapText="false" indent="0" shrinkToFit="false"/>
      <protection locked="true" hidden="false"/>
    </xf>
    <xf numFmtId="164" fontId="39" fillId="2" borderId="0" xfId="42" applyFont="true" applyBorder="false" applyAlignment="true" applyProtection="true">
      <alignment horizontal="general" vertical="center" textRotation="0" wrapText="false" indent="0" shrinkToFit="false"/>
      <protection locked="true" hidden="false"/>
    </xf>
    <xf numFmtId="171" fontId="32" fillId="2" borderId="4" xfId="42" applyFont="true" applyBorder="true" applyAlignment="true" applyProtection="true">
      <alignment horizontal="general" vertical="bottom" textRotation="0" wrapText="false" indent="0" shrinkToFit="false"/>
      <protection locked="true" hidden="false"/>
    </xf>
    <xf numFmtId="164" fontId="32" fillId="2" borderId="4" xfId="42" applyFont="true" applyBorder="true" applyAlignment="true" applyProtection="true">
      <alignment horizontal="general" vertical="bottom" textRotation="0" wrapText="false" indent="0" shrinkToFit="false"/>
      <protection locked="true" hidden="false"/>
    </xf>
    <xf numFmtId="170" fontId="32" fillId="2" borderId="4" xfId="42" applyFont="true" applyBorder="true" applyAlignment="true" applyProtection="true">
      <alignment horizontal="general" vertical="bottom" textRotation="0" wrapText="false" indent="0" shrinkToFit="false"/>
      <protection locked="true" hidden="false"/>
    </xf>
    <xf numFmtId="164" fontId="32" fillId="0" borderId="0" xfId="42" applyFont="true" applyBorder="false" applyAlignment="true" applyProtection="true">
      <alignment horizontal="general" vertical="bottom" textRotation="0" wrapText="false" indent="0" shrinkToFit="false"/>
      <protection locked="true" hidden="false"/>
    </xf>
    <xf numFmtId="171" fontId="32" fillId="0" borderId="0" xfId="42" applyFont="true" applyBorder="false" applyAlignment="true" applyProtection="true">
      <alignment horizontal="general" vertical="bottom" textRotation="0" wrapText="false" indent="0" shrinkToFit="false"/>
      <protection locked="true" hidden="false"/>
    </xf>
    <xf numFmtId="171" fontId="32" fillId="0" borderId="4" xfId="42" applyFont="true" applyBorder="true" applyAlignment="true" applyProtection="true">
      <alignment horizontal="general" vertical="top" textRotation="0" wrapText="false" indent="0" shrinkToFit="false"/>
      <protection locked="true" hidden="false"/>
    </xf>
    <xf numFmtId="164" fontId="32" fillId="0" borderId="4" xfId="42" applyFont="true" applyBorder="true" applyAlignment="true" applyProtection="true">
      <alignment horizontal="general" vertical="top" textRotation="0" wrapText="false" indent="0" shrinkToFit="false"/>
      <protection locked="true" hidden="false"/>
    </xf>
    <xf numFmtId="164" fontId="69" fillId="0" borderId="4" xfId="42" applyFont="true" applyBorder="true" applyAlignment="true" applyProtection="true">
      <alignment horizontal="general" vertical="top" textRotation="0" wrapText="false" indent="0" shrinkToFit="false"/>
      <protection locked="true" hidden="false"/>
    </xf>
    <xf numFmtId="164" fontId="32" fillId="0" borderId="4" xfId="20" applyFont="true" applyBorder="true" applyAlignment="true" applyProtection="true">
      <alignment horizontal="general" vertical="top" textRotation="0" wrapText="false" indent="0" shrinkToFit="false"/>
      <protection locked="true" hidden="false"/>
    </xf>
    <xf numFmtId="164" fontId="32" fillId="0" borderId="4" xfId="42" applyFont="true" applyBorder="true" applyAlignment="true" applyProtection="true">
      <alignment horizontal="general" vertical="top" textRotation="0" wrapText="true" indent="0" shrinkToFit="false"/>
      <protection locked="true" hidden="false"/>
    </xf>
    <xf numFmtId="170" fontId="32" fillId="0" borderId="4" xfId="42" applyFont="true" applyBorder="true" applyAlignment="true" applyProtection="true">
      <alignment horizontal="general" vertical="top" textRotation="0" wrapText="false" indent="0" shrinkToFit="false"/>
      <protection locked="true" hidden="false"/>
    </xf>
    <xf numFmtId="164" fontId="71" fillId="0" borderId="4" xfId="20" applyFont="true" applyBorder="true" applyAlignment="true" applyProtection="true">
      <alignment horizontal="general" vertical="top" textRotation="0" wrapText="false" indent="0" shrinkToFit="false"/>
      <protection locked="true" hidden="false"/>
    </xf>
    <xf numFmtId="164" fontId="70" fillId="0" borderId="4" xfId="20" applyFont="true" applyBorder="true" applyAlignment="true" applyProtection="true">
      <alignment horizontal="general" vertical="top" textRotation="0" wrapText="false" indent="0" shrinkToFit="false"/>
      <protection locked="true" hidden="false"/>
    </xf>
    <xf numFmtId="164" fontId="70" fillId="2" borderId="4" xfId="20" applyFont="true" applyBorder="true" applyAlignment="true" applyProtection="true">
      <alignment horizontal="general" vertical="bottom" textRotation="0" wrapText="false" indent="0" shrinkToFit="false"/>
      <protection locked="true" hidden="false"/>
    </xf>
    <xf numFmtId="164" fontId="32" fillId="2" borderId="4" xfId="42" applyFont="true" applyBorder="true" applyAlignment="true" applyProtection="true">
      <alignment horizontal="general" vertical="bottom" textRotation="0" wrapText="true" indent="0" shrinkToFit="false"/>
      <protection locked="true" hidden="false"/>
    </xf>
    <xf numFmtId="164" fontId="71" fillId="0" borderId="4" xfId="20" applyFont="true" applyBorder="true" applyAlignment="true" applyProtection="true">
      <alignment horizontal="general" vertical="top" textRotation="0" wrapText="true" indent="0" shrinkToFit="false"/>
      <protection locked="true" hidden="false"/>
    </xf>
    <xf numFmtId="164" fontId="69" fillId="0" borderId="4" xfId="42" applyFont="true" applyBorder="true" applyAlignment="true" applyProtection="true">
      <alignment horizontal="general" vertical="top" textRotation="0" wrapText="true" indent="0" shrinkToFit="false"/>
      <protection locked="true" hidden="false"/>
    </xf>
    <xf numFmtId="170" fontId="32" fillId="0" borderId="4" xfId="42" applyFont="true" applyBorder="true" applyAlignment="true" applyProtection="true">
      <alignment horizontal="general" vertical="top" textRotation="0" wrapText="true" indent="0" shrinkToFit="false"/>
      <protection locked="true" hidden="false"/>
    </xf>
    <xf numFmtId="164" fontId="32" fillId="0" borderId="4" xfId="20" applyFont="true" applyBorder="true" applyAlignment="true" applyProtection="true">
      <alignment horizontal="general" vertical="top" textRotation="0" wrapText="true" indent="0" shrinkToFit="false"/>
      <protection locked="true" hidden="false"/>
    </xf>
    <xf numFmtId="164" fontId="69" fillId="0" borderId="4" xfId="0" applyFont="true" applyBorder="true" applyAlignment="true" applyProtection="true">
      <alignment horizontal="general" vertical="center" textRotation="0" wrapText="false" indent="0" shrinkToFit="false"/>
      <protection locked="true" hidden="false"/>
    </xf>
    <xf numFmtId="164" fontId="72" fillId="0" borderId="4" xfId="0" applyFont="true" applyBorder="true" applyAlignment="true" applyProtection="true">
      <alignment horizontal="general" vertical="top" textRotation="0" wrapText="false" indent="0" shrinkToFit="false"/>
      <protection locked="true" hidden="false"/>
    </xf>
    <xf numFmtId="164" fontId="32" fillId="0" borderId="4" xfId="0" applyFont="true" applyBorder="true" applyAlignment="true" applyProtection="true">
      <alignment horizontal="general" vertical="bottom" textRotation="0" wrapText="false" indent="0" shrinkToFit="false"/>
      <protection locked="true" hidden="false"/>
    </xf>
    <xf numFmtId="164" fontId="69" fillId="0" borderId="4" xfId="0" applyFont="true" applyBorder="true" applyAlignment="true" applyProtection="true">
      <alignment horizontal="general" vertical="bottom" textRotation="0" wrapText="false" indent="0" shrinkToFit="false"/>
      <protection locked="true" hidden="false"/>
    </xf>
    <xf numFmtId="164" fontId="69" fillId="0" borderId="4" xfId="0" applyFont="true" applyBorder="true" applyAlignment="true" applyProtection="true">
      <alignment horizontal="justify" vertical="center" textRotation="0" wrapText="false" indent="0" shrinkToFit="false"/>
      <protection locked="true" hidden="false"/>
    </xf>
    <xf numFmtId="171" fontId="32" fillId="0" borderId="4" xfId="42" applyFont="true" applyBorder="true" applyAlignment="true" applyProtection="true">
      <alignment horizontal="general" vertical="bottom" textRotation="0" wrapText="false" indent="0" shrinkToFit="false"/>
      <protection locked="true" hidden="false"/>
    </xf>
    <xf numFmtId="164" fontId="32" fillId="0" borderId="4" xfId="42" applyFont="true" applyBorder="true" applyAlignment="true" applyProtection="true">
      <alignment horizontal="general" vertical="bottom" textRotation="0" wrapText="false" indent="0" shrinkToFit="false"/>
      <protection locked="true" hidden="false"/>
    </xf>
    <xf numFmtId="170" fontId="32" fillId="0" borderId="4" xfId="42" applyFont="true" applyBorder="true" applyAlignment="true" applyProtection="true">
      <alignment horizontal="general" vertical="bottom" textRotation="0" wrapText="false" indent="0" shrinkToFit="false"/>
      <protection locked="true" hidden="false"/>
    </xf>
    <xf numFmtId="170" fontId="32" fillId="0" borderId="4" xfId="42" applyFont="true" applyBorder="true" applyAlignment="true" applyProtection="true">
      <alignment horizontal="general" vertical="bottom" textRotation="0" wrapText="true" indent="0" shrinkToFit="false"/>
      <protection locked="true" hidden="false"/>
    </xf>
    <xf numFmtId="164" fontId="71" fillId="0" borderId="4" xfId="20" applyFont="true" applyBorder="true" applyAlignment="true" applyProtection="true">
      <alignment horizontal="general" vertical="bottom" textRotation="0" wrapText="false" indent="0" shrinkToFit="false"/>
      <protection locked="true" hidden="false"/>
    </xf>
    <xf numFmtId="164" fontId="70" fillId="0" borderId="4" xfId="20" applyFont="true" applyBorder="true" applyAlignment="true" applyProtection="true">
      <alignment horizontal="general" vertical="bottom" textRotation="0" wrapText="false" indent="0" shrinkToFit="false"/>
      <protection locked="true" hidden="false"/>
    </xf>
    <xf numFmtId="164" fontId="32" fillId="0" borderId="4" xfId="20" applyFont="true" applyBorder="true" applyAlignment="true" applyProtection="true">
      <alignment horizontal="general" vertical="bottom" textRotation="0" wrapText="false" indent="0" shrinkToFit="false"/>
      <protection locked="true" hidden="false"/>
    </xf>
    <xf numFmtId="171" fontId="69" fillId="2" borderId="0" xfId="37" applyFont="true" applyBorder="false" applyAlignment="true" applyProtection="true">
      <alignment horizontal="general" vertical="bottom" textRotation="0" wrapText="false" indent="0" shrinkToFit="false"/>
      <protection locked="true" hidden="false"/>
    </xf>
    <xf numFmtId="164" fontId="69" fillId="2" borderId="0" xfId="37" applyFont="true" applyBorder="false" applyAlignment="true" applyProtection="true">
      <alignment horizontal="general" vertical="bottom" textRotation="0" wrapText="false" indent="0" shrinkToFit="false"/>
      <protection locked="true" hidden="false"/>
    </xf>
    <xf numFmtId="170" fontId="69" fillId="2" borderId="0" xfId="37" applyFont="true" applyBorder="false" applyAlignment="true" applyProtection="true">
      <alignment horizontal="general" vertical="bottom" textRotation="0" wrapText="false" indent="0" shrinkToFit="false"/>
      <protection locked="true" hidden="false"/>
    </xf>
    <xf numFmtId="165" fontId="69" fillId="2" borderId="0" xfId="37" applyFont="true" applyBorder="false" applyAlignment="true" applyProtection="true">
      <alignment horizontal="general" vertical="bottom" textRotation="0" wrapText="false" indent="0" shrinkToFit="false"/>
      <protection locked="true" hidden="false"/>
    </xf>
    <xf numFmtId="164" fontId="69" fillId="0" borderId="0" xfId="0" applyFont="true" applyBorder="false" applyAlignment="true" applyProtection="true">
      <alignment horizontal="general" vertical="top" textRotation="0" wrapText="false" indent="0" shrinkToFit="false"/>
      <protection locked="true" hidden="false"/>
    </xf>
    <xf numFmtId="171" fontId="73" fillId="12" borderId="4" xfId="37" applyFont="true" applyBorder="true" applyAlignment="true" applyProtection="true">
      <alignment horizontal="center" vertical="center" textRotation="0" wrapText="true" indent="0" shrinkToFit="false"/>
      <protection locked="true" hidden="false"/>
    </xf>
    <xf numFmtId="164" fontId="73" fillId="12" borderId="4" xfId="37" applyFont="true" applyBorder="true" applyAlignment="true" applyProtection="true">
      <alignment horizontal="center" vertical="center" textRotation="0" wrapText="true" indent="0" shrinkToFit="false"/>
      <protection locked="true" hidden="false"/>
    </xf>
    <xf numFmtId="170" fontId="73" fillId="12" borderId="4" xfId="37" applyFont="true" applyBorder="true" applyAlignment="true" applyProtection="true">
      <alignment horizontal="center" vertical="center" textRotation="0" wrapText="true" indent="0" shrinkToFit="false"/>
      <protection locked="true" hidden="false"/>
    </xf>
    <xf numFmtId="165" fontId="73" fillId="12" borderId="4" xfId="37" applyFont="true" applyBorder="true" applyAlignment="true" applyProtection="true">
      <alignment horizontal="center" vertical="center" textRotation="0" wrapText="true" indent="0" shrinkToFit="false"/>
      <protection locked="true" hidden="false"/>
    </xf>
    <xf numFmtId="164" fontId="69" fillId="0" borderId="0" xfId="0" applyFont="true" applyBorder="false" applyAlignment="true" applyProtection="true">
      <alignment horizontal="center" vertical="center" textRotation="0" wrapText="false" indent="0" shrinkToFit="false"/>
      <protection locked="true" hidden="false"/>
    </xf>
    <xf numFmtId="174" fontId="69" fillId="8" borderId="4" xfId="37" applyFont="true" applyBorder="true" applyAlignment="true" applyProtection="true">
      <alignment horizontal="general" vertical="bottom" textRotation="0" wrapText="false" indent="0" shrinkToFit="false"/>
      <protection locked="true" hidden="false"/>
    </xf>
    <xf numFmtId="164" fontId="69" fillId="2" borderId="4" xfId="37" applyFont="true" applyBorder="true" applyAlignment="true" applyProtection="true">
      <alignment horizontal="general" vertical="bottom" textRotation="0" wrapText="false" indent="0" shrinkToFit="false"/>
      <protection locked="true" hidden="false"/>
    </xf>
    <xf numFmtId="166" fontId="69" fillId="2" borderId="4" xfId="37" applyFont="true" applyBorder="true" applyAlignment="true" applyProtection="true">
      <alignment horizontal="general" vertical="bottom" textRotation="0" wrapText="false" indent="0" shrinkToFit="false"/>
      <protection locked="true" hidden="false"/>
    </xf>
    <xf numFmtId="165" fontId="69" fillId="2" borderId="4" xfId="37" applyFont="true" applyBorder="true" applyAlignment="true" applyProtection="true">
      <alignment horizontal="general" vertical="bottom" textRotation="0" wrapText="false" indent="0" shrinkToFit="false"/>
      <protection locked="true" hidden="false"/>
    </xf>
    <xf numFmtId="171" fontId="69" fillId="2" borderId="4" xfId="37" applyFont="true" applyBorder="true" applyAlignment="true" applyProtection="true">
      <alignment horizontal="general" vertical="top" textRotation="0" wrapText="false" indent="0" shrinkToFit="false"/>
      <protection locked="true" hidden="false"/>
    </xf>
    <xf numFmtId="164" fontId="69" fillId="2" borderId="4" xfId="37" applyFont="true" applyBorder="true" applyAlignment="true" applyProtection="true">
      <alignment horizontal="general" vertical="top" textRotation="0" wrapText="false" indent="0" shrinkToFit="false"/>
      <protection locked="true" hidden="false"/>
    </xf>
    <xf numFmtId="171" fontId="69" fillId="0" borderId="4" xfId="0" applyFont="true" applyBorder="true" applyAlignment="true" applyProtection="true">
      <alignment horizontal="general" vertical="top" textRotation="0" wrapText="false" indent="0" shrinkToFit="false"/>
      <protection locked="true" hidden="false"/>
    </xf>
    <xf numFmtId="174" fontId="69" fillId="0" borderId="4" xfId="0" applyFont="true" applyBorder="true" applyAlignment="true" applyProtection="true">
      <alignment horizontal="general" vertical="top" textRotation="0" wrapText="false" indent="0" shrinkToFit="false"/>
      <protection locked="true" hidden="false"/>
    </xf>
    <xf numFmtId="164" fontId="69" fillId="8" borderId="4" xfId="0" applyFont="true" applyBorder="true" applyAlignment="true" applyProtection="true">
      <alignment horizontal="general" vertical="top" textRotation="0" wrapText="false" indent="0" shrinkToFit="false"/>
      <protection locked="true" hidden="false"/>
    </xf>
    <xf numFmtId="164" fontId="69" fillId="0" borderId="4" xfId="0" applyFont="true" applyBorder="true" applyAlignment="true" applyProtection="true">
      <alignment horizontal="general" vertical="bottom" textRotation="0" wrapText="true" indent="0" shrinkToFit="false"/>
      <protection locked="true" hidden="false"/>
    </xf>
    <xf numFmtId="166" fontId="69" fillId="0" borderId="4" xfId="0" applyFont="true" applyBorder="true" applyAlignment="true" applyProtection="true">
      <alignment horizontal="general" vertical="bottom" textRotation="0" wrapText="false" indent="0" shrinkToFit="false"/>
      <protection locked="true" hidden="false"/>
    </xf>
    <xf numFmtId="165" fontId="69" fillId="2" borderId="4" xfId="37" applyFont="true" applyBorder="true" applyAlignment="true" applyProtection="true">
      <alignment horizontal="general" vertical="top" textRotation="0" wrapText="false" indent="0" shrinkToFit="false"/>
      <protection locked="true" hidden="false"/>
    </xf>
    <xf numFmtId="164" fontId="69" fillId="2" borderId="4" xfId="37" applyFont="true" applyBorder="true" applyAlignment="true" applyProtection="true">
      <alignment horizontal="general" vertical="bottom" textRotation="0" wrapText="true" indent="0" shrinkToFit="false"/>
      <protection locked="true" hidden="false"/>
    </xf>
    <xf numFmtId="166" fontId="69" fillId="0" borderId="4" xfId="37" applyFont="true" applyBorder="true" applyAlignment="true" applyProtection="true">
      <alignment horizontal="general" vertical="bottom" textRotation="0" wrapText="false" indent="0" shrinkToFit="false"/>
      <protection locked="true" hidden="false"/>
    </xf>
    <xf numFmtId="171" fontId="32" fillId="2" borderId="4" xfId="42" applyFont="true" applyBorder="true" applyAlignment="true" applyProtection="true">
      <alignment horizontal="general" vertical="top" textRotation="0" wrapText="false" indent="0" shrinkToFit="false"/>
      <protection locked="true" hidden="false"/>
    </xf>
    <xf numFmtId="166" fontId="69" fillId="2" borderId="4" xfId="37" applyFont="true" applyBorder="true" applyAlignment="true" applyProtection="true">
      <alignment horizontal="general" vertical="top" textRotation="0" wrapText="false" indent="0" shrinkToFit="false"/>
      <protection locked="true" hidden="false"/>
    </xf>
    <xf numFmtId="171" fontId="69" fillId="2" borderId="4" xfId="37" applyFont="true" applyBorder="true" applyAlignment="true" applyProtection="true">
      <alignment horizontal="general" vertical="bottom" textRotation="0" wrapText="false" indent="0" shrinkToFit="false"/>
      <protection locked="true" hidden="false"/>
    </xf>
    <xf numFmtId="170" fontId="69" fillId="2" borderId="4" xfId="37" applyFont="true" applyBorder="true" applyAlignment="true" applyProtection="true">
      <alignment horizontal="general" vertical="top" textRotation="0" wrapText="false" indent="0" shrinkToFit="false"/>
      <protection locked="true" hidden="false"/>
    </xf>
    <xf numFmtId="164" fontId="69" fillId="2" borderId="4" xfId="37" applyFont="true" applyBorder="true" applyAlignment="true" applyProtection="true">
      <alignment horizontal="general" vertical="top" textRotation="0" wrapText="true" indent="0" shrinkToFit="false"/>
      <protection locked="true" hidden="false"/>
    </xf>
    <xf numFmtId="170" fontId="69" fillId="0" borderId="4" xfId="0" applyFont="true" applyBorder="true" applyAlignment="true" applyProtection="true">
      <alignment horizontal="general" vertical="bottom" textRotation="0" wrapText="false" indent="0" shrinkToFit="false"/>
      <protection locked="true" hidden="false"/>
    </xf>
    <xf numFmtId="170" fontId="69" fillId="2" borderId="4" xfId="37" applyFont="true" applyBorder="true" applyAlignment="true" applyProtection="true">
      <alignment horizontal="general" vertical="bottom" textRotation="0" wrapText="false" indent="0" shrinkToFit="false"/>
      <protection locked="true" hidden="false"/>
    </xf>
    <xf numFmtId="170" fontId="69" fillId="0" borderId="4" xfId="3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4" fillId="8" borderId="0" xfId="0" applyFont="true" applyBorder="false" applyAlignment="true" applyProtection="true">
      <alignment horizontal="general" vertical="bottom" textRotation="0" wrapText="false" indent="0" shrinkToFit="false"/>
      <protection locked="true" hidden="false"/>
    </xf>
    <xf numFmtId="164" fontId="74"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top" textRotation="0" wrapText="false" indent="0" shrinkToFit="false"/>
      <protection locked="true" hidden="false"/>
    </xf>
    <xf numFmtId="164" fontId="75" fillId="2" borderId="0" xfId="0" applyFont="true" applyBorder="false" applyAlignment="true" applyProtection="true">
      <alignment horizontal="general" vertical="top" textRotation="0" wrapText="false" indent="0" shrinkToFit="false"/>
      <protection locked="true" hidden="false"/>
    </xf>
    <xf numFmtId="174" fontId="75" fillId="2" borderId="11" xfId="0" applyFont="true" applyBorder="true" applyAlignment="true" applyProtection="true">
      <alignment horizontal="center" vertical="center" textRotation="0" wrapText="true" indent="0" shrinkToFit="false"/>
      <protection locked="true" hidden="false"/>
    </xf>
    <xf numFmtId="164" fontId="76" fillId="13" borderId="0" xfId="0" applyFont="true" applyBorder="true" applyAlignment="true" applyProtection="true">
      <alignment horizontal="center" vertical="center" textRotation="0" wrapText="true" indent="0" shrinkToFit="false"/>
      <protection locked="true" hidden="false"/>
    </xf>
    <xf numFmtId="164" fontId="75" fillId="2" borderId="0" xfId="0" applyFont="true" applyBorder="false" applyAlignment="true" applyProtection="true">
      <alignment horizontal="general" vertical="top" textRotation="0" wrapText="true" indent="0" shrinkToFit="false"/>
      <protection locked="true" hidden="false"/>
    </xf>
    <xf numFmtId="164" fontId="77" fillId="2" borderId="0" xfId="0" applyFont="true" applyBorder="false" applyAlignment="true" applyProtection="true">
      <alignment horizontal="general" vertical="top" textRotation="0" wrapText="false" indent="0" shrinkToFit="false"/>
      <protection locked="true" hidden="false"/>
    </xf>
    <xf numFmtId="176" fontId="77" fillId="7" borderId="4" xfId="0" applyFont="true" applyBorder="true" applyAlignment="true" applyProtection="true">
      <alignment horizontal="left" vertical="top" textRotation="0" wrapText="false" indent="0" shrinkToFit="false"/>
      <protection locked="false" hidden="false"/>
    </xf>
    <xf numFmtId="166" fontId="77" fillId="7" borderId="4" xfId="0" applyFont="true" applyBorder="true" applyAlignment="true" applyProtection="true">
      <alignment horizontal="left" vertical="top" textRotation="0" wrapText="false" indent="0" shrinkToFit="false"/>
      <protection locked="false" hidden="false"/>
    </xf>
    <xf numFmtId="164" fontId="77" fillId="7" borderId="4" xfId="0" applyFont="true" applyBorder="true" applyAlignment="true" applyProtection="true">
      <alignment horizontal="general" vertical="top" textRotation="0" wrapText="false" indent="0" shrinkToFit="false"/>
      <protection locked="false" hidden="false"/>
    </xf>
    <xf numFmtId="164" fontId="78" fillId="2" borderId="0" xfId="0" applyFont="true" applyBorder="true" applyAlignment="true" applyProtection="true">
      <alignment horizontal="center" vertical="bottom" textRotation="0" wrapText="false" indent="0" shrinkToFit="false"/>
      <protection locked="true" hidden="false"/>
    </xf>
    <xf numFmtId="164" fontId="69" fillId="2" borderId="0" xfId="0" applyFont="true" applyBorder="false" applyAlignment="true" applyProtection="true">
      <alignment horizontal="general" vertical="top" textRotation="0" wrapText="true" indent="0" shrinkToFit="false"/>
      <protection locked="true" hidden="false"/>
    </xf>
    <xf numFmtId="174" fontId="0" fillId="2" borderId="0" xfId="0" applyFont="false" applyBorder="true" applyAlignment="true" applyProtection="true">
      <alignment horizontal="justify" vertical="top" textRotation="0" wrapText="true" indent="0" shrinkToFit="false"/>
      <protection locked="true" hidden="false"/>
    </xf>
    <xf numFmtId="164" fontId="74" fillId="7" borderId="4" xfId="0" applyFont="true" applyBorder="true" applyAlignment="true" applyProtection="true">
      <alignment horizontal="justify" vertical="top" textRotation="0" wrapText="true" indent="0" shrinkToFit="false"/>
      <protection locked="false" hidden="false"/>
    </xf>
    <xf numFmtId="174" fontId="74" fillId="2" borderId="0" xfId="0" applyFont="true" applyBorder="false" applyAlignment="true" applyProtection="true">
      <alignment horizontal="general" vertical="top" textRotation="0" wrapText="false" indent="0" shrinkToFit="false"/>
      <protection locked="true" hidden="false"/>
    </xf>
    <xf numFmtId="164" fontId="75" fillId="2" borderId="25" xfId="0" applyFont="true" applyBorder="true" applyAlignment="true" applyProtection="true">
      <alignment horizontal="general" vertical="top" textRotation="0" wrapText="false" indent="0" shrinkToFit="false"/>
      <protection locked="true" hidden="false"/>
    </xf>
    <xf numFmtId="164" fontId="75" fillId="2" borderId="26" xfId="0" applyFont="true" applyBorder="true" applyAlignment="true" applyProtection="true">
      <alignment horizontal="general" vertical="top" textRotation="0" wrapText="false" indent="0" shrinkToFit="false"/>
      <protection locked="true" hidden="false"/>
    </xf>
    <xf numFmtId="164" fontId="20" fillId="2" borderId="0" xfId="0" applyFont="true" applyBorder="false" applyAlignment="true" applyProtection="true">
      <alignment horizontal="general" vertical="top" textRotation="0" wrapText="false" indent="0" shrinkToFit="false"/>
      <protection locked="true" hidden="false"/>
    </xf>
    <xf numFmtId="164" fontId="74" fillId="2" borderId="0" xfId="0" applyFont="true" applyBorder="false" applyAlignment="true" applyProtection="true">
      <alignment horizontal="left" vertical="top" textRotation="0" wrapText="false" indent="0" shrinkToFit="false"/>
      <protection locked="true" hidden="false"/>
    </xf>
    <xf numFmtId="164" fontId="75" fillId="2" borderId="27" xfId="0" applyFont="true" applyBorder="true" applyAlignment="true" applyProtection="true">
      <alignment horizontal="general" vertical="top" textRotation="0" wrapText="false" indent="0" shrinkToFit="false"/>
      <protection locked="true" hidden="false"/>
    </xf>
    <xf numFmtId="170" fontId="75" fillId="2" borderId="28" xfId="0" applyFont="true" applyBorder="true" applyAlignment="true" applyProtection="true">
      <alignment horizontal="general" vertical="top" textRotation="0" wrapText="false" indent="0" shrinkToFit="false"/>
      <protection locked="true" hidden="false"/>
    </xf>
    <xf numFmtId="164" fontId="74" fillId="2" borderId="0" xfId="0" applyFont="true" applyBorder="false" applyAlignment="true" applyProtection="true">
      <alignment horizontal="right" vertical="top" textRotation="0" wrapText="false" indent="0" shrinkToFit="false"/>
      <protection locked="true" hidden="false"/>
    </xf>
    <xf numFmtId="176" fontId="0" fillId="2" borderId="0" xfId="0" applyFont="false" applyBorder="false" applyAlignment="true" applyProtection="true">
      <alignment horizontal="left" vertical="top" textRotation="0" wrapText="false" indent="0" shrinkToFit="false"/>
      <protection locked="true" hidden="false"/>
    </xf>
    <xf numFmtId="164" fontId="75" fillId="2" borderId="29" xfId="0" applyFont="true" applyBorder="true" applyAlignment="true" applyProtection="true">
      <alignment horizontal="general" vertical="top" textRotation="0" wrapText="false" indent="0" shrinkToFit="false"/>
      <protection locked="true" hidden="false"/>
    </xf>
    <xf numFmtId="170" fontId="75" fillId="2" borderId="30"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left" vertical="bottom" textRotation="0" wrapText="true" indent="0" shrinkToFit="false"/>
      <protection locked="false" hidden="false"/>
    </xf>
    <xf numFmtId="164" fontId="0" fillId="2" borderId="11" xfId="0" applyFont="false" applyBorder="true" applyAlignment="true" applyProtection="true">
      <alignment horizontal="general" vertical="top" textRotation="0" wrapText="false" indent="0" shrinkToFit="false"/>
      <protection locked="true" hidden="false"/>
    </xf>
    <xf numFmtId="164" fontId="0" fillId="2" borderId="0" xfId="0" applyFont="true" applyBorder="true" applyAlignment="true" applyProtection="true">
      <alignment horizontal="center" vertical="top" textRotation="0" wrapText="true" indent="0" shrinkToFit="false"/>
      <protection locked="true" hidden="false"/>
    </xf>
    <xf numFmtId="164" fontId="79" fillId="2" borderId="0" xfId="0" applyFont="true" applyBorder="false" applyAlignment="true" applyProtection="true">
      <alignment horizontal="general" vertical="top" textRotation="0" wrapText="true" indent="0" shrinkToFit="false"/>
      <protection locked="true" hidden="false"/>
    </xf>
    <xf numFmtId="164" fontId="6" fillId="2" borderId="0" xfId="0" applyFont="true" applyBorder="false" applyAlignment="true" applyProtection="true">
      <alignment horizontal="general" vertical="top" textRotation="0" wrapText="false" indent="0" shrinkToFit="false"/>
      <protection locked="true" hidden="false"/>
    </xf>
    <xf numFmtId="164" fontId="65" fillId="2" borderId="4" xfId="0" applyFont="true" applyBorder="true" applyAlignment="true" applyProtection="true">
      <alignment horizontal="general" vertical="top" textRotation="0" wrapText="true" indent="0" shrinkToFit="false"/>
      <protection locked="true" hidden="false"/>
    </xf>
    <xf numFmtId="164" fontId="72" fillId="2" borderId="10" xfId="0" applyFont="true" applyBorder="true" applyAlignment="true" applyProtection="true">
      <alignment horizontal="general" vertical="top" textRotation="0" wrapText="true" indent="0" shrinkToFit="false"/>
      <protection locked="true" hidden="false"/>
    </xf>
    <xf numFmtId="164" fontId="72" fillId="2" borderId="0" xfId="0" applyFont="true" applyBorder="true" applyAlignment="true" applyProtection="true">
      <alignment horizontal="left" vertical="top" textRotation="0" wrapText="true" indent="0" shrinkToFit="false"/>
      <protection locked="true" hidden="false"/>
    </xf>
    <xf numFmtId="164" fontId="75" fillId="2" borderId="31" xfId="0" applyFont="true" applyBorder="true" applyAlignment="true" applyProtection="true">
      <alignment horizontal="general" vertical="top" textRotation="0" wrapText="false" indent="0" shrinkToFit="false"/>
      <protection locked="true" hidden="false"/>
    </xf>
    <xf numFmtId="167" fontId="75" fillId="2" borderId="0" xfId="0" applyFont="true" applyBorder="false" applyAlignment="true" applyProtection="true">
      <alignment horizontal="general" vertical="top" textRotation="0" wrapText="false" indent="0" shrinkToFit="false"/>
      <protection locked="true" hidden="false"/>
    </xf>
    <xf numFmtId="164" fontId="75" fillId="2" borderId="28" xfId="0" applyFont="true" applyBorder="true" applyAlignment="true" applyProtection="true">
      <alignment horizontal="general" vertical="top" textRotation="0" wrapText="false" indent="0" shrinkToFit="false"/>
      <protection locked="true" hidden="false"/>
    </xf>
    <xf numFmtId="164" fontId="0" fillId="2" borderId="11" xfId="0" applyFont="false" applyBorder="true" applyAlignment="true" applyProtection="true">
      <alignment horizontal="general" vertical="bottom" textRotation="0" wrapText="true" indent="0" shrinkToFit="false"/>
      <protection locked="true" hidden="false"/>
    </xf>
    <xf numFmtId="164" fontId="75" fillId="2" borderId="32" xfId="0" applyFont="true" applyBorder="true" applyAlignment="true" applyProtection="true">
      <alignment horizontal="general" vertical="top" textRotation="0" wrapText="false" indent="0" shrinkToFit="false"/>
      <protection locked="true" hidden="false"/>
    </xf>
    <xf numFmtId="164" fontId="75" fillId="2" borderId="30" xfId="0" applyFont="true" applyBorder="true" applyAlignment="true" applyProtection="true">
      <alignment horizontal="general" vertical="top" textRotation="0" wrapText="false" indent="0" shrinkToFit="false"/>
      <protection locked="true" hidden="false"/>
    </xf>
    <xf numFmtId="164" fontId="0" fillId="2" borderId="0" xfId="0" applyFont="false" applyBorder="false" applyAlignment="true" applyProtection="true">
      <alignment horizontal="general" vertical="top" textRotation="0" wrapText="true" indent="0" shrinkToFit="false"/>
      <protection locked="true" hidden="false"/>
    </xf>
    <xf numFmtId="164" fontId="0" fillId="2" borderId="0" xfId="0" applyFont="true" applyBorder="true" applyAlignment="true" applyProtection="true">
      <alignment horizontal="center" vertical="center" textRotation="0" wrapText="true" indent="0" shrinkToFit="false"/>
      <protection locked="true" hidden="false"/>
    </xf>
    <xf numFmtId="164" fontId="16" fillId="2" borderId="0" xfId="29" applyFont="true" applyBorder="false" applyAlignment="true" applyProtection="true">
      <alignment horizontal="general" vertical="top" textRotation="0" wrapText="false" indent="0" shrinkToFit="false"/>
      <protection locked="true" hidden="false"/>
    </xf>
    <xf numFmtId="164" fontId="6" fillId="2" borderId="11" xfId="29" applyFont="true" applyBorder="true" applyAlignment="true" applyProtection="true">
      <alignment horizontal="general" vertical="top" textRotation="0" wrapText="true" indent="0" shrinkToFit="false"/>
      <protection locked="true" hidden="false"/>
    </xf>
    <xf numFmtId="164" fontId="25" fillId="8" borderId="4" xfId="29" applyFont="true" applyBorder="true" applyAlignment="true" applyProtection="true">
      <alignment horizontal="center" vertical="top" textRotation="0" wrapText="false" indent="0" shrinkToFit="false"/>
      <protection locked="true" hidden="false"/>
    </xf>
    <xf numFmtId="164" fontId="6" fillId="14" borderId="4" xfId="29" applyFont="true" applyBorder="true" applyAlignment="true" applyProtection="true">
      <alignment horizontal="general" vertical="top" textRotation="0" wrapText="false" indent="0" shrinkToFit="false"/>
      <protection locked="true" hidden="false"/>
    </xf>
    <xf numFmtId="164" fontId="6" fillId="15" borderId="4" xfId="29" applyFont="true" applyBorder="true" applyAlignment="true" applyProtection="true">
      <alignment horizontal="general" vertical="top" textRotation="0" wrapText="false" indent="0" shrinkToFit="false"/>
      <protection locked="false" hidden="false"/>
    </xf>
  </cellXfs>
  <cellStyles count="37">
    <cellStyle name="Normal" xfId="0" builtinId="0"/>
    <cellStyle name="Comma" xfId="15" builtinId="3"/>
    <cellStyle name="Comma [0]" xfId="16" builtinId="6"/>
    <cellStyle name="Currency" xfId="17" builtinId="4"/>
    <cellStyle name="Currency [0]" xfId="18" builtinId="7"/>
    <cellStyle name="Percent" xfId="19" builtinId="5"/>
    <cellStyle name="Hyperlink 1" xfId="21"/>
    <cellStyle name="Hypertextové prepojenie 2" xfId="22"/>
    <cellStyle name="Normal 2" xfId="23"/>
    <cellStyle name="Normal 3" xfId="24"/>
    <cellStyle name="Normal 3 2" xfId="25"/>
    <cellStyle name="Normal 3_2013-01-000-SportoveOdvetvia" xfId="26"/>
    <cellStyle name="Normal 4" xfId="27"/>
    <cellStyle name="Normal 5" xfId="28"/>
    <cellStyle name="Normálna 2" xfId="29"/>
    <cellStyle name="Normálna 2 2" xfId="30"/>
    <cellStyle name="Normálna 2 3" xfId="31"/>
    <cellStyle name="Normálna 3" xfId="32"/>
    <cellStyle name="Normálna 3 2" xfId="33"/>
    <cellStyle name="Normálna 3 3" xfId="34"/>
    <cellStyle name="Normálna 4" xfId="35"/>
    <cellStyle name="Normálna 4 2" xfId="36"/>
    <cellStyle name="Normálna 5" xfId="37"/>
    <cellStyle name="Normálna 5 2" xfId="38"/>
    <cellStyle name="Normálna 5 3" xfId="39"/>
    <cellStyle name="Normálna 5 4" xfId="40"/>
    <cellStyle name="Normálna 6" xfId="41"/>
    <cellStyle name="Normálna 7" xfId="42"/>
    <cellStyle name="Normálna 7 2" xfId="43"/>
    <cellStyle name="Normálna 8" xfId="44"/>
    <cellStyle name="normálne 2" xfId="45"/>
    <cellStyle name="normálne 2 2" xfId="46"/>
    <cellStyle name="normálne 2 2 2" xfId="47"/>
    <cellStyle name="normálne 2 3" xfId="48"/>
    <cellStyle name="normálne 2 4" xfId="49"/>
    <cellStyle name="Normálne 3" xfId="50"/>
    <cellStyle name="*unknown*" xfId="20" builtinId="8"/>
  </cellStyles>
  <dxfs count="104">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
      <fill>
        <patternFill>
          <bgColor rgb="FFFFFFCC"/>
        </patternFill>
      </fill>
      <border diagonalUp="false" diagonalDown="false">
        <left style="thin"/>
        <right style="thin"/>
        <top style="thin"/>
        <bottom style="thin"/>
        <diagonal/>
      </border>
    </dxf>
  </dxfs>
  <colors>
    <indexedColors>
      <rgbColor rgb="FF000000"/>
      <rgbColor rgb="FFFFFFFF"/>
      <rgbColor rgb="FFFF0000"/>
      <rgbColor rgb="FF00FF00"/>
      <rgbColor rgb="FF0000FF"/>
      <rgbColor rgb="FFFFFF00"/>
      <rgbColor rgb="FFFF00FF"/>
      <rgbColor rgb="FF00FFFF"/>
      <rgbColor rgb="FF9C0006"/>
      <rgbColor rgb="FF008000"/>
      <rgbColor rgb="FF002570"/>
      <rgbColor rgb="FF808000"/>
      <rgbColor rgb="FF800080"/>
      <rgbColor rgb="FF0070C0"/>
      <rgbColor rgb="FFC0C0C0"/>
      <rgbColor rgb="FF808080"/>
      <rgbColor rgb="FF9999FF"/>
      <rgbColor rgb="FF993366"/>
      <rgbColor rgb="FFFFFFCC"/>
      <rgbColor rgb="FFDBEEF4"/>
      <rgbColor rgb="FF660066"/>
      <rgbColor rgb="FFFF8080"/>
      <rgbColor rgb="FF0066CC"/>
      <rgbColor rgb="FFB9CDE5"/>
      <rgbColor rgb="FF000080"/>
      <rgbColor rgb="FFFF00FF"/>
      <rgbColor rgb="FFFFFF00"/>
      <rgbColor rgb="FF00FFFF"/>
      <rgbColor rgb="FF800080"/>
      <rgbColor rgb="FFC00000"/>
      <rgbColor rgb="FF008080"/>
      <rgbColor rgb="FF0000FF"/>
      <rgbColor rgb="FF00B0F0"/>
      <rgbColor rgb="FFDCE6F2"/>
      <rgbColor rgb="FFC6EFCE"/>
      <rgbColor rgb="FFEBF1DE"/>
      <rgbColor rgb="FFD9D9D9"/>
      <rgbColor rgb="FFE6B9B8"/>
      <rgbColor rgb="FFF2F2F2"/>
      <rgbColor rgb="FFFFC7CE"/>
      <rgbColor rgb="FF3366FF"/>
      <rgbColor rgb="FF33CCCC"/>
      <rgbColor rgb="FF92D050"/>
      <rgbColor rgb="FFFFC000"/>
      <rgbColor rgb="FFFF9900"/>
      <rgbColor rgb="FFFF6600"/>
      <rgbColor rgb="FF666699"/>
      <rgbColor rgb="FF969696"/>
      <rgbColor rgb="FF003366"/>
      <rgbColor rgb="FF00B050"/>
      <rgbColor rgb="FF0061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1904040</xdr:colOff>
      <xdr:row>4</xdr:row>
      <xdr:rowOff>369720</xdr:rowOff>
    </xdr:to>
    <xdr:sp>
      <xdr:nvSpPr>
        <xdr:cNvPr id="0" name="Šípka dolu 1"/>
        <xdr:cNvSpPr/>
      </xdr:nvSpPr>
      <xdr:spPr>
        <a:xfrm>
          <a:off x="11538720" y="1434240"/>
          <a:ext cx="302400" cy="3736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3240</xdr:colOff>
      <xdr:row>14</xdr:row>
      <xdr:rowOff>60120</xdr:rowOff>
    </xdr:from>
    <xdr:to>
      <xdr:col>4</xdr:col>
      <xdr:colOff>761400</xdr:colOff>
      <xdr:row>14</xdr:row>
      <xdr:rowOff>391680</xdr:rowOff>
    </xdr:to>
    <xdr:sp>
      <xdr:nvSpPr>
        <xdr:cNvPr id="1" name="Šípka dolu 2"/>
        <xdr:cNvSpPr/>
      </xdr:nvSpPr>
      <xdr:spPr>
        <a:xfrm rot="5400000">
          <a:off x="7507440" y="4856760"/>
          <a:ext cx="331560" cy="75816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1601640</xdr:colOff>
      <xdr:row>3</xdr:row>
      <xdr:rowOff>577080</xdr:rowOff>
    </xdr:from>
    <xdr:to>
      <xdr:col>5</xdr:col>
      <xdr:colOff>1904040</xdr:colOff>
      <xdr:row>4</xdr:row>
      <xdr:rowOff>369720</xdr:rowOff>
    </xdr:to>
    <xdr:sp>
      <xdr:nvSpPr>
        <xdr:cNvPr id="2" name="Šípka dolu 1"/>
        <xdr:cNvSpPr/>
      </xdr:nvSpPr>
      <xdr:spPr>
        <a:xfrm>
          <a:off x="11538720" y="1434240"/>
          <a:ext cx="302400" cy="37368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1440</xdr:colOff>
      <xdr:row>14</xdr:row>
      <xdr:rowOff>426960</xdr:rowOff>
    </xdr:from>
    <xdr:to>
      <xdr:col>4</xdr:col>
      <xdr:colOff>679680</xdr:colOff>
      <xdr:row>15</xdr:row>
      <xdr:rowOff>185760</xdr:rowOff>
    </xdr:to>
    <xdr:sp>
      <xdr:nvSpPr>
        <xdr:cNvPr id="3" name="Šípka dolu 2"/>
        <xdr:cNvSpPr/>
      </xdr:nvSpPr>
      <xdr:spPr>
        <a:xfrm rot="5400000">
          <a:off x="7537680" y="5172480"/>
          <a:ext cx="187560" cy="6782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4</xdr:col>
      <xdr:colOff>1440</xdr:colOff>
      <xdr:row>16</xdr:row>
      <xdr:rowOff>56160</xdr:rowOff>
    </xdr:from>
    <xdr:to>
      <xdr:col>4</xdr:col>
      <xdr:colOff>679680</xdr:colOff>
      <xdr:row>16</xdr:row>
      <xdr:rowOff>392760</xdr:rowOff>
    </xdr:to>
    <xdr:sp>
      <xdr:nvSpPr>
        <xdr:cNvPr id="4" name="Šípka dolu 3"/>
        <xdr:cNvSpPr/>
      </xdr:nvSpPr>
      <xdr:spPr>
        <a:xfrm rot="5400000">
          <a:off x="7463160" y="5495400"/>
          <a:ext cx="336600" cy="678240"/>
        </a:xfrm>
        <a:prstGeom prst="downArrow">
          <a:avLst>
            <a:gd name="adj1" fmla="val 50000"/>
            <a:gd name="adj2" fmla="val 50000"/>
          </a:avLst>
        </a:prstGeom>
        <a:solidFill>
          <a:srgbClr val="4f81bd"/>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2.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_rels/sheet6.xml.rels><?xml version="1.0" encoding="UTF-8"?>
<Relationships xmlns="http://schemas.openxmlformats.org/package/2006/relationships"><Relationship Id="rId1" Type="http://schemas.openxmlformats.org/officeDocument/2006/relationships/hyperlink" Target="http://www.deaflympic.sk/" TargetMode="External"/><Relationship Id="rId2" Type="http://schemas.openxmlformats.org/officeDocument/2006/relationships/hyperlink" Target="mailto:office@deaflympic.sk" TargetMode="External"/><Relationship Id="rId3" Type="http://schemas.openxmlformats.org/officeDocument/2006/relationships/hyperlink" Target="mailto:hcuniza@gmail.com" TargetMode="External"/><Relationship Id="rId4" Type="http://schemas.openxmlformats.org/officeDocument/2006/relationships/hyperlink" Target="http://www.icn.sk/" TargetMode="External"/><Relationship Id="rId5" Type="http://schemas.openxmlformats.org/officeDocument/2006/relationships/hyperlink" Target="http://www.judovychod.sk/" TargetMode="External"/><Relationship Id="rId6" Type="http://schemas.openxmlformats.org/officeDocument/2006/relationships/hyperlink" Target="http://www.nereus.sk/" TargetMode="External"/><Relationship Id="rId7" Type="http://schemas.openxmlformats.org/officeDocument/2006/relationships/hyperlink" Target="http://www.prengocup.com/" TargetMode="External"/><Relationship Id="rId8" Type="http://schemas.openxmlformats.org/officeDocument/2006/relationships/hyperlink" Target="mailto:info@mammal.sk;" TargetMode="External"/><Relationship Id="rId9" Type="http://schemas.openxmlformats.org/officeDocument/2006/relationships/hyperlink" Target="http://www.mbaprievidza.sk/" TargetMode="External"/><Relationship Id="rId10" Type="http://schemas.openxmlformats.org/officeDocument/2006/relationships/hyperlink" Target="http://www.slovakman.sk/" TargetMode="External"/><Relationship Id="rId11" Type="http://schemas.openxmlformats.org/officeDocument/2006/relationships/hyperlink" Target="http://www.odtatierkdunaju.sk/" TargetMode="External"/><Relationship Id="rId12" Type="http://schemas.openxmlformats.org/officeDocument/2006/relationships/hyperlink" Target="http://www.vratna.org/" TargetMode="External"/><Relationship Id="rId13" Type="http://schemas.openxmlformats.org/officeDocument/2006/relationships/hyperlink" Target="http://www.saaf.sk/" TargetMode="External"/><Relationship Id="rId14" Type="http://schemas.openxmlformats.org/officeDocument/2006/relationships/hyperlink" Target="http://www.safkst.sk/" TargetMode="External"/><Relationship Id="rId15" Type="http://schemas.openxmlformats.org/officeDocument/2006/relationships/hyperlink" Target="mailto:sekretariat@safkst.sk" TargetMode="External"/><Relationship Id="rId16" Type="http://schemas.openxmlformats.org/officeDocument/2006/relationships/hyperlink" Target="mailto:satkd.office@gmail.com" TargetMode="External"/><Relationship Id="rId17" Type="http://schemas.openxmlformats.org/officeDocument/2006/relationships/hyperlink" Target="mailto:office@sgf.sk" TargetMode="External"/><Relationship Id="rId18" Type="http://schemas.openxmlformats.org/officeDocument/2006/relationships/hyperlink" Target="mailto:office@canoe.sk" TargetMode="External"/><Relationship Id="rId19" Type="http://schemas.openxmlformats.org/officeDocument/2006/relationships/hyperlink" Target="http://www.rugbyunion.sk/" TargetMode="External"/><Relationship Id="rId20" Type="http://schemas.openxmlformats.org/officeDocument/2006/relationships/hyperlink" Target="mailto:office@rugbyunion.sk" TargetMode="External"/><Relationship Id="rId21" Type="http://schemas.openxmlformats.org/officeDocument/2006/relationships/hyperlink" Target="http://www.behy.online/" TargetMode="External"/><Relationship Id="rId22" Type="http://schemas.openxmlformats.org/officeDocument/2006/relationships/hyperlink" Target="mailto:sbs@zoznam.sk" TargetMode="External"/><Relationship Id="rId23" Type="http://schemas.openxmlformats.org/officeDocument/2006/relationships/hyperlink" Target="http://www.sbiz.sk/" TargetMode="External"/><Relationship Id="rId24" Type="http://schemas.openxmlformats.org/officeDocument/2006/relationships/hyperlink" Target="mailto:stz@stz.sk" TargetMode="External"/><Relationship Id="rId25" Type="http://schemas.openxmlformats.org/officeDocument/2006/relationships/hyperlink" Target="http://www.veslovanie.sk/" TargetMode="External"/><Relationship Id="rId26" Type="http://schemas.openxmlformats.org/officeDocument/2006/relationships/hyperlink" Target="mailto:jkolozsy@gmail.com" TargetMode="External"/><Relationship Id="rId27" Type="http://schemas.openxmlformats.org/officeDocument/2006/relationships/hyperlink" Target="http://www.hockeyslovakia.sk/" TargetMode="External"/><Relationship Id="rId28" Type="http://schemas.openxmlformats.org/officeDocument/2006/relationships/hyperlink" Target="mailto:hujo@szlh.sk" TargetMode="External"/><Relationship Id="rId29" Type="http://schemas.openxmlformats.org/officeDocument/2006/relationships/hyperlink" Target="http://www.szsmp.sk/" TargetMode="External"/><Relationship Id="rId30" Type="http://schemas.openxmlformats.org/officeDocument/2006/relationships/hyperlink" Target="mailto:sztkditf@gmail.com" TargetMode="External"/><Relationship Id="rId31" Type="http://schemas.openxmlformats.org/officeDocument/2006/relationships/hyperlink" Target="mailto:chairmanswf@gmail.com" TargetMode="External"/><Relationship Id="rId32" Type="http://schemas.openxmlformats.org/officeDocument/2006/relationships/hyperlink" Target="http://www.sokolskaunia.sk/" TargetMode="External"/><Relationship Id="rId33" Type="http://schemas.openxmlformats.org/officeDocument/2006/relationships/hyperlink" Target="http://www.starz.sk/" TargetMode="External"/><Relationship Id="rId34" Type="http://schemas.openxmlformats.org/officeDocument/2006/relationships/hyperlink" Target="http://www.tskmm.sk/" TargetMode="External"/><Relationship Id="rId35" Type="http://schemas.openxmlformats.org/officeDocument/2006/relationships/hyperlink" Target="mailto:milan_spanik@tskmm.sk" TargetMode="External"/><Relationship Id="rId36" Type="http://schemas.openxmlformats.org/officeDocument/2006/relationships/hyperlink" Target="http://www.silvestrovskybeh.sk/" TargetMode="External"/><Relationship Id="rId37" Type="http://schemas.openxmlformats.org/officeDocument/2006/relationships/hyperlink" Target="http://www.cykloklubnizna.sk/" TargetMode="External"/><Relationship Id="rId38" Type="http://schemas.openxmlformats.org/officeDocument/2006/relationships/hyperlink" Target="http://www.nkzaluzice.sk/" TargetMode="External"/><Relationship Id="rId39" Type="http://schemas.openxmlformats.org/officeDocument/2006/relationships/hyperlink" Target="http://www.tjrohacezuberec.sk/" TargetMode="External"/><Relationship Id="rId40" Type="http://schemas.openxmlformats.org/officeDocument/2006/relationships/hyperlink" Target="http://www.tjstartlevoca.webnode.sk/" TargetMode="External"/><Relationship Id="rId41" Type="http://schemas.openxmlformats.org/officeDocument/2006/relationships/hyperlink" Target="http://www.teq.sk/" TargetMode="External"/><Relationship Id="rId42" Type="http://schemas.openxmlformats.org/officeDocument/2006/relationships/hyperlink" Target="mailto:info@teq.sk" TargetMode="External"/><Relationship Id="rId43" Type="http://schemas.openxmlformats.org/officeDocument/2006/relationships/hyperlink" Target="http://www.triatlon-senec.sk/" TargetMode="External"/><Relationship Id="rId44" Type="http://schemas.openxmlformats.org/officeDocument/2006/relationships/hyperlink" Target="http://www.zkbanikpd.com/" TargetMode="External"/><Relationship Id="rId45" Type="http://schemas.openxmlformats.org/officeDocument/2006/relationships/hyperlink" Target="http://www.slovakskate.sk/" TargetMode="External"/><Relationship Id="rId46" Type="http://schemas.openxmlformats.org/officeDocument/2006/relationships/hyperlink" Target="mailto:president@slovakskate.sk" TargetMode="Externa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4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43" activeCellId="0" sqref="A43"/>
    </sheetView>
  </sheetViews>
  <sheetFormatPr defaultColWidth="11.453125" defaultRowHeight="12" zeroHeight="false" outlineLevelRow="0" outlineLevelCol="0"/>
  <cols>
    <col collapsed="false" customWidth="true" hidden="false" outlineLevel="0" max="1" min="1" style="1" width="105"/>
    <col collapsed="false" customWidth="true" hidden="false" outlineLevel="0" max="2" min="2" style="2" width="103.54"/>
    <col collapsed="false" customWidth="true" hidden="false" outlineLevel="0" max="4" min="3" style="2" width="4.54"/>
    <col collapsed="false" customWidth="false" hidden="false" outlineLevel="0" max="16384" min="5" style="2" width="11.45"/>
  </cols>
  <sheetData>
    <row r="1" s="4" customFormat="true" ht="46.5" hidden="false" customHeight="true" outlineLevel="0" collapsed="false">
      <c r="A1" s="3" t="s">
        <v>0</v>
      </c>
      <c r="C1" s="5"/>
      <c r="D1" s="5"/>
    </row>
    <row r="2" s="4" customFormat="true" ht="18.75" hidden="false" customHeight="true" outlineLevel="0" collapsed="false">
      <c r="A2" s="6"/>
      <c r="C2" s="7"/>
      <c r="D2" s="7"/>
    </row>
    <row r="3" s="4" customFormat="true" ht="20.25" hidden="false" customHeight="true" outlineLevel="0" collapsed="false">
      <c r="A3" s="8" t="s">
        <v>1</v>
      </c>
      <c r="C3" s="7"/>
      <c r="D3" s="7"/>
    </row>
    <row r="4" s="4" customFormat="true" ht="15" hidden="false" customHeight="true" outlineLevel="0" collapsed="false">
      <c r="A4" s="9" t="s">
        <v>2</v>
      </c>
      <c r="C4" s="7"/>
      <c r="D4" s="7"/>
    </row>
    <row r="5" s="4" customFormat="true" ht="15" hidden="false" customHeight="true" outlineLevel="0" collapsed="false">
      <c r="A5" s="9" t="s">
        <v>3</v>
      </c>
      <c r="C5" s="7"/>
      <c r="D5" s="7"/>
    </row>
    <row r="6" s="4" customFormat="true" ht="25.5" hidden="false" customHeight="false" outlineLevel="0" collapsed="false">
      <c r="A6" s="9" t="s">
        <v>4</v>
      </c>
      <c r="C6" s="7"/>
      <c r="D6" s="7"/>
    </row>
    <row r="7" s="4" customFormat="true" ht="15" hidden="false" customHeight="true" outlineLevel="0" collapsed="false">
      <c r="A7" s="10" t="s">
        <v>5</v>
      </c>
      <c r="C7" s="7"/>
      <c r="D7" s="7"/>
    </row>
    <row r="8" s="4" customFormat="true" ht="15" hidden="false" customHeight="true" outlineLevel="0" collapsed="false">
      <c r="A8" s="11" t="s">
        <v>6</v>
      </c>
      <c r="C8" s="7"/>
      <c r="D8" s="7"/>
    </row>
    <row r="9" s="4" customFormat="true" ht="15" hidden="false" customHeight="true" outlineLevel="0" collapsed="false">
      <c r="A9" s="12" t="s">
        <v>7</v>
      </c>
      <c r="C9" s="7"/>
      <c r="D9" s="7"/>
    </row>
    <row r="10" s="4" customFormat="true" ht="15.75" hidden="false" customHeight="true" outlineLevel="0" collapsed="false">
      <c r="A10" s="10" t="s">
        <v>8</v>
      </c>
      <c r="C10" s="7"/>
      <c r="D10" s="7"/>
    </row>
    <row r="11" s="4" customFormat="true" ht="42.75" hidden="false" customHeight="true" outlineLevel="0" collapsed="false">
      <c r="A11" s="10" t="s">
        <v>9</v>
      </c>
      <c r="C11" s="7"/>
      <c r="D11" s="7"/>
    </row>
    <row r="12" s="4" customFormat="true" ht="20.25" hidden="false" customHeight="true" outlineLevel="0" collapsed="false">
      <c r="A12" s="13" t="s">
        <v>10</v>
      </c>
      <c r="C12" s="7"/>
      <c r="D12" s="7"/>
    </row>
    <row r="13" s="4" customFormat="true" ht="23.25" hidden="false" customHeight="true" outlineLevel="0" collapsed="false">
      <c r="A13" s="14"/>
      <c r="C13" s="7"/>
      <c r="D13" s="7"/>
    </row>
    <row r="14" s="4" customFormat="true" ht="17.25" hidden="false" customHeight="false" outlineLevel="0" collapsed="false">
      <c r="A14" s="15" t="s">
        <v>11</v>
      </c>
      <c r="C14" s="7"/>
      <c r="D14" s="7"/>
    </row>
    <row r="15" customFormat="false" ht="15.75" hidden="false" customHeight="true" outlineLevel="0" collapsed="false">
      <c r="A15" s="16"/>
      <c r="C15" s="17"/>
    </row>
    <row r="16" customFormat="false" ht="303" hidden="false" customHeight="false" outlineLevel="0" collapsed="false">
      <c r="A16" s="18" t="s">
        <v>12</v>
      </c>
      <c r="C16" s="17"/>
    </row>
    <row r="17" customFormat="false" ht="17.25" hidden="false" customHeight="true" outlineLevel="0" collapsed="false">
      <c r="A17" s="17"/>
      <c r="C17" s="17"/>
    </row>
    <row r="18" customFormat="false" ht="204.75" hidden="false" customHeight="true" outlineLevel="0" collapsed="false">
      <c r="A18" s="18" t="s">
        <v>13</v>
      </c>
      <c r="B18" s="19"/>
      <c r="C18" s="17"/>
    </row>
    <row r="19" customFormat="false" ht="30" hidden="false" customHeight="true" outlineLevel="0" collapsed="false">
      <c r="A19" s="17"/>
      <c r="B19" s="19"/>
      <c r="C19" s="17"/>
    </row>
    <row r="20" customFormat="false" ht="26.25" hidden="false" customHeight="true" outlineLevel="0" collapsed="false">
      <c r="A20" s="20" t="s">
        <v>14</v>
      </c>
      <c r="C20" s="17"/>
    </row>
    <row r="21" customFormat="false" ht="37.5" hidden="false" customHeight="false" outlineLevel="0" collapsed="false">
      <c r="A21" s="21" t="s">
        <v>15</v>
      </c>
      <c r="C21" s="22"/>
      <c r="D21" s="22"/>
    </row>
    <row r="22" customFormat="false" ht="12" hidden="false" customHeight="false" outlineLevel="0" collapsed="false">
      <c r="C22" s="23"/>
      <c r="D22" s="23"/>
    </row>
    <row r="23" customFormat="false" ht="63.75" hidden="false" customHeight="false" outlineLevel="0" collapsed="false">
      <c r="A23" s="24" t="s">
        <v>16</v>
      </c>
      <c r="C23" s="25"/>
      <c r="D23" s="26"/>
    </row>
    <row r="24" customFormat="false" ht="12.75" hidden="false" customHeight="true" outlineLevel="0" collapsed="false">
      <c r="C24" s="27"/>
      <c r="D24" s="27"/>
    </row>
    <row r="25" customFormat="false" ht="29.25" hidden="false" customHeight="true" outlineLevel="0" collapsed="false">
      <c r="A25" s="24" t="s">
        <v>17</v>
      </c>
    </row>
    <row r="26" customFormat="false" ht="13.5" hidden="false" customHeight="true" outlineLevel="0" collapsed="false"/>
    <row r="27" customFormat="false" ht="25.5" hidden="false" customHeight="false" outlineLevel="0" collapsed="false">
      <c r="A27" s="21" t="s">
        <v>18</v>
      </c>
      <c r="B27" s="28"/>
    </row>
    <row r="28" s="2" customFormat="true" ht="12" hidden="false" customHeight="false" outlineLevel="0" collapsed="false"/>
    <row r="29" customFormat="false" ht="37.5" hidden="false" customHeight="false" outlineLevel="0" collapsed="false">
      <c r="A29" s="24" t="s">
        <v>19</v>
      </c>
    </row>
    <row r="30" customFormat="false" ht="12.75" hidden="false" customHeight="true" outlineLevel="0" collapsed="false"/>
    <row r="31" customFormat="false" ht="25.5" hidden="false" customHeight="false" outlineLevel="0" collapsed="false">
      <c r="A31" s="21" t="s">
        <v>20</v>
      </c>
    </row>
    <row r="32" customFormat="false" ht="12" hidden="false" customHeight="true" outlineLevel="0" collapsed="false"/>
    <row r="33" customFormat="false" ht="15.75" hidden="false" customHeight="true" outlineLevel="0" collapsed="false">
      <c r="A33" s="21" t="s">
        <v>21</v>
      </c>
    </row>
    <row r="34" customFormat="false" ht="12" hidden="false" customHeight="true" outlineLevel="0" collapsed="false"/>
    <row r="35" customFormat="false" ht="51.75" hidden="false" customHeight="false" outlineLevel="0" collapsed="false">
      <c r="A35" s="21" t="s">
        <v>22</v>
      </c>
    </row>
    <row r="36" customFormat="false" ht="12" hidden="false" customHeight="true" outlineLevel="0" collapsed="false"/>
    <row r="37" customFormat="false" ht="25.5" hidden="false" customHeight="false" outlineLevel="0" collapsed="false">
      <c r="A37" s="29" t="s">
        <v>23</v>
      </c>
    </row>
    <row r="39" customFormat="false" ht="76.5" hidden="false" customHeight="false" outlineLevel="0" collapsed="false">
      <c r="A39" s="24" t="s">
        <v>24</v>
      </c>
    </row>
    <row r="40" customFormat="false" ht="12.75" hidden="false" customHeight="true" outlineLevel="0" collapsed="false"/>
    <row r="41" customFormat="false" ht="25.5" hidden="false" customHeight="false" outlineLevel="0" collapsed="false">
      <c r="A41" s="21" t="s">
        <v>25</v>
      </c>
    </row>
    <row r="42" customFormat="false" ht="12.75" hidden="false" customHeight="true" outlineLevel="0" collapsed="false"/>
    <row r="43" customFormat="false" ht="81.75" hidden="false" customHeight="true" outlineLevel="0" collapsed="false">
      <c r="A43" s="30" t="s">
        <v>26</v>
      </c>
      <c r="C43" s="31"/>
    </row>
    <row r="44" customFormat="false" ht="64.5" hidden="false" customHeight="true" outlineLevel="0" collapsed="false">
      <c r="A44" s="21" t="s">
        <v>27</v>
      </c>
      <c r="C44" s="31"/>
    </row>
    <row r="45" customFormat="false" ht="12.75" hidden="false" customHeight="true" outlineLevel="0" collapsed="false">
      <c r="A45" s="21"/>
      <c r="C45" s="31"/>
    </row>
    <row r="46" customFormat="false" ht="41.25" hidden="false" customHeight="true" outlineLevel="0" collapsed="false">
      <c r="A46" s="32" t="s">
        <v>28</v>
      </c>
      <c r="C46" s="31"/>
    </row>
    <row r="47" customFormat="false" ht="11.25" hidden="false" customHeight="true" outlineLevel="0" collapsed="false"/>
    <row r="48" customFormat="false" ht="12.75" hidden="false" customHeight="false" outlineLevel="0" collapsed="false">
      <c r="A48" s="30" t="s">
        <v>29</v>
      </c>
    </row>
    <row r="49" customFormat="false" ht="12" hidden="false" customHeight="true" outlineLevel="0" collapsed="false"/>
    <row r="50" customFormat="false" ht="39" hidden="false" customHeight="false" outlineLevel="0" collapsed="false">
      <c r="A50" s="30" t="s">
        <v>30</v>
      </c>
    </row>
    <row r="51" customFormat="false" ht="12.75" hidden="false" customHeight="true" outlineLevel="0" collapsed="false"/>
    <row r="52" customFormat="false" ht="75" hidden="false" customHeight="false" outlineLevel="0" collapsed="false">
      <c r="A52" s="21" t="s">
        <v>31</v>
      </c>
    </row>
    <row r="53" customFormat="false" ht="12.75" hidden="false" customHeight="true" outlineLevel="0" collapsed="false"/>
    <row r="54" customFormat="false" ht="38.25" hidden="false" customHeight="false" outlineLevel="0" collapsed="false">
      <c r="A54" s="30" t="s">
        <v>32</v>
      </c>
    </row>
    <row r="56" customFormat="false" ht="12.75" hidden="false" customHeight="false" outlineLevel="0" collapsed="false">
      <c r="A56" s="21" t="s">
        <v>33</v>
      </c>
    </row>
    <row r="58" customFormat="false" ht="12.75" hidden="false" customHeight="false" outlineLevel="0" collapsed="false">
      <c r="A58" s="21" t="s">
        <v>34</v>
      </c>
    </row>
    <row r="60" customFormat="false" ht="121.5" hidden="false" customHeight="true" outlineLevel="0" collapsed="false">
      <c r="A60" s="24" t="s">
        <v>35</v>
      </c>
    </row>
    <row r="61" customFormat="false" ht="12" hidden="false" customHeight="true" outlineLevel="0" collapsed="false">
      <c r="A61" s="24"/>
    </row>
    <row r="62" customFormat="false" ht="14.25" hidden="false" customHeight="true" outlineLevel="0" collapsed="false">
      <c r="A62" s="21" t="s">
        <v>36</v>
      </c>
    </row>
    <row r="63" customFormat="false" ht="25.5" hidden="false" customHeight="false" outlineLevel="0" collapsed="false">
      <c r="A63" s="1" t="s">
        <v>37</v>
      </c>
    </row>
    <row r="64" customFormat="false" ht="27.75" hidden="false" customHeight="true" outlineLevel="0" collapsed="false">
      <c r="A64" s="1" t="s">
        <v>38</v>
      </c>
    </row>
    <row r="66" customFormat="false" ht="93" hidden="false" customHeight="true" outlineLevel="0" collapsed="false">
      <c r="A66" s="24" t="s">
        <v>39</v>
      </c>
    </row>
    <row r="68" customFormat="false" ht="18" hidden="false" customHeight="false" outlineLevel="0" collapsed="false">
      <c r="A68" s="33" t="s">
        <v>40</v>
      </c>
    </row>
    <row r="70" customFormat="false" ht="174" hidden="false" customHeight="true" outlineLevel="0" collapsed="false">
      <c r="A70" s="34" t="s">
        <v>41</v>
      </c>
    </row>
    <row r="71" customFormat="false" ht="12.75" hidden="false" customHeight="true" outlineLevel="0" collapsed="false">
      <c r="A71" s="34"/>
    </row>
    <row r="72" customFormat="false" ht="173.25" hidden="false" customHeight="true" outlineLevel="0" collapsed="false">
      <c r="A72" s="35" t="s">
        <v>42</v>
      </c>
    </row>
    <row r="73" customFormat="false" ht="37.5" hidden="false" customHeight="false" outlineLevel="0" collapsed="false">
      <c r="A73" s="36" t="s">
        <v>43</v>
      </c>
    </row>
    <row r="74" customFormat="false" ht="12.75" hidden="false" customHeight="false" outlineLevel="0" collapsed="false">
      <c r="A74" s="37" t="s">
        <v>44</v>
      </c>
    </row>
    <row r="75" customFormat="false" ht="61.5" hidden="false" customHeight="true" outlineLevel="0" collapsed="false">
      <c r="A75" s="36" t="s">
        <v>45</v>
      </c>
    </row>
    <row r="76" customFormat="false" ht="28.5" hidden="false" customHeight="true" outlineLevel="0" collapsed="false">
      <c r="A76" s="36" t="s">
        <v>46</v>
      </c>
    </row>
    <row r="77" customFormat="false" ht="12.75" hidden="false" customHeight="false" outlineLevel="0" collapsed="false">
      <c r="A77" s="38" t="s">
        <v>47</v>
      </c>
    </row>
    <row r="78" customFormat="false" ht="12" hidden="false" customHeight="false" outlineLevel="0" collapsed="false">
      <c r="A78" s="39" t="s">
        <v>48</v>
      </c>
    </row>
    <row r="79" customFormat="false" ht="12" hidden="false" customHeight="false" outlineLevel="0" collapsed="false">
      <c r="A79" s="39" t="s">
        <v>49</v>
      </c>
    </row>
    <row r="80" customFormat="false" ht="12" hidden="false" customHeight="false" outlineLevel="0" collapsed="false">
      <c r="A80" s="39" t="s">
        <v>50</v>
      </c>
    </row>
    <row r="81" customFormat="false" ht="12" hidden="false" customHeight="false" outlineLevel="0" collapsed="false">
      <c r="A81" s="40" t="s">
        <v>51</v>
      </c>
    </row>
    <row r="82" customFormat="false" ht="12" hidden="false" customHeight="false" outlineLevel="0" collapsed="false">
      <c r="A82" s="39" t="s">
        <v>52</v>
      </c>
    </row>
    <row r="83" customFormat="false" ht="12" hidden="false" customHeight="false" outlineLevel="0" collapsed="false">
      <c r="A83" s="40" t="s">
        <v>53</v>
      </c>
    </row>
    <row r="84" customFormat="false" ht="12" hidden="false" customHeight="false" outlineLevel="0" collapsed="false">
      <c r="A84" s="39" t="s">
        <v>54</v>
      </c>
    </row>
    <row r="85" customFormat="false" ht="12" hidden="false" customHeight="false" outlineLevel="0" collapsed="false">
      <c r="A85" s="41" t="s">
        <v>55</v>
      </c>
    </row>
    <row r="86" customFormat="false" ht="12" hidden="false" customHeight="false" outlineLevel="0" collapsed="false">
      <c r="A86" s="42"/>
    </row>
    <row r="87" customFormat="false" ht="18" hidden="false" customHeight="false" outlineLevel="0" collapsed="false">
      <c r="A87" s="43" t="s">
        <v>56</v>
      </c>
    </row>
    <row r="89" customFormat="false" ht="12.75" hidden="false" customHeight="false" outlineLevel="0" collapsed="false">
      <c r="A89" s="44" t="s">
        <v>57</v>
      </c>
    </row>
    <row r="90" customFormat="false" ht="12" hidden="false" customHeight="false" outlineLevel="0" collapsed="false">
      <c r="A90" s="36" t="s">
        <v>58</v>
      </c>
    </row>
    <row r="91" customFormat="false" ht="12.75" hidden="false" customHeight="false" outlineLevel="0" collapsed="false">
      <c r="A91" s="37" t="s">
        <v>44</v>
      </c>
    </row>
    <row r="92" customFormat="false" ht="12" hidden="false" customHeight="false" outlineLevel="0" collapsed="false">
      <c r="A92" s="36" t="s">
        <v>59</v>
      </c>
      <c r="B92" s="45"/>
    </row>
    <row r="93" customFormat="false" ht="12" hidden="false" customHeight="false" outlineLevel="0" collapsed="false">
      <c r="A93" s="36"/>
    </row>
    <row r="94" customFormat="false" ht="12.75" hidden="false" customHeight="false" outlineLevel="0" collapsed="false">
      <c r="A94" s="44" t="s">
        <v>60</v>
      </c>
    </row>
    <row r="95" customFormat="false" ht="49.5" hidden="false" customHeight="false" outlineLevel="0" collapsed="false">
      <c r="A95" s="36" t="s">
        <v>61</v>
      </c>
    </row>
    <row r="96" customFormat="false" ht="12" hidden="false" customHeight="false" outlineLevel="0" collapsed="false">
      <c r="A96" s="36"/>
    </row>
    <row r="97" customFormat="false" ht="12.75" hidden="false" customHeight="false" outlineLevel="0" collapsed="false">
      <c r="A97" s="44" t="s">
        <v>62</v>
      </c>
    </row>
    <row r="98" customFormat="false" ht="68.25" hidden="false" customHeight="true" outlineLevel="0" collapsed="false">
      <c r="A98" s="36" t="s">
        <v>63</v>
      </c>
    </row>
    <row r="99" customFormat="false" ht="12" hidden="false" customHeight="false" outlineLevel="0" collapsed="false">
      <c r="A99" s="36"/>
    </row>
    <row r="100" customFormat="false" ht="12.75" hidden="false" customHeight="false" outlineLevel="0" collapsed="false">
      <c r="A100" s="44" t="s">
        <v>64</v>
      </c>
    </row>
    <row r="101" customFormat="false" ht="75" hidden="false" customHeight="false" outlineLevel="0" collapsed="false">
      <c r="A101" s="36" t="s">
        <v>65</v>
      </c>
    </row>
    <row r="102" customFormat="false" ht="12" hidden="false" customHeight="false" outlineLevel="0" collapsed="false">
      <c r="A102" s="36"/>
      <c r="B102" s="2" t="s">
        <v>66</v>
      </c>
    </row>
    <row r="103" customFormat="false" ht="12.75" hidden="false" customHeight="false" outlineLevel="0" collapsed="false">
      <c r="A103" s="46" t="s">
        <v>67</v>
      </c>
    </row>
    <row r="104" customFormat="false" ht="50.25" hidden="false" customHeight="false" outlineLevel="0" collapsed="false">
      <c r="A104" s="36" t="s">
        <v>68</v>
      </c>
    </row>
    <row r="105" customFormat="false" ht="12" hidden="false" customHeight="false" outlineLevel="0" collapsed="false">
      <c r="A105" s="36"/>
      <c r="B105" s="2" t="s">
        <v>69</v>
      </c>
    </row>
    <row r="106" customFormat="false" ht="12.75" hidden="false" customHeight="false" outlineLevel="0" collapsed="false">
      <c r="A106" s="44" t="s">
        <v>70</v>
      </c>
    </row>
    <row r="107" customFormat="false" ht="71.25" hidden="false" customHeight="true" outlineLevel="0" collapsed="false">
      <c r="A107" s="47" t="s">
        <v>71</v>
      </c>
    </row>
    <row r="108" customFormat="false" ht="37.5" hidden="false" customHeight="false" outlineLevel="0" collapsed="false">
      <c r="A108" s="1" t="s">
        <v>72</v>
      </c>
    </row>
    <row r="109" customFormat="false" ht="24.75" hidden="false" customHeight="false" outlineLevel="0" collapsed="false">
      <c r="A109" s="1" t="s">
        <v>73</v>
      </c>
    </row>
    <row r="110" customFormat="false" ht="10.5" hidden="false" customHeight="true" outlineLevel="0" collapsed="false">
      <c r="D110" s="2" t="s">
        <v>69</v>
      </c>
    </row>
    <row r="111" customFormat="false" ht="99.75" hidden="false" customHeight="true" outlineLevel="0" collapsed="false">
      <c r="A111" s="24" t="s">
        <v>74</v>
      </c>
    </row>
    <row r="112" customFormat="false" ht="25.5" hidden="false" customHeight="false" outlineLevel="0" collapsed="false">
      <c r="A112" s="1" t="s">
        <v>75</v>
      </c>
    </row>
    <row r="114" customFormat="false" ht="174.75" hidden="false" customHeight="false" outlineLevel="0" collapsed="false">
      <c r="A114" s="36" t="s">
        <v>76</v>
      </c>
    </row>
    <row r="115" customFormat="false" ht="11.25" hidden="false" customHeight="true" outlineLevel="0" collapsed="false">
      <c r="A115" s="48"/>
      <c r="B115" s="19"/>
    </row>
    <row r="116" customFormat="false" ht="12.75" hidden="false" customHeight="false" outlineLevel="0" collapsed="false">
      <c r="A116" s="44" t="s">
        <v>77</v>
      </c>
    </row>
    <row r="117" customFormat="false" ht="32.25" hidden="false" customHeight="true" outlineLevel="0" collapsed="false">
      <c r="A117" s="36" t="s">
        <v>78</v>
      </c>
    </row>
    <row r="118" customFormat="false" ht="12" hidden="false" customHeight="false" outlineLevel="0" collapsed="false">
      <c r="A118" s="36"/>
    </row>
    <row r="119" customFormat="false" ht="12.75" hidden="false" customHeight="false" outlineLevel="0" collapsed="false">
      <c r="A119" s="44" t="s">
        <v>79</v>
      </c>
    </row>
    <row r="120" customFormat="false" ht="12" hidden="false" customHeight="true" outlineLevel="0" collapsed="false">
      <c r="A120" s="36" t="s">
        <v>80</v>
      </c>
    </row>
    <row r="121" customFormat="false" ht="3" hidden="true" customHeight="true" outlineLevel="0" collapsed="false">
      <c r="A121" s="36"/>
    </row>
    <row r="122" customFormat="false" ht="12" hidden="false" customHeight="false" outlineLevel="0" collapsed="false">
      <c r="A122" s="36" t="s">
        <v>81</v>
      </c>
    </row>
    <row r="123" customFormat="false" ht="24.75" hidden="false" customHeight="false" outlineLevel="0" collapsed="false">
      <c r="A123" s="36" t="s">
        <v>82</v>
      </c>
    </row>
    <row r="124" customFormat="false" ht="12" hidden="false" customHeight="false" outlineLevel="0" collapsed="false">
      <c r="A124" s="36" t="s">
        <v>83</v>
      </c>
    </row>
    <row r="125" customFormat="false" ht="24.75" hidden="false" customHeight="false" outlineLevel="0" collapsed="false">
      <c r="A125" s="36" t="s">
        <v>84</v>
      </c>
    </row>
    <row r="126" customFormat="false" ht="37.5" hidden="false" customHeight="false" outlineLevel="0" collapsed="false">
      <c r="A126" s="36" t="s">
        <v>85</v>
      </c>
    </row>
    <row r="127" customFormat="false" ht="33.75" hidden="false" customHeight="true" outlineLevel="0" collapsed="false">
      <c r="A127" s="36" t="s">
        <v>86</v>
      </c>
    </row>
    <row r="128" customFormat="false" ht="12.75" hidden="false" customHeight="true" outlineLevel="0" collapsed="false">
      <c r="A128" s="49" t="s">
        <v>44</v>
      </c>
    </row>
    <row r="129" customFormat="false" ht="15.75" hidden="false" customHeight="true" outlineLevel="0" collapsed="false">
      <c r="A129" s="50" t="s">
        <v>87</v>
      </c>
    </row>
    <row r="130" customFormat="false" ht="12.75" hidden="false" customHeight="true" outlineLevel="0" collapsed="false">
      <c r="A130" s="36"/>
    </row>
    <row r="131" customFormat="false" ht="12.75" hidden="false" customHeight="false" outlineLevel="0" collapsed="false">
      <c r="A131" s="46" t="s">
        <v>88</v>
      </c>
    </row>
    <row r="132" customFormat="false" ht="40.5" hidden="false" customHeight="true" outlineLevel="0" collapsed="false">
      <c r="A132" s="36" t="s">
        <v>89</v>
      </c>
    </row>
    <row r="133" customFormat="false" ht="61.5" hidden="false" customHeight="true" outlineLevel="0" collapsed="false">
      <c r="A133" s="51" t="s">
        <v>90</v>
      </c>
    </row>
    <row r="134" customFormat="false" ht="12.75" hidden="false" customHeight="false" outlineLevel="0" collapsed="false">
      <c r="A134" s="44" t="s">
        <v>91</v>
      </c>
    </row>
    <row r="135" customFormat="false" ht="100.5" hidden="false" customHeight="false" outlineLevel="0" collapsed="false">
      <c r="A135" s="52" t="s">
        <v>92</v>
      </c>
    </row>
    <row r="137" customFormat="false" ht="71.25" hidden="false" customHeight="true" outlineLevel="0" collapsed="false">
      <c r="A137" s="30" t="s">
        <v>93</v>
      </c>
    </row>
    <row r="142" customFormat="false" ht="12" hidden="false" customHeight="false" outlineLevel="0" collapsed="false">
      <c r="A142" s="42"/>
    </row>
  </sheetData>
  <sheetProtection sheet="true" selectLockedCells="true" selectUnlockedCells="true"/>
  <mergeCells count="4">
    <mergeCell ref="C1:D1"/>
    <mergeCell ref="C21:D21"/>
    <mergeCell ref="C22:D22"/>
    <mergeCell ref="C24:D24"/>
  </mergeCells>
  <printOptions headings="false" gridLines="false" gridLinesSet="true" horizontalCentered="true" verticalCentered="false"/>
  <pageMargins left="0.708333333333333" right="0.708333333333333" top="0.747916666666667" bottom="0.747916666666667" header="0.511811023622047" footer="0.315277777777778"/>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6" activeCellId="0" sqref="F6"/>
    </sheetView>
  </sheetViews>
  <sheetFormatPr defaultColWidth="9.09375" defaultRowHeight="15" zeroHeight="false" outlineLevelRow="0" outlineLevelCol="0"/>
  <cols>
    <col collapsed="false" customWidth="true" hidden="false" outlineLevel="0" max="1" min="1" style="319" width="18.45"/>
    <col collapsed="false" customWidth="true" hidden="false" outlineLevel="0" max="2" min="2" style="319" width="37"/>
    <col collapsed="false" customWidth="true" hidden="false" outlineLevel="0" max="3" min="3" style="319" width="37.54"/>
    <col collapsed="false" customWidth="true" hidden="false" outlineLevel="0" max="4" min="4" style="320" width="10.45"/>
    <col collapsed="false" customWidth="true" hidden="false" outlineLevel="0" max="5" min="5" style="320" width="37.54"/>
    <col collapsed="false" customWidth="true" hidden="false" outlineLevel="0" max="6" min="6" style="320" width="36.45"/>
    <col collapsed="false" customWidth="true" hidden="false" outlineLevel="0" max="7" min="7" style="320" width="19.09"/>
    <col collapsed="false" customWidth="true" hidden="false" outlineLevel="0" max="8" min="8" style="320" width="3.09"/>
    <col collapsed="false" customWidth="false" hidden="false" outlineLevel="0" max="13" min="9" style="320" width="9.09"/>
    <col collapsed="false" customWidth="true" hidden="true" outlineLevel="0" max="14" min="14" style="320" width="38.54"/>
    <col collapsed="false" customWidth="false" hidden="true" outlineLevel="0" max="16" min="15" style="320" width="9.09"/>
    <col collapsed="false" customWidth="false" hidden="false" outlineLevel="0" max="16384" min="17" style="320" width="9.09"/>
  </cols>
  <sheetData>
    <row r="1" customFormat="false" ht="37.5" hidden="false" customHeight="true" outlineLevel="0" collapsed="false">
      <c r="A1" s="321" t="str">
        <f aca="false">Spolu!C3&amp;", "&amp;Spolu!C6</f>
        <v>Zápasnícky klub Baník Prievidza, o. z., Ulica olympionikov 464/4, Prievidza, 971 01</v>
      </c>
      <c r="B1" s="321"/>
      <c r="C1" s="321"/>
      <c r="N1" s="320" t="str">
        <f aca="false">O1&amp;" - "&amp;P1</f>
        <v>a - príspevok uznaným športom</v>
      </c>
      <c r="O1" s="320" t="s">
        <v>376</v>
      </c>
      <c r="P1" s="320" t="str">
        <f aca="false">Spolu!B17</f>
        <v>príspevok uznaným športom</v>
      </c>
    </row>
    <row r="2" customFormat="false" ht="15" hidden="false" customHeight="false" outlineLevel="0" collapsed="false">
      <c r="N2" s="320" t="str">
        <f aca="false">O2&amp;" - "&amp;P2</f>
        <v>b - príspevok Slovenskému olympijskému a športovému výboru</v>
      </c>
      <c r="O2" s="320" t="s">
        <v>378</v>
      </c>
      <c r="P2" s="320" t="str">
        <f aca="false">Spolu!B18</f>
        <v>príspevok Slovenskému olympijskému a športovému výboru</v>
      </c>
    </row>
    <row r="3" customFormat="false" ht="15" hidden="false" customHeight="true" outlineLevel="0" collapsed="false">
      <c r="E3" s="322" t="s">
        <v>2927</v>
      </c>
      <c r="F3" s="322"/>
      <c r="N3" s="320" t="str">
        <f aca="false">O3&amp;" - "&amp;P3</f>
        <v>c - príspevok Slovenskému paralympijskému výboru</v>
      </c>
      <c r="O3" s="320" t="s">
        <v>380</v>
      </c>
      <c r="P3" s="320" t="str">
        <f aca="false">Spolu!B19</f>
        <v>príspevok Slovenskému paralympijskému výboru</v>
      </c>
    </row>
    <row r="4" customFormat="false" ht="45.75" hidden="false" customHeight="true" outlineLevel="0" collapsed="false">
      <c r="E4" s="322"/>
      <c r="F4" s="322"/>
      <c r="N4" s="320" t="str">
        <f aca="false">O4&amp;" - "&amp;P4</f>
        <v>d - príspevok športovcom top tímu</v>
      </c>
      <c r="O4" s="320" t="s">
        <v>382</v>
      </c>
      <c r="P4" s="320" t="str">
        <f aca="false">Spolu!B20</f>
        <v>príspevok športovcom top tímu</v>
      </c>
    </row>
    <row r="5" customFormat="false" ht="30.75" hidden="false" customHeight="true" outlineLevel="0" collapsed="false">
      <c r="C5" s="346" t="s">
        <v>2928</v>
      </c>
      <c r="N5" s="320" t="str">
        <f aca="false">O5&amp;" - "&amp;P5</f>
        <v>e - organizácia významnej súťaže alebo účasť na významnej súťaži podľa § 3 písm. h) vrátane prípravy na túto súťaž</v>
      </c>
      <c r="O5" s="320" t="s">
        <v>384</v>
      </c>
      <c r="P5" s="320" t="str">
        <f aca="false">Spolu!B21</f>
        <v>organizácia významnej súťaže alebo účasť na významnej súťaži podľa § 3 písm. h) vrátane prípravy na túto súťaž</v>
      </c>
    </row>
    <row r="6" customFormat="false" ht="30.75" hidden="false" customHeight="false" outlineLevel="0" collapsed="false">
      <c r="C6" s="323" t="s">
        <v>2929</v>
      </c>
      <c r="E6" s="324" t="s">
        <v>2930</v>
      </c>
      <c r="F6" s="325"/>
      <c r="N6" s="320" t="str">
        <f aca="false">O6&amp;" - "&amp;P6</f>
        <v>f - plnenie úloh verejného záujmu v športe</v>
      </c>
      <c r="O6" s="320" t="s">
        <v>386</v>
      </c>
      <c r="P6" s="320" t="str">
        <f aca="false">Spolu!B22</f>
        <v>plnenie úloh verejného záujmu v športe</v>
      </c>
    </row>
    <row r="7" customFormat="false" ht="15" hidden="false" customHeight="false" outlineLevel="0" collapsed="false">
      <c r="C7" s="323" t="s">
        <v>2932</v>
      </c>
      <c r="E7" s="324" t="s">
        <v>2933</v>
      </c>
      <c r="F7" s="326"/>
      <c r="N7" s="320" t="str">
        <f aca="false">O7&amp;" - "&amp;P7</f>
        <v>g - rozvoj športov, ktoré nie sú uznanými podľa zákona č. 440/2015 Z. z.</v>
      </c>
      <c r="O7" s="320" t="s">
        <v>388</v>
      </c>
      <c r="P7" s="320" t="str">
        <f aca="false">Spolu!B23</f>
        <v>rozvoj športov, ktoré nie sú uznanými podľa zákona č. 440/2015 Z. z.</v>
      </c>
    </row>
    <row r="8" customFormat="false" ht="15" hidden="false" customHeight="false" outlineLevel="0" collapsed="false">
      <c r="C8" s="323" t="s">
        <v>2935</v>
      </c>
      <c r="E8" s="324" t="s">
        <v>2936</v>
      </c>
      <c r="F8" s="327"/>
      <c r="N8" s="320" t="str">
        <f aca="false">O8&amp;" - "&amp;P8</f>
        <v>h - podpora a rozvoj turistických a cykloturistických trás</v>
      </c>
      <c r="O8" s="320" t="s">
        <v>390</v>
      </c>
      <c r="P8" s="320" t="str">
        <f aca="false">Spolu!B24</f>
        <v>podpora a rozvoj turistických a cykloturistických trás</v>
      </c>
    </row>
    <row r="9" customFormat="false" ht="15" hidden="false" customHeight="false" outlineLevel="0" collapsed="false">
      <c r="C9" s="347"/>
      <c r="E9" s="324" t="s">
        <v>2959</v>
      </c>
      <c r="F9" s="327"/>
      <c r="N9" s="320" t="str">
        <f aca="false">O9&amp;" - "&amp;P9</f>
        <v>i - podpora národného projektu športu pre všetkých so zameraním na mládež</v>
      </c>
      <c r="O9" s="320" t="s">
        <v>392</v>
      </c>
      <c r="P9" s="320" t="str">
        <f aca="false">Spolu!B25</f>
        <v>podpora národného projektu športu pre všetkých so zameraním na mládež</v>
      </c>
    </row>
    <row r="10" customFormat="false" ht="15" hidden="false" customHeight="false" outlineLevel="0" collapsed="false">
      <c r="E10" s="324" t="s">
        <v>2937</v>
      </c>
      <c r="F10" s="325"/>
      <c r="N10" s="320" t="str">
        <f aca="false">O10&amp;" - "&amp;P10</f>
        <v>j - projekty školského športu, univerzitného športu a športu pre všetkých</v>
      </c>
      <c r="O10" s="320" t="s">
        <v>394</v>
      </c>
      <c r="P10" s="320" t="str">
        <f aca="false">Spolu!B26</f>
        <v>projekty školského športu, univerzitného športu a športu pre všetkých</v>
      </c>
    </row>
    <row r="11" customFormat="false" ht="15" hidden="false" customHeight="false" outlineLevel="0" collapsed="false">
      <c r="N11" s="320" t="str">
        <f aca="false">O11&amp;" - "&amp;P11</f>
        <v>k - výstavba, modernizácia a rekonštrukcia športovej infraštruktúry národného významu</v>
      </c>
      <c r="O11" s="320" t="s">
        <v>396</v>
      </c>
      <c r="P11" s="320" t="str">
        <f aca="false">Spolu!B27</f>
        <v>výstavba, modernizácia a rekonštrukcia športovej infraštruktúry národného významu</v>
      </c>
    </row>
    <row r="12" customFormat="false" ht="54.75" hidden="false" customHeight="true" outlineLevel="0" collapsed="false">
      <c r="A12" s="328" t="s">
        <v>2960</v>
      </c>
      <c r="B12" s="328"/>
      <c r="C12" s="328"/>
      <c r="D12" s="323"/>
      <c r="E12" s="323"/>
      <c r="F12" s="348" t="s">
        <v>2961</v>
      </c>
      <c r="G12" s="323"/>
      <c r="N12" s="320" t="str">
        <f aca="false">O12&amp;" - "&amp;P12</f>
        <v>l - športové pohybové tábory pre mládež</v>
      </c>
      <c r="O12" s="320" t="s">
        <v>398</v>
      </c>
      <c r="P12" s="320" t="str">
        <f aca="false">Spolu!B28</f>
        <v>športové pohybové tábory pre mládež</v>
      </c>
    </row>
    <row r="13" customFormat="false" ht="54.75" hidden="false" customHeight="true" outlineLevel="0" collapsed="false">
      <c r="A13" s="330" t="str">
        <f aca="false">"Oznamujeme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30"/>
      <c r="C13" s="330"/>
      <c r="F13" s="348" t="s">
        <v>2962</v>
      </c>
      <c r="N13" s="320" t="str">
        <f aca="false">O13&amp;" - "&amp;P13</f>
        <v>m - organizácia tradičných športových podujatí</v>
      </c>
      <c r="O13" s="320" t="s">
        <v>400</v>
      </c>
      <c r="P13" s="320" t="str">
        <f aca="false">Spolu!B29</f>
        <v>organizácia tradičných športových podujatí</v>
      </c>
    </row>
    <row r="14" customFormat="false" ht="33.75" hidden="false" customHeight="true" outlineLevel="0" collapsed="false">
      <c r="A14" s="319" t="s">
        <v>2944</v>
      </c>
      <c r="B14" s="331" t="s">
        <v>2963</v>
      </c>
      <c r="C14" s="331"/>
      <c r="F14" s="349"/>
      <c r="N14" s="320" t="str">
        <f aca="false">O14&amp;" - "&amp;P14</f>
        <v>n - </v>
      </c>
      <c r="O14" s="320" t="s">
        <v>402</v>
      </c>
    </row>
    <row r="15" customFormat="false" ht="33.75" hidden="false" customHeight="true" outlineLevel="0" collapsed="false">
      <c r="A15" s="319" t="s">
        <v>2964</v>
      </c>
      <c r="B15" s="331"/>
      <c r="C15" s="331"/>
      <c r="F15" s="350"/>
      <c r="N15" s="320" t="str">
        <f aca="false">O15&amp;" - "&amp;P15</f>
        <v>o - </v>
      </c>
      <c r="O15" s="320" t="s">
        <v>403</v>
      </c>
    </row>
    <row r="16" s="320" customFormat="true" ht="15" hidden="false" customHeight="false" outlineLevel="0" collapsed="false">
      <c r="A16" s="319" t="s">
        <v>2947</v>
      </c>
      <c r="B16" s="332" t="n">
        <f aca="false">F8</f>
        <v>0</v>
      </c>
      <c r="F16" s="350"/>
      <c r="N16" s="320" t="str">
        <f aca="false">O16&amp;" - "&amp;P16</f>
        <v>p - </v>
      </c>
      <c r="O16" s="320" t="s">
        <v>404</v>
      </c>
    </row>
    <row r="17" s="320" customFormat="true" ht="31.5" hidden="false" customHeight="true" outlineLevel="0" collapsed="false">
      <c r="A17" s="319" t="s">
        <v>2950</v>
      </c>
      <c r="B17" s="332" t="n">
        <f aca="false">F9</f>
        <v>0</v>
      </c>
      <c r="F17" s="350"/>
      <c r="N17" s="320" t="str">
        <f aca="false">O17&amp;" - "&amp;P17</f>
        <v>q - </v>
      </c>
      <c r="O17" s="320" t="s">
        <v>405</v>
      </c>
    </row>
    <row r="18" customFormat="false" ht="15.75" hidden="false" customHeight="false" outlineLevel="0" collapsed="false">
      <c r="B18" s="339" t="s">
        <v>2965</v>
      </c>
      <c r="C18" s="336" t="n">
        <v>31</v>
      </c>
      <c r="N18" s="320" t="str">
        <f aca="false">O18&amp;" - "&amp;P18</f>
        <v>r - </v>
      </c>
      <c r="O18" s="320" t="s">
        <v>406</v>
      </c>
    </row>
    <row r="19" customFormat="false" ht="15" hidden="false" customHeight="false" outlineLevel="0" collapsed="false">
      <c r="B19" s="339" t="s">
        <v>2952</v>
      </c>
      <c r="C19" s="332" t="str">
        <f aca="false">Spolu!C4</f>
        <v>30227151</v>
      </c>
      <c r="F19" s="333" t="s">
        <v>2948</v>
      </c>
      <c r="G19" s="351"/>
      <c r="H19" s="334"/>
      <c r="N19" s="320" t="str">
        <f aca="false">O19&amp;" - "&amp;P19</f>
        <v> - </v>
      </c>
    </row>
    <row r="20" s="320" customFormat="true" ht="15" hidden="false" customHeight="false" outlineLevel="0" collapsed="false">
      <c r="A20" s="319" t="s">
        <v>434</v>
      </c>
      <c r="B20" s="340" t="n">
        <f aca="false">F6</f>
        <v>0</v>
      </c>
      <c r="F20" s="337"/>
      <c r="G20" s="352"/>
      <c r="H20" s="353"/>
    </row>
    <row r="21" s="320" customFormat="true" ht="15" hidden="false" customHeight="false" outlineLevel="0" collapsed="false">
      <c r="A21" s="319"/>
      <c r="F21" s="337" t="s">
        <v>2953</v>
      </c>
      <c r="G21" s="352" t="n">
        <v>421947749446</v>
      </c>
      <c r="H21" s="353"/>
      <c r="N21" s="320" t="str">
        <f aca="false">O21&amp;" - "&amp;P21</f>
        <v>026 01 - Šport pre všetkých, školský a univerzitný šport</v>
      </c>
      <c r="O21" s="320" t="s">
        <v>354</v>
      </c>
      <c r="P21" s="320" t="s">
        <v>355</v>
      </c>
    </row>
    <row r="22" s="320" customFormat="true" ht="15" hidden="false" customHeight="false" outlineLevel="0" collapsed="false">
      <c r="C22" s="319"/>
      <c r="F22" s="337" t="s">
        <v>2954</v>
      </c>
      <c r="G22" s="352" t="n">
        <v>421947749756</v>
      </c>
      <c r="H22" s="353"/>
      <c r="N22" s="320" t="str">
        <f aca="false">O22&amp;" - "&amp;P22</f>
        <v>026 02 - Uznané športy</v>
      </c>
      <c r="O22" s="320" t="s">
        <v>356</v>
      </c>
      <c r="P22" s="320" t="s">
        <v>357</v>
      </c>
    </row>
    <row r="23" customFormat="false" ht="80.25" hidden="false" customHeight="true" outlineLevel="0" collapsed="false">
      <c r="B23" s="343"/>
      <c r="C23" s="354"/>
      <c r="E23" s="323"/>
      <c r="F23" s="341"/>
      <c r="G23" s="355"/>
      <c r="H23" s="356"/>
      <c r="N23" s="320" t="str">
        <f aca="false">O23&amp;" - "&amp;P23</f>
        <v>026 03 - Národné športové projekty</v>
      </c>
      <c r="O23" s="320" t="s">
        <v>358</v>
      </c>
      <c r="P23" s="320" t="s">
        <v>359</v>
      </c>
    </row>
    <row r="24" customFormat="false" ht="39.75" hidden="false" customHeight="true" outlineLevel="0" collapsed="false">
      <c r="A24" s="357"/>
      <c r="B24" s="358" t="s">
        <v>2955</v>
      </c>
      <c r="C24" s="358"/>
      <c r="N24" s="320" t="str">
        <f aca="false">O24&amp;" - "&amp;P24</f>
        <v>026 04 - Športová infraštruktúra</v>
      </c>
      <c r="O24" s="320" t="s">
        <v>360</v>
      </c>
      <c r="P24" s="320" t="s">
        <v>361</v>
      </c>
    </row>
    <row r="25" customFormat="false" ht="15" hidden="false" customHeight="false" outlineLevel="0" collapsed="false">
      <c r="N25" s="320" t="str">
        <f aca="false">O25&amp;" - "&amp;P25</f>
        <v>026 05 - Prierezové činnosti v športe</v>
      </c>
      <c r="O25" s="320" t="s">
        <v>362</v>
      </c>
      <c r="P25" s="320" t="s">
        <v>363</v>
      </c>
    </row>
    <row r="27" customFormat="false" ht="15" hidden="false" customHeight="false" outlineLevel="0" collapsed="false">
      <c r="N27" s="320" t="s">
        <v>2966</v>
      </c>
    </row>
    <row r="28" customFormat="false" ht="15" hidden="false" customHeight="false" outlineLevel="0" collapsed="false">
      <c r="N28" s="320" t="s">
        <v>2967</v>
      </c>
    </row>
  </sheetData>
  <sheetProtection sheet="true" selectLockedCells="true"/>
  <mergeCells count="8">
    <mergeCell ref="A1:C1"/>
    <mergeCell ref="E3:F4"/>
    <mergeCell ref="A12:C12"/>
    <mergeCell ref="A13:C13"/>
    <mergeCell ref="B14:C14"/>
    <mergeCell ref="B15:C15"/>
    <mergeCell ref="F15:F17"/>
    <mergeCell ref="B24:C24"/>
  </mergeCells>
  <dataValidations count="3">
    <dataValidation allowBlank="true" errorStyle="stop" operator="between" showDropDown="false" showErrorMessage="true" showInputMessage="true" sqref="B15:C15" type="list">
      <formula1>$N$1:$N$19</formula1>
      <formula2>0</formula2>
    </dataValidation>
    <dataValidation allowBlank="true" errorStyle="stop" operator="between" showDropDown="false" showErrorMessage="true" showInputMessage="true" sqref="B14:C14" type="list">
      <formula1>$N$21:$N$25</formula1>
      <formula2>0</formula2>
    </dataValidation>
    <dataValidation allowBlank="true" errorStyle="stop" operator="between" showDropDown="false" showErrorMessage="true" showInputMessage="true" sqref="F9" type="list">
      <formula1>$N$27:$N$30</formula1>
      <formula2>0</formula2>
    </dataValidation>
  </dataValidations>
  <printOptions headings="false" gridLines="false" gridLinesSet="true" horizontalCentered="true" verticalCentered="false"/>
  <pageMargins left="0.25" right="0.25" top="0.75" bottom="0.75" header="0.511811023622047" footer="0.3"/>
  <pageSetup paperSize="9" scale="100" fitToWidth="1" fitToHeight="0"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37" activePane="bottomLeft" state="frozen"/>
      <selection pane="topLeft" activeCell="A1" activeCellId="0" sqref="A1"/>
      <selection pane="bottomLeft" activeCell="E61" activeCellId="0" sqref="E61"/>
    </sheetView>
  </sheetViews>
  <sheetFormatPr defaultColWidth="11.453125" defaultRowHeight="12" zeroHeight="false" outlineLevelRow="0" outlineLevelCol="0"/>
  <cols>
    <col collapsed="false" customWidth="false" hidden="false" outlineLevel="0" max="1" min="1" style="2" width="11.45"/>
    <col collapsed="false" customWidth="true" hidden="false" outlineLevel="0" max="2" min="2" style="2" width="41.45"/>
    <col collapsed="false" customWidth="false" hidden="false" outlineLevel="0" max="16384" min="3" style="2" width="11.45"/>
  </cols>
  <sheetData>
    <row r="1" s="359" customFormat="true" ht="15" hidden="false" customHeight="false" outlineLevel="0" collapsed="false">
      <c r="A1" s="359" t="s">
        <v>2968</v>
      </c>
    </row>
    <row r="2" customFormat="false" ht="30" hidden="false" customHeight="true" outlineLevel="0" collapsed="false">
      <c r="A2" s="360" t="s">
        <v>2969</v>
      </c>
      <c r="B2" s="360"/>
    </row>
    <row r="3" customFormat="false" ht="12.75" hidden="false" customHeight="false" outlineLevel="0" collapsed="false">
      <c r="A3" s="361" t="s">
        <v>2970</v>
      </c>
      <c r="B3" s="361" t="s">
        <v>2971</v>
      </c>
    </row>
    <row r="4" customFormat="false" ht="12" hidden="false" customHeight="false" outlineLevel="0" collapsed="false">
      <c r="A4" s="362" t="s">
        <v>2972</v>
      </c>
      <c r="B4" s="362" t="s">
        <v>2973</v>
      </c>
    </row>
    <row r="5" customFormat="false" ht="12" hidden="false" customHeight="false" outlineLevel="0" collapsed="false">
      <c r="A5" s="362" t="s">
        <v>2974</v>
      </c>
      <c r="B5" s="362" t="s">
        <v>2975</v>
      </c>
    </row>
    <row r="6" customFormat="false" ht="12" hidden="false" customHeight="false" outlineLevel="0" collapsed="false">
      <c r="A6" s="362" t="s">
        <v>2976</v>
      </c>
      <c r="B6" s="362" t="s">
        <v>2977</v>
      </c>
    </row>
    <row r="7" customFormat="false" ht="12" hidden="false" customHeight="false" outlineLevel="0" collapsed="false">
      <c r="A7" s="362" t="s">
        <v>2978</v>
      </c>
      <c r="B7" s="362" t="s">
        <v>2979</v>
      </c>
    </row>
    <row r="8" customFormat="false" ht="12" hidden="false" customHeight="false" outlineLevel="0" collapsed="false">
      <c r="A8" s="362" t="s">
        <v>2980</v>
      </c>
      <c r="B8" s="362" t="s">
        <v>2981</v>
      </c>
    </row>
    <row r="9" customFormat="false" ht="12" hidden="false" customHeight="false" outlineLevel="0" collapsed="false">
      <c r="A9" s="362" t="s">
        <v>2982</v>
      </c>
      <c r="B9" s="362" t="s">
        <v>2983</v>
      </c>
    </row>
    <row r="10" customFormat="false" ht="12" hidden="false" customHeight="false" outlineLevel="0" collapsed="false">
      <c r="A10" s="362" t="s">
        <v>2984</v>
      </c>
      <c r="B10" s="362" t="s">
        <v>2985</v>
      </c>
    </row>
    <row r="11" customFormat="false" ht="12" hidden="false" customHeight="false" outlineLevel="0" collapsed="false">
      <c r="A11" s="362" t="s">
        <v>2986</v>
      </c>
      <c r="B11" s="362" t="s">
        <v>2987</v>
      </c>
    </row>
    <row r="12" customFormat="false" ht="12" hidden="false" customHeight="false" outlineLevel="0" collapsed="false">
      <c r="A12" s="362" t="s">
        <v>2988</v>
      </c>
      <c r="B12" s="362" t="s">
        <v>2989</v>
      </c>
    </row>
    <row r="13" customFormat="false" ht="12" hidden="false" customHeight="false" outlineLevel="0" collapsed="false">
      <c r="A13" s="362" t="s">
        <v>2990</v>
      </c>
      <c r="B13" s="362" t="s">
        <v>2991</v>
      </c>
    </row>
    <row r="14" customFormat="false" ht="12" hidden="false" customHeight="false" outlineLevel="0" collapsed="false">
      <c r="A14" s="362" t="s">
        <v>2992</v>
      </c>
      <c r="B14" s="362" t="s">
        <v>2993</v>
      </c>
    </row>
    <row r="15" customFormat="false" ht="12" hidden="false" customHeight="false" outlineLevel="0" collapsed="false">
      <c r="A15" s="362" t="s">
        <v>2994</v>
      </c>
      <c r="B15" s="362" t="s">
        <v>2995</v>
      </c>
    </row>
    <row r="16" customFormat="false" ht="12" hidden="false" customHeight="false" outlineLevel="0" collapsed="false">
      <c r="A16" s="362" t="s">
        <v>2996</v>
      </c>
      <c r="B16" s="362" t="s">
        <v>2997</v>
      </c>
    </row>
    <row r="17" customFormat="false" ht="12" hidden="false" customHeight="false" outlineLevel="0" collapsed="false">
      <c r="A17" s="362" t="s">
        <v>2998</v>
      </c>
      <c r="B17" s="362" t="s">
        <v>2999</v>
      </c>
    </row>
    <row r="18" customFormat="false" ht="12" hidden="false" customHeight="false" outlineLevel="0" collapsed="false">
      <c r="A18" s="362" t="s">
        <v>3000</v>
      </c>
      <c r="B18" s="362" t="s">
        <v>3001</v>
      </c>
    </row>
    <row r="19" customFormat="false" ht="12" hidden="false" customHeight="false" outlineLevel="0" collapsed="false">
      <c r="A19" s="362" t="s">
        <v>3002</v>
      </c>
      <c r="B19" s="362" t="s">
        <v>3003</v>
      </c>
    </row>
    <row r="20" customFormat="false" ht="12" hidden="false" customHeight="false" outlineLevel="0" collapsed="false">
      <c r="A20" s="362" t="s">
        <v>3004</v>
      </c>
      <c r="B20" s="362" t="s">
        <v>3005</v>
      </c>
    </row>
    <row r="21" customFormat="false" ht="12" hidden="false" customHeight="false" outlineLevel="0" collapsed="false">
      <c r="A21" s="362" t="s">
        <v>3006</v>
      </c>
      <c r="B21" s="362" t="s">
        <v>3007</v>
      </c>
    </row>
    <row r="22" customFormat="false" ht="12" hidden="false" customHeight="false" outlineLevel="0" collapsed="false">
      <c r="A22" s="363"/>
      <c r="B22" s="363"/>
    </row>
    <row r="23" customFormat="false" ht="12" hidden="false" customHeight="false" outlineLevel="0" collapsed="false">
      <c r="A23" s="363"/>
      <c r="B23" s="363"/>
    </row>
    <row r="24" customFormat="false" ht="12" hidden="false" customHeight="false" outlineLevel="0" collapsed="false">
      <c r="A24" s="363"/>
      <c r="B24" s="363"/>
    </row>
    <row r="25" customFormat="false" ht="12" hidden="false" customHeight="false" outlineLevel="0" collapsed="false">
      <c r="A25" s="363"/>
      <c r="B25" s="363"/>
    </row>
    <row r="26" customFormat="false" ht="12" hidden="false" customHeight="false" outlineLevel="0" collapsed="false">
      <c r="A26" s="363"/>
      <c r="B26" s="363"/>
    </row>
    <row r="27" customFormat="false" ht="12" hidden="false" customHeight="false" outlineLevel="0" collapsed="false">
      <c r="A27" s="363"/>
      <c r="B27" s="363"/>
    </row>
    <row r="28" customFormat="false" ht="12" hidden="false" customHeight="false" outlineLevel="0" collapsed="false">
      <c r="A28" s="363"/>
      <c r="B28" s="363"/>
    </row>
    <row r="29" customFormat="false" ht="12" hidden="false" customHeight="false" outlineLevel="0" collapsed="false">
      <c r="A29" s="363"/>
      <c r="B29" s="363"/>
    </row>
    <row r="30" customFormat="false" ht="12" hidden="false" customHeight="false" outlineLevel="0" collapsed="false">
      <c r="A30" s="363"/>
      <c r="B30" s="363"/>
    </row>
    <row r="31" customFormat="false" ht="12" hidden="false" customHeight="false" outlineLevel="0" collapsed="false">
      <c r="A31" s="363"/>
      <c r="B31" s="363"/>
    </row>
    <row r="32" customFormat="false" ht="12" hidden="false" customHeight="false" outlineLevel="0" collapsed="false">
      <c r="A32" s="363"/>
      <c r="B32" s="363"/>
    </row>
    <row r="33" customFormat="false" ht="12" hidden="false" customHeight="false" outlineLevel="0" collapsed="false">
      <c r="A33" s="363"/>
      <c r="B33" s="363"/>
    </row>
    <row r="34" customFormat="false" ht="12" hidden="false" customHeight="false" outlineLevel="0" collapsed="false">
      <c r="A34" s="363"/>
      <c r="B34" s="363"/>
    </row>
    <row r="35" customFormat="false" ht="12" hidden="false" customHeight="false" outlineLevel="0" collapsed="false">
      <c r="A35" s="363"/>
      <c r="B35" s="363"/>
    </row>
    <row r="36" customFormat="false" ht="12" hidden="false" customHeight="false" outlineLevel="0" collapsed="false">
      <c r="A36" s="363"/>
      <c r="B36" s="363"/>
    </row>
    <row r="37" customFormat="false" ht="12" hidden="false" customHeight="false" outlineLevel="0" collapsed="false">
      <c r="A37" s="363"/>
      <c r="B37" s="363"/>
    </row>
    <row r="38" customFormat="false" ht="12" hidden="false" customHeight="false" outlineLevel="0" collapsed="false">
      <c r="A38" s="363"/>
      <c r="B38" s="363"/>
    </row>
    <row r="39" customFormat="false" ht="12" hidden="false" customHeight="false" outlineLevel="0" collapsed="false">
      <c r="A39" s="363"/>
      <c r="B39" s="363"/>
    </row>
    <row r="40" customFormat="false" ht="12" hidden="false" customHeight="false" outlineLevel="0" collapsed="false">
      <c r="A40" s="363"/>
      <c r="B40" s="363"/>
    </row>
    <row r="41" customFormat="false" ht="12" hidden="false" customHeight="false" outlineLevel="0" collapsed="false">
      <c r="A41" s="363"/>
      <c r="B41" s="363"/>
    </row>
    <row r="42" customFormat="false" ht="12" hidden="false" customHeight="false" outlineLevel="0" collapsed="false">
      <c r="A42" s="363"/>
      <c r="B42" s="363"/>
    </row>
    <row r="43" customFormat="false" ht="12" hidden="false" customHeight="false" outlineLevel="0" collapsed="false">
      <c r="A43" s="363"/>
      <c r="B43" s="363"/>
    </row>
    <row r="44" customFormat="false" ht="12" hidden="false" customHeight="false" outlineLevel="0" collapsed="false">
      <c r="A44" s="363"/>
      <c r="B44" s="363"/>
    </row>
    <row r="45" customFormat="false" ht="12" hidden="false" customHeight="false" outlineLevel="0" collapsed="false">
      <c r="A45" s="363"/>
      <c r="B45" s="363"/>
    </row>
    <row r="46" customFormat="false" ht="12" hidden="false" customHeight="false" outlineLevel="0" collapsed="false">
      <c r="A46" s="363"/>
      <c r="B46" s="363"/>
    </row>
    <row r="47" customFormat="false" ht="12" hidden="false" customHeight="false" outlineLevel="0" collapsed="false">
      <c r="A47" s="363"/>
      <c r="B47" s="363"/>
    </row>
    <row r="48" customFormat="false" ht="12" hidden="false" customHeight="false" outlineLevel="0" collapsed="false">
      <c r="A48" s="363"/>
      <c r="B48" s="363"/>
    </row>
    <row r="49" customFormat="false" ht="12" hidden="false" customHeight="false" outlineLevel="0" collapsed="false">
      <c r="A49" s="363"/>
      <c r="B49" s="363"/>
    </row>
    <row r="50" customFormat="false" ht="12" hidden="false" customHeight="false" outlineLevel="0" collapsed="false">
      <c r="A50" s="363"/>
      <c r="B50" s="363"/>
    </row>
    <row r="51" customFormat="false" ht="12" hidden="false" customHeight="false" outlineLevel="0" collapsed="false">
      <c r="A51" s="363"/>
      <c r="B51" s="363"/>
    </row>
    <row r="52" customFormat="false" ht="12" hidden="false" customHeight="false" outlineLevel="0" collapsed="false">
      <c r="A52" s="363"/>
      <c r="B52" s="363"/>
    </row>
    <row r="53" customFormat="false" ht="12" hidden="false" customHeight="false" outlineLevel="0" collapsed="false">
      <c r="A53" s="363"/>
      <c r="B53" s="363"/>
    </row>
    <row r="54" customFormat="false" ht="12" hidden="false" customHeight="false" outlineLevel="0" collapsed="false">
      <c r="A54" s="363"/>
      <c r="B54" s="363"/>
    </row>
    <row r="55" customFormat="false" ht="12" hidden="false" customHeight="false" outlineLevel="0" collapsed="false">
      <c r="A55" s="363"/>
      <c r="B55" s="363"/>
    </row>
    <row r="56" customFormat="false" ht="12" hidden="false" customHeight="false" outlineLevel="0" collapsed="false">
      <c r="A56" s="363"/>
      <c r="B56" s="363"/>
    </row>
    <row r="57" customFormat="false" ht="12" hidden="false" customHeight="false" outlineLevel="0" collapsed="false">
      <c r="A57" s="363"/>
      <c r="B57" s="363"/>
    </row>
  </sheetData>
  <mergeCells count="1">
    <mergeCell ref="A2:B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10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7" topLeftCell="A8" activePane="bottomLeft" state="frozen"/>
      <selection pane="topLeft" activeCell="A1" activeCellId="0" sqref="A1"/>
      <selection pane="bottomLeft" activeCell="O19" activeCellId="0" sqref="O19"/>
    </sheetView>
  </sheetViews>
  <sheetFormatPr defaultColWidth="11.453125" defaultRowHeight="9.75" zeroHeight="false" outlineLevelRow="0" outlineLevelCol="0"/>
  <cols>
    <col collapsed="false" customWidth="true" hidden="false" outlineLevel="0" max="1" min="1" style="53" width="26.54"/>
    <col collapsed="false" customWidth="true" hidden="false" outlineLevel="0" max="2" min="2" style="53" width="10.91"/>
    <col collapsed="false" customWidth="true" hidden="false" outlineLevel="0" max="3" min="3" style="53" width="12"/>
    <col collapsed="false" customWidth="true" hidden="false" outlineLevel="0" max="4" min="4" style="53" width="9.54"/>
    <col collapsed="false" customWidth="true" hidden="false" outlineLevel="0" max="5" min="5" style="53" width="33"/>
    <col collapsed="false" customWidth="true" hidden="false" outlineLevel="0" max="6" min="6" style="53" width="9.54"/>
    <col collapsed="false" customWidth="true" hidden="false" outlineLevel="0" max="7" min="7" style="53" width="23.91"/>
    <col collapsed="false" customWidth="true" hidden="false" outlineLevel="0" max="8" min="8" style="54" width="11.54"/>
    <col collapsed="false" customWidth="true" hidden="false" outlineLevel="0" max="9" min="9" style="55" width="7.91"/>
    <col collapsed="false" customWidth="true" hidden="false" outlineLevel="0" max="10" min="10" style="56" width="5.45"/>
    <col collapsed="false" customWidth="true" hidden="false" outlineLevel="0" max="11" min="11" style="57" width="5"/>
    <col collapsed="false" customWidth="false" hidden="false" outlineLevel="0" max="12" min="12" style="57" width="11.45"/>
    <col collapsed="false" customWidth="true" hidden="false" outlineLevel="0" max="13" min="13" style="57" width="41.91"/>
    <col collapsed="false" customWidth="false" hidden="false" outlineLevel="0" max="16384" min="14" style="57" width="11.45"/>
  </cols>
  <sheetData>
    <row r="1" customFormat="false" ht="15" hidden="false" customHeight="false" outlineLevel="0" collapsed="false">
      <c r="A1" s="58" t="s">
        <v>94</v>
      </c>
      <c r="B1" s="58"/>
      <c r="C1" s="58"/>
      <c r="D1" s="58"/>
      <c r="E1" s="58"/>
      <c r="F1" s="58"/>
      <c r="G1" s="58"/>
      <c r="H1" s="58"/>
      <c r="I1" s="59"/>
      <c r="J1" s="60"/>
    </row>
    <row r="2" customFormat="false" ht="15" hidden="false" customHeight="false" outlineLevel="0" collapsed="false">
      <c r="A2" s="61" t="s">
        <v>95</v>
      </c>
      <c r="B2" s="61"/>
      <c r="C2" s="61"/>
      <c r="D2" s="61"/>
      <c r="E2" s="61"/>
      <c r="F2" s="61"/>
      <c r="G2" s="61"/>
      <c r="H2" s="62" t="str">
        <f aca="false">+Doklady!I100</f>
        <v>V4</v>
      </c>
      <c r="I2" s="62"/>
    </row>
    <row r="3" customFormat="false" ht="13.5" hidden="false" customHeight="false" outlineLevel="0" collapsed="false">
      <c r="A3" s="63"/>
      <c r="B3" s="63"/>
      <c r="C3" s="63"/>
      <c r="D3" s="63"/>
      <c r="E3" s="63"/>
      <c r="F3" s="63"/>
      <c r="G3" s="63"/>
      <c r="H3" s="64" t="n">
        <f aca="false">+Doklady!I101</f>
        <v>45961</v>
      </c>
      <c r="I3" s="64"/>
    </row>
    <row r="4" customFormat="false" ht="15.75" hidden="false" customHeight="true" outlineLevel="0" collapsed="false">
      <c r="A4" s="65" t="s">
        <v>96</v>
      </c>
      <c r="B4" s="66" t="s">
        <v>97</v>
      </c>
      <c r="C4" s="66"/>
      <c r="D4" s="66"/>
      <c r="E4" s="66"/>
      <c r="F4" s="67"/>
      <c r="G4" s="67"/>
      <c r="H4" s="57"/>
      <c r="I4" s="68"/>
    </row>
    <row r="5" customFormat="false" ht="15.75" hidden="true" customHeight="true" outlineLevel="0" collapsed="false">
      <c r="A5" s="65"/>
      <c r="B5" s="69"/>
      <c r="C5" s="69"/>
      <c r="D5" s="69"/>
      <c r="E5" s="69"/>
      <c r="F5" s="69"/>
      <c r="G5" s="69"/>
      <c r="H5" s="69"/>
    </row>
    <row r="6" s="57" customFormat="true" ht="3.75" hidden="false" customHeight="true" outlineLevel="0" collapsed="false">
      <c r="A6" s="65"/>
      <c r="B6" s="69"/>
      <c r="C6" s="69"/>
      <c r="D6" s="69"/>
      <c r="I6" s="68"/>
      <c r="J6" s="70"/>
      <c r="K6" s="70"/>
    </row>
    <row r="7" s="74" customFormat="true" ht="52.5" hidden="false" customHeight="false" outlineLevel="0" collapsed="false">
      <c r="A7" s="71" t="s">
        <v>98</v>
      </c>
      <c r="B7" s="71" t="s">
        <v>99</v>
      </c>
      <c r="C7" s="71" t="s">
        <v>100</v>
      </c>
      <c r="D7" s="71" t="s">
        <v>101</v>
      </c>
      <c r="E7" s="71" t="s">
        <v>102</v>
      </c>
      <c r="F7" s="71" t="s">
        <v>103</v>
      </c>
      <c r="G7" s="71" t="s">
        <v>104</v>
      </c>
      <c r="H7" s="72" t="s">
        <v>105</v>
      </c>
      <c r="I7" s="73" t="s">
        <v>106</v>
      </c>
      <c r="J7" s="70"/>
    </row>
    <row r="8" customFormat="false" ht="73.5" hidden="false" customHeight="false" outlineLevel="0" collapsed="false">
      <c r="A8" s="75" t="s">
        <v>107</v>
      </c>
      <c r="B8" s="76"/>
      <c r="C8" s="76"/>
      <c r="D8" s="77" t="n">
        <v>45779</v>
      </c>
      <c r="E8" s="78" t="s">
        <v>108</v>
      </c>
      <c r="F8" s="78"/>
      <c r="G8" s="78"/>
      <c r="H8" s="79"/>
      <c r="I8" s="80"/>
      <c r="J8" s="70"/>
    </row>
    <row r="9" customFormat="false" ht="39.75" hidden="false" customHeight="false" outlineLevel="0" collapsed="false">
      <c r="A9" s="75" t="s">
        <v>107</v>
      </c>
      <c r="B9" s="81" t="s">
        <v>109</v>
      </c>
      <c r="C9" s="81" t="s">
        <v>110</v>
      </c>
      <c r="D9" s="77" t="n">
        <v>45780</v>
      </c>
      <c r="E9" s="75" t="s">
        <v>111</v>
      </c>
      <c r="F9" s="75"/>
      <c r="G9" s="75" t="s">
        <v>112</v>
      </c>
      <c r="H9" s="82" t="n">
        <v>400</v>
      </c>
      <c r="I9" s="83" t="n">
        <v>3</v>
      </c>
      <c r="J9" s="70"/>
    </row>
    <row r="10" customFormat="false" ht="12" hidden="false" customHeight="false" outlineLevel="0" collapsed="false">
      <c r="A10" s="75" t="s">
        <v>107</v>
      </c>
      <c r="B10" s="81" t="s">
        <v>113</v>
      </c>
      <c r="C10" s="81" t="s">
        <v>114</v>
      </c>
      <c r="D10" s="77" t="n">
        <v>45781</v>
      </c>
      <c r="E10" s="75" t="s">
        <v>115</v>
      </c>
      <c r="F10" s="75"/>
      <c r="G10" s="75" t="s">
        <v>116</v>
      </c>
      <c r="H10" s="82"/>
      <c r="I10" s="83" t="n">
        <v>3</v>
      </c>
      <c r="J10" s="70"/>
    </row>
    <row r="11" customFormat="false" ht="12" hidden="false" customHeight="false" outlineLevel="0" collapsed="false">
      <c r="A11" s="75" t="s">
        <v>107</v>
      </c>
      <c r="B11" s="81" t="s">
        <v>117</v>
      </c>
      <c r="C11" s="81" t="s">
        <v>118</v>
      </c>
      <c r="D11" s="77" t="n">
        <v>45782</v>
      </c>
      <c r="E11" s="75" t="s">
        <v>119</v>
      </c>
      <c r="F11" s="75"/>
      <c r="G11" s="75" t="s">
        <v>120</v>
      </c>
      <c r="H11" s="82" t="n">
        <v>100</v>
      </c>
      <c r="I11" s="83" t="n">
        <v>3</v>
      </c>
      <c r="J11" s="70"/>
    </row>
    <row r="12" customFormat="false" ht="12" hidden="false" customHeight="false" outlineLevel="0" collapsed="false">
      <c r="A12" s="75" t="s">
        <v>107</v>
      </c>
      <c r="B12" s="81" t="s">
        <v>121</v>
      </c>
      <c r="C12" s="81" t="s">
        <v>122</v>
      </c>
      <c r="D12" s="77" t="n">
        <v>45783</v>
      </c>
      <c r="E12" s="75" t="s">
        <v>123</v>
      </c>
      <c r="F12" s="75"/>
      <c r="G12" s="75" t="s">
        <v>124</v>
      </c>
      <c r="H12" s="82" t="n">
        <v>50</v>
      </c>
      <c r="I12" s="83" t="n">
        <v>3</v>
      </c>
      <c r="J12" s="70"/>
    </row>
    <row r="13" customFormat="false" ht="12" hidden="false" customHeight="false" outlineLevel="0" collapsed="false">
      <c r="A13" s="75" t="s">
        <v>107</v>
      </c>
      <c r="B13" s="81" t="s">
        <v>125</v>
      </c>
      <c r="C13" s="81" t="s">
        <v>126</v>
      </c>
      <c r="D13" s="77" t="n">
        <v>45784</v>
      </c>
      <c r="E13" s="75" t="s">
        <v>127</v>
      </c>
      <c r="F13" s="75"/>
      <c r="G13" s="75" t="s">
        <v>128</v>
      </c>
      <c r="H13" s="82" t="n">
        <v>200</v>
      </c>
      <c r="I13" s="83" t="n">
        <v>3</v>
      </c>
      <c r="J13" s="70"/>
    </row>
    <row r="14" customFormat="false" ht="12" hidden="false" customHeight="false" outlineLevel="0" collapsed="false">
      <c r="A14" s="75" t="s">
        <v>107</v>
      </c>
      <c r="B14" s="81" t="s">
        <v>129</v>
      </c>
      <c r="C14" s="81" t="s">
        <v>130</v>
      </c>
      <c r="D14" s="77" t="n">
        <v>45785</v>
      </c>
      <c r="E14" s="75" t="s">
        <v>131</v>
      </c>
      <c r="F14" s="75"/>
      <c r="G14" s="75" t="s">
        <v>132</v>
      </c>
      <c r="H14" s="82"/>
      <c r="I14" s="83" t="n">
        <v>3</v>
      </c>
      <c r="J14" s="70"/>
    </row>
    <row r="15" customFormat="false" ht="12" hidden="false" customHeight="false" outlineLevel="0" collapsed="false">
      <c r="A15" s="75" t="s">
        <v>107</v>
      </c>
      <c r="B15" s="81" t="s">
        <v>133</v>
      </c>
      <c r="C15" s="81" t="s">
        <v>134</v>
      </c>
      <c r="D15" s="77" t="n">
        <v>45786</v>
      </c>
      <c r="E15" s="75" t="s">
        <v>135</v>
      </c>
      <c r="F15" s="75"/>
      <c r="G15" s="75" t="s">
        <v>136</v>
      </c>
      <c r="H15" s="82" t="n">
        <v>505</v>
      </c>
      <c r="I15" s="83" t="n">
        <v>3</v>
      </c>
      <c r="J15" s="70"/>
    </row>
    <row r="16" customFormat="false" ht="126" hidden="false" customHeight="false" outlineLevel="0" collapsed="false">
      <c r="A16" s="75" t="s">
        <v>107</v>
      </c>
      <c r="B16" s="84"/>
      <c r="C16" s="84"/>
      <c r="D16" s="77" t="n">
        <v>45787</v>
      </c>
      <c r="E16" s="85" t="s">
        <v>137</v>
      </c>
      <c r="F16" s="85"/>
      <c r="G16" s="85"/>
      <c r="H16" s="86"/>
      <c r="I16" s="87"/>
      <c r="J16" s="70"/>
    </row>
    <row r="17" customFormat="false" ht="12" hidden="false" customHeight="false" outlineLevel="0" collapsed="false">
      <c r="A17" s="75" t="s">
        <v>107</v>
      </c>
      <c r="B17" s="81" t="s">
        <v>138</v>
      </c>
      <c r="C17" s="81" t="s">
        <v>139</v>
      </c>
      <c r="D17" s="77" t="n">
        <v>45788</v>
      </c>
      <c r="E17" s="75" t="s">
        <v>140</v>
      </c>
      <c r="F17" s="75"/>
      <c r="G17" s="75" t="s">
        <v>141</v>
      </c>
      <c r="H17" s="82"/>
      <c r="I17" s="83" t="n">
        <v>2</v>
      </c>
      <c r="J17" s="70"/>
    </row>
    <row r="18" customFormat="false" ht="19.5" hidden="false" customHeight="false" outlineLevel="0" collapsed="false">
      <c r="A18" s="75" t="s">
        <v>107</v>
      </c>
      <c r="B18" s="81" t="s">
        <v>142</v>
      </c>
      <c r="C18" s="81" t="s">
        <v>143</v>
      </c>
      <c r="D18" s="77" t="n">
        <v>45789</v>
      </c>
      <c r="E18" s="75" t="s">
        <v>144</v>
      </c>
      <c r="F18" s="75"/>
      <c r="G18" s="75" t="s">
        <v>145</v>
      </c>
      <c r="H18" s="82"/>
      <c r="I18" s="83" t="n">
        <v>2</v>
      </c>
      <c r="J18" s="70"/>
    </row>
    <row r="19" customFormat="false" ht="12" hidden="false" customHeight="false" outlineLevel="0" collapsed="false">
      <c r="A19" s="75" t="s">
        <v>107</v>
      </c>
      <c r="B19" s="81" t="s">
        <v>146</v>
      </c>
      <c r="C19" s="81" t="s">
        <v>147</v>
      </c>
      <c r="D19" s="77" t="n">
        <v>45790</v>
      </c>
      <c r="E19" s="75" t="s">
        <v>148</v>
      </c>
      <c r="F19" s="75"/>
      <c r="G19" s="75" t="s">
        <v>149</v>
      </c>
      <c r="H19" s="82" t="n">
        <v>1000</v>
      </c>
      <c r="I19" s="83" t="n">
        <v>2</v>
      </c>
      <c r="J19" s="70"/>
    </row>
    <row r="20" customFormat="false" ht="12" hidden="false" customHeight="false" outlineLevel="0" collapsed="false">
      <c r="A20" s="75" t="s">
        <v>107</v>
      </c>
      <c r="B20" s="81" t="s">
        <v>150</v>
      </c>
      <c r="C20" s="81" t="s">
        <v>151</v>
      </c>
      <c r="D20" s="77" t="n">
        <v>45791</v>
      </c>
      <c r="E20" s="75" t="s">
        <v>152</v>
      </c>
      <c r="F20" s="75"/>
      <c r="G20" s="75" t="s">
        <v>153</v>
      </c>
      <c r="H20" s="82" t="n">
        <v>300</v>
      </c>
      <c r="I20" s="83" t="n">
        <v>2</v>
      </c>
      <c r="J20" s="70"/>
    </row>
    <row r="21" customFormat="false" ht="12" hidden="false" customHeight="false" outlineLevel="0" collapsed="false">
      <c r="A21" s="75" t="s">
        <v>107</v>
      </c>
      <c r="B21" s="81" t="s">
        <v>154</v>
      </c>
      <c r="C21" s="81" t="s">
        <v>155</v>
      </c>
      <c r="D21" s="77" t="n">
        <v>45792</v>
      </c>
      <c r="E21" s="75" t="s">
        <v>156</v>
      </c>
      <c r="F21" s="75"/>
      <c r="G21" s="75" t="s">
        <v>157</v>
      </c>
      <c r="H21" s="82" t="n">
        <v>600</v>
      </c>
      <c r="I21" s="83" t="n">
        <v>2</v>
      </c>
      <c r="J21" s="70"/>
    </row>
    <row r="22" customFormat="false" ht="19.5" hidden="false" customHeight="false" outlineLevel="0" collapsed="false">
      <c r="A22" s="75" t="s">
        <v>107</v>
      </c>
      <c r="B22" s="81" t="s">
        <v>158</v>
      </c>
      <c r="C22" s="81" t="s">
        <v>159</v>
      </c>
      <c r="D22" s="77" t="n">
        <v>45793</v>
      </c>
      <c r="E22" s="75" t="s">
        <v>160</v>
      </c>
      <c r="F22" s="75"/>
      <c r="G22" s="75" t="s">
        <v>161</v>
      </c>
      <c r="H22" s="82" t="n">
        <v>25.9</v>
      </c>
      <c r="I22" s="83" t="n">
        <v>2</v>
      </c>
      <c r="J22" s="70"/>
    </row>
    <row r="23" customFormat="false" ht="12" hidden="false" customHeight="false" outlineLevel="0" collapsed="false">
      <c r="A23" s="75" t="s">
        <v>107</v>
      </c>
      <c r="B23" s="81" t="s">
        <v>162</v>
      </c>
      <c r="C23" s="81" t="s">
        <v>163</v>
      </c>
      <c r="D23" s="77" t="n">
        <v>45794</v>
      </c>
      <c r="E23" s="75" t="s">
        <v>164</v>
      </c>
      <c r="F23" s="75"/>
      <c r="G23" s="75" t="s">
        <v>165</v>
      </c>
      <c r="H23" s="82"/>
      <c r="I23" s="83" t="n">
        <v>2</v>
      </c>
      <c r="J23" s="70"/>
    </row>
    <row r="24" customFormat="false" ht="12" hidden="false" customHeight="false" outlineLevel="0" collapsed="false">
      <c r="A24" s="75" t="s">
        <v>107</v>
      </c>
      <c r="B24" s="84"/>
      <c r="C24" s="84"/>
      <c r="D24" s="77" t="n">
        <v>45795</v>
      </c>
      <c r="E24" s="85" t="s">
        <v>166</v>
      </c>
      <c r="F24" s="85"/>
      <c r="G24" s="85"/>
      <c r="H24" s="86"/>
      <c r="I24" s="87"/>
      <c r="J24" s="70"/>
      <c r="M24" s="70"/>
      <c r="N24" s="70"/>
      <c r="O24" s="70"/>
      <c r="P24" s="70"/>
      <c r="Q24" s="70"/>
      <c r="R24" s="70"/>
    </row>
    <row r="25" customFormat="false" ht="19.5" hidden="false" customHeight="false" outlineLevel="0" collapsed="false">
      <c r="A25" s="75" t="s">
        <v>107</v>
      </c>
      <c r="B25" s="81" t="s">
        <v>167</v>
      </c>
      <c r="C25" s="81" t="s">
        <v>168</v>
      </c>
      <c r="D25" s="77" t="n">
        <v>45700</v>
      </c>
      <c r="E25" s="75" t="s">
        <v>169</v>
      </c>
      <c r="F25" s="75"/>
      <c r="G25" s="75" t="s">
        <v>170</v>
      </c>
      <c r="H25" s="82" t="n">
        <v>200</v>
      </c>
      <c r="I25" s="83" t="n">
        <v>5</v>
      </c>
      <c r="J25" s="70"/>
      <c r="M25" s="70"/>
      <c r="N25" s="70"/>
      <c r="O25" s="70"/>
      <c r="P25" s="70"/>
      <c r="Q25" s="70"/>
      <c r="R25" s="70"/>
    </row>
    <row r="26" customFormat="false" ht="30" hidden="false" customHeight="false" outlineLevel="0" collapsed="false">
      <c r="A26" s="75" t="s">
        <v>107</v>
      </c>
      <c r="B26" s="81" t="s">
        <v>171</v>
      </c>
      <c r="C26" s="81" t="s">
        <v>171</v>
      </c>
      <c r="D26" s="77" t="n">
        <v>45796</v>
      </c>
      <c r="E26" s="75" t="s">
        <v>172</v>
      </c>
      <c r="F26" s="75"/>
      <c r="G26" s="75" t="s">
        <v>173</v>
      </c>
      <c r="H26" s="82"/>
      <c r="I26" s="83" t="n">
        <v>4</v>
      </c>
      <c r="J26" s="70"/>
      <c r="M26" s="70"/>
      <c r="N26" s="70"/>
      <c r="O26" s="70"/>
      <c r="P26" s="70"/>
      <c r="Q26" s="70"/>
      <c r="R26" s="70"/>
    </row>
    <row r="27" customFormat="false" ht="12" hidden="false" customHeight="false" outlineLevel="0" collapsed="false">
      <c r="A27" s="75" t="s">
        <v>107</v>
      </c>
      <c r="B27" s="81" t="s">
        <v>174</v>
      </c>
      <c r="C27" s="81" t="s">
        <v>175</v>
      </c>
      <c r="D27" s="77" t="n">
        <v>45797</v>
      </c>
      <c r="E27" s="75" t="s">
        <v>176</v>
      </c>
      <c r="F27" s="75"/>
      <c r="G27" s="75" t="s">
        <v>177</v>
      </c>
      <c r="H27" s="82" t="n">
        <v>124</v>
      </c>
      <c r="I27" s="83" t="n">
        <v>2</v>
      </c>
      <c r="J27" s="70"/>
      <c r="M27" s="70"/>
      <c r="N27" s="70"/>
      <c r="O27" s="70"/>
      <c r="P27" s="70"/>
      <c r="Q27" s="70"/>
      <c r="R27" s="70"/>
    </row>
    <row r="28" customFormat="false" ht="12" hidden="false" customHeight="false" outlineLevel="0" collapsed="false">
      <c r="A28" s="75" t="s">
        <v>107</v>
      </c>
      <c r="B28" s="81" t="s">
        <v>178</v>
      </c>
      <c r="C28" s="81" t="n">
        <v>1213275</v>
      </c>
      <c r="D28" s="77" t="n">
        <v>45798</v>
      </c>
      <c r="E28" s="75" t="s">
        <v>179</v>
      </c>
      <c r="F28" s="75"/>
      <c r="G28" s="75" t="s">
        <v>180</v>
      </c>
      <c r="H28" s="82" t="n">
        <v>19.1</v>
      </c>
      <c r="I28" s="83" t="n">
        <v>2</v>
      </c>
      <c r="J28" s="70"/>
      <c r="O28" s="70"/>
      <c r="P28" s="70"/>
      <c r="Q28" s="70"/>
      <c r="R28" s="70"/>
    </row>
    <row r="29" customFormat="false" ht="12" hidden="false" customHeight="false" outlineLevel="0" collapsed="false">
      <c r="A29" s="75" t="s">
        <v>107</v>
      </c>
      <c r="B29" s="81" t="s">
        <v>181</v>
      </c>
      <c r="C29" s="81" t="n">
        <v>2007006035</v>
      </c>
      <c r="D29" s="77" t="n">
        <v>45799</v>
      </c>
      <c r="E29" s="75" t="s">
        <v>182</v>
      </c>
      <c r="F29" s="75"/>
      <c r="G29" s="75" t="s">
        <v>183</v>
      </c>
      <c r="H29" s="82" t="n">
        <v>277.74</v>
      </c>
      <c r="I29" s="83" t="n">
        <v>4</v>
      </c>
      <c r="J29" s="70"/>
      <c r="O29" s="70"/>
      <c r="P29" s="70"/>
      <c r="Q29" s="70"/>
      <c r="R29" s="70"/>
    </row>
    <row r="30" customFormat="false" ht="12" hidden="false" customHeight="false" outlineLevel="0" collapsed="false">
      <c r="A30" s="75" t="s">
        <v>107</v>
      </c>
      <c r="B30" s="88" t="n">
        <v>45627</v>
      </c>
      <c r="C30" s="81" t="s">
        <v>175</v>
      </c>
      <c r="D30" s="77" t="n">
        <v>45800</v>
      </c>
      <c r="E30" s="75" t="s">
        <v>184</v>
      </c>
      <c r="F30" s="75"/>
      <c r="G30" s="75" t="s">
        <v>185</v>
      </c>
      <c r="H30" s="82" t="n">
        <v>50</v>
      </c>
      <c r="I30" s="83" t="n">
        <v>4</v>
      </c>
      <c r="J30" s="70"/>
      <c r="O30" s="70"/>
      <c r="P30" s="70"/>
      <c r="Q30" s="70"/>
      <c r="R30" s="70"/>
    </row>
    <row r="31" customFormat="false" ht="12" hidden="false" customHeight="false" outlineLevel="0" collapsed="false">
      <c r="A31" s="75" t="s">
        <v>107</v>
      </c>
      <c r="B31" s="81" t="s">
        <v>186</v>
      </c>
      <c r="C31" s="81" t="s">
        <v>187</v>
      </c>
      <c r="D31" s="77" t="n">
        <v>45801</v>
      </c>
      <c r="E31" s="75" t="s">
        <v>188</v>
      </c>
      <c r="F31" s="75"/>
      <c r="G31" s="75" t="s">
        <v>189</v>
      </c>
      <c r="H31" s="82" t="n">
        <v>9</v>
      </c>
      <c r="I31" s="83" t="n">
        <v>4</v>
      </c>
      <c r="J31" s="70"/>
      <c r="O31" s="70"/>
      <c r="P31" s="70"/>
      <c r="Q31" s="70"/>
      <c r="R31" s="70"/>
    </row>
    <row r="32" customFormat="false" ht="12" hidden="false" customHeight="false" outlineLevel="0" collapsed="false">
      <c r="A32" s="75" t="s">
        <v>107</v>
      </c>
      <c r="B32" s="88" t="n">
        <v>45413</v>
      </c>
      <c r="C32" s="81" t="s">
        <v>190</v>
      </c>
      <c r="D32" s="77" t="n">
        <v>45802</v>
      </c>
      <c r="E32" s="75" t="s">
        <v>191</v>
      </c>
      <c r="F32" s="75"/>
      <c r="G32" s="75" t="s">
        <v>192</v>
      </c>
      <c r="H32" s="82" t="n">
        <v>10</v>
      </c>
      <c r="I32" s="83" t="n">
        <v>4</v>
      </c>
      <c r="J32" s="70"/>
      <c r="O32" s="70"/>
      <c r="P32" s="70"/>
      <c r="Q32" s="70"/>
      <c r="R32" s="70"/>
    </row>
    <row r="33" customFormat="false" ht="12" hidden="false" customHeight="false" outlineLevel="0" collapsed="false">
      <c r="A33" s="75" t="s">
        <v>107</v>
      </c>
      <c r="B33" s="81" t="s">
        <v>193</v>
      </c>
      <c r="C33" s="81" t="s">
        <v>194</v>
      </c>
      <c r="D33" s="77" t="n">
        <v>45803</v>
      </c>
      <c r="E33" s="75" t="s">
        <v>195</v>
      </c>
      <c r="F33" s="75"/>
      <c r="G33" s="75" t="s">
        <v>196</v>
      </c>
      <c r="H33" s="82" t="n">
        <v>500</v>
      </c>
      <c r="I33" s="83" t="n">
        <v>1</v>
      </c>
      <c r="J33" s="70"/>
      <c r="O33" s="70"/>
      <c r="P33" s="70"/>
      <c r="Q33" s="70"/>
      <c r="R33" s="70"/>
    </row>
    <row r="34" customFormat="false" ht="12" hidden="false" customHeight="false" outlineLevel="0" collapsed="false">
      <c r="A34" s="75" t="s">
        <v>107</v>
      </c>
      <c r="B34" s="81" t="s">
        <v>197</v>
      </c>
      <c r="C34" s="81" t="s">
        <v>198</v>
      </c>
      <c r="D34" s="77" t="n">
        <v>45804</v>
      </c>
      <c r="E34" s="75" t="s">
        <v>199</v>
      </c>
      <c r="F34" s="75"/>
      <c r="G34" s="75" t="s">
        <v>200</v>
      </c>
      <c r="H34" s="82" t="n">
        <v>71.2</v>
      </c>
      <c r="I34" s="83" t="n">
        <v>3</v>
      </c>
      <c r="J34" s="70"/>
      <c r="O34" s="70"/>
      <c r="P34" s="70"/>
      <c r="Q34" s="70"/>
      <c r="R34" s="70"/>
    </row>
    <row r="35" customFormat="false" ht="49.5" hidden="false" customHeight="false" outlineLevel="0" collapsed="false">
      <c r="A35" s="75" t="s">
        <v>107</v>
      </c>
      <c r="B35" s="81" t="s">
        <v>201</v>
      </c>
      <c r="C35" s="81" t="s">
        <v>202</v>
      </c>
      <c r="D35" s="77" t="n">
        <v>45805</v>
      </c>
      <c r="E35" s="75" t="s">
        <v>203</v>
      </c>
      <c r="F35" s="75"/>
      <c r="G35" s="75" t="s">
        <v>204</v>
      </c>
      <c r="H35" s="82" t="n">
        <v>250</v>
      </c>
      <c r="I35" s="83" t="n">
        <v>1</v>
      </c>
      <c r="J35" s="70"/>
    </row>
    <row r="36" customFormat="false" ht="12" hidden="false" customHeight="false" outlineLevel="0" collapsed="false">
      <c r="A36" s="75" t="s">
        <v>107</v>
      </c>
      <c r="B36" s="81" t="s">
        <v>205</v>
      </c>
      <c r="C36" s="81" t="s">
        <v>206</v>
      </c>
      <c r="D36" s="77" t="n">
        <v>45806</v>
      </c>
      <c r="E36" s="75" t="s">
        <v>207</v>
      </c>
      <c r="F36" s="75"/>
      <c r="G36" s="75" t="s">
        <v>208</v>
      </c>
      <c r="H36" s="82" t="n">
        <v>320</v>
      </c>
      <c r="I36" s="83" t="n">
        <v>5</v>
      </c>
      <c r="J36" s="70"/>
    </row>
    <row r="37" customFormat="false" ht="12" hidden="false" customHeight="false" outlineLevel="0" collapsed="false">
      <c r="A37" s="75" t="s">
        <v>107</v>
      </c>
      <c r="B37" s="81" t="s">
        <v>209</v>
      </c>
      <c r="C37" s="81" t="s">
        <v>210</v>
      </c>
      <c r="D37" s="77" t="n">
        <v>45807</v>
      </c>
      <c r="E37" s="75" t="s">
        <v>211</v>
      </c>
      <c r="F37" s="75"/>
      <c r="G37" s="75" t="s">
        <v>212</v>
      </c>
      <c r="H37" s="82" t="n">
        <v>40</v>
      </c>
      <c r="I37" s="83" t="n">
        <v>4</v>
      </c>
      <c r="J37" s="70"/>
    </row>
    <row r="38" customFormat="false" ht="12" hidden="false" customHeight="false" outlineLevel="0" collapsed="false">
      <c r="A38" s="75" t="s">
        <v>107</v>
      </c>
      <c r="B38" s="88" t="n">
        <v>45292</v>
      </c>
      <c r="C38" s="81" t="s">
        <v>213</v>
      </c>
      <c r="D38" s="77" t="n">
        <v>45808</v>
      </c>
      <c r="E38" s="75" t="s">
        <v>214</v>
      </c>
      <c r="F38" s="75"/>
      <c r="G38" s="75" t="s">
        <v>215</v>
      </c>
      <c r="H38" s="82" t="n">
        <v>25</v>
      </c>
      <c r="I38" s="83" t="n">
        <v>4</v>
      </c>
      <c r="J38" s="70"/>
    </row>
    <row r="39" customFormat="false" ht="12" hidden="false" customHeight="false" outlineLevel="0" collapsed="false">
      <c r="A39" s="75" t="s">
        <v>107</v>
      </c>
      <c r="B39" s="88" t="n">
        <v>45352</v>
      </c>
      <c r="C39" s="81" t="s">
        <v>216</v>
      </c>
      <c r="D39" s="77" t="n">
        <v>45809</v>
      </c>
      <c r="E39" s="75" t="s">
        <v>217</v>
      </c>
      <c r="F39" s="75"/>
      <c r="G39" s="75" t="s">
        <v>218</v>
      </c>
      <c r="H39" s="82" t="n">
        <v>150</v>
      </c>
      <c r="I39" s="83" t="n">
        <v>4</v>
      </c>
      <c r="J39" s="70"/>
    </row>
    <row r="40" customFormat="false" ht="12" hidden="false" customHeight="false" outlineLevel="0" collapsed="false">
      <c r="A40" s="75" t="s">
        <v>107</v>
      </c>
      <c r="B40" s="88" t="n">
        <v>45383</v>
      </c>
      <c r="C40" s="81" t="s">
        <v>219</v>
      </c>
      <c r="D40" s="77" t="n">
        <v>45810</v>
      </c>
      <c r="E40" s="75" t="s">
        <v>220</v>
      </c>
      <c r="F40" s="75"/>
      <c r="G40" s="75" t="s">
        <v>221</v>
      </c>
      <c r="H40" s="82" t="n">
        <v>100</v>
      </c>
      <c r="I40" s="83" t="n">
        <v>4</v>
      </c>
      <c r="J40" s="70"/>
    </row>
    <row r="41" customFormat="false" ht="9.75" hidden="false" customHeight="false" outlineLevel="0" collapsed="false">
      <c r="A41" s="75" t="s">
        <v>107</v>
      </c>
      <c r="B41" s="81" t="s">
        <v>222</v>
      </c>
      <c r="C41" s="81" t="s">
        <v>223</v>
      </c>
      <c r="D41" s="77" t="n">
        <v>45811</v>
      </c>
      <c r="E41" s="75" t="s">
        <v>224</v>
      </c>
      <c r="F41" s="75"/>
      <c r="G41" s="75" t="s">
        <v>225</v>
      </c>
      <c r="H41" s="82" t="n">
        <v>74.1</v>
      </c>
      <c r="I41" s="83" t="n">
        <v>4</v>
      </c>
    </row>
    <row r="42" customFormat="false" ht="9.75" hidden="false" customHeight="false" outlineLevel="0" collapsed="false">
      <c r="A42" s="75" t="s">
        <v>107</v>
      </c>
      <c r="B42" s="81" t="s">
        <v>226</v>
      </c>
      <c r="C42" s="81" t="s">
        <v>227</v>
      </c>
      <c r="D42" s="77" t="n">
        <v>45812</v>
      </c>
      <c r="E42" s="75" t="s">
        <v>228</v>
      </c>
      <c r="F42" s="75"/>
      <c r="G42" s="75" t="s">
        <v>229</v>
      </c>
      <c r="H42" s="82" t="n">
        <v>120</v>
      </c>
      <c r="I42" s="83" t="n">
        <v>2</v>
      </c>
    </row>
    <row r="43" customFormat="false" ht="39.75" hidden="false" customHeight="false" outlineLevel="0" collapsed="false">
      <c r="A43" s="75" t="s">
        <v>107</v>
      </c>
      <c r="B43" s="81" t="s">
        <v>230</v>
      </c>
      <c r="C43" s="81" t="s">
        <v>230</v>
      </c>
      <c r="D43" s="77" t="n">
        <v>45813</v>
      </c>
      <c r="E43" s="75" t="s">
        <v>231</v>
      </c>
      <c r="F43" s="75"/>
      <c r="G43" s="75" t="s">
        <v>232</v>
      </c>
      <c r="H43" s="82" t="n">
        <v>80</v>
      </c>
      <c r="I43" s="83" t="n">
        <v>3</v>
      </c>
    </row>
    <row r="44" customFormat="false" ht="9.75" hidden="false" customHeight="false" outlineLevel="0" collapsed="false">
      <c r="A44" s="75" t="s">
        <v>107</v>
      </c>
      <c r="B44" s="81" t="s">
        <v>233</v>
      </c>
      <c r="C44" s="81" t="s">
        <v>234</v>
      </c>
      <c r="D44" s="77" t="n">
        <v>45814</v>
      </c>
      <c r="E44" s="75" t="s">
        <v>235</v>
      </c>
      <c r="F44" s="75"/>
      <c r="G44" s="75" t="s">
        <v>236</v>
      </c>
      <c r="H44" s="82" t="n">
        <v>600</v>
      </c>
      <c r="I44" s="83" t="n">
        <v>1</v>
      </c>
    </row>
    <row r="45" s="56" customFormat="true" ht="19.5" hidden="false" customHeight="false" outlineLevel="0" collapsed="false">
      <c r="A45" s="75" t="s">
        <v>107</v>
      </c>
      <c r="B45" s="81" t="s">
        <v>190</v>
      </c>
      <c r="C45" s="81" t="s">
        <v>237</v>
      </c>
      <c r="D45" s="77" t="n">
        <v>45815</v>
      </c>
      <c r="E45" s="75" t="s">
        <v>238</v>
      </c>
      <c r="F45" s="75"/>
      <c r="G45" s="75" t="s">
        <v>239</v>
      </c>
      <c r="H45" s="82" t="n">
        <v>10</v>
      </c>
      <c r="I45" s="83" t="n">
        <v>3</v>
      </c>
      <c r="K45" s="57"/>
      <c r="L45" s="57"/>
      <c r="M45" s="57"/>
      <c r="N45" s="57"/>
      <c r="O45" s="57"/>
      <c r="P45" s="57"/>
      <c r="Q45" s="57"/>
      <c r="R45" s="57"/>
    </row>
    <row r="46" s="56" customFormat="true" ht="9.75" hidden="false" customHeight="false" outlineLevel="0" collapsed="false">
      <c r="A46" s="75" t="s">
        <v>107</v>
      </c>
      <c r="B46" s="81" t="s">
        <v>240</v>
      </c>
      <c r="C46" s="81" t="s">
        <v>241</v>
      </c>
      <c r="D46" s="77" t="n">
        <v>45816</v>
      </c>
      <c r="E46" s="75" t="s">
        <v>242</v>
      </c>
      <c r="F46" s="75"/>
      <c r="G46" s="75" t="s">
        <v>243</v>
      </c>
      <c r="H46" s="82" t="n">
        <v>19</v>
      </c>
      <c r="I46" s="83" t="n">
        <v>2</v>
      </c>
      <c r="K46" s="57"/>
      <c r="L46" s="57"/>
      <c r="M46" s="57"/>
      <c r="N46" s="57"/>
      <c r="O46" s="57"/>
      <c r="P46" s="57"/>
      <c r="Q46" s="57"/>
      <c r="R46" s="57"/>
    </row>
    <row r="47" s="56" customFormat="true" ht="9.75" hidden="false" customHeight="false" outlineLevel="0" collapsed="false">
      <c r="A47" s="75" t="s">
        <v>107</v>
      </c>
      <c r="B47" s="81" t="s">
        <v>244</v>
      </c>
      <c r="C47" s="81" t="s">
        <v>167</v>
      </c>
      <c r="D47" s="77" t="n">
        <v>45817</v>
      </c>
      <c r="E47" s="75" t="s">
        <v>245</v>
      </c>
      <c r="F47" s="75"/>
      <c r="G47" s="75" t="s">
        <v>246</v>
      </c>
      <c r="H47" s="82" t="n">
        <v>230</v>
      </c>
      <c r="I47" s="83" t="n">
        <v>2</v>
      </c>
      <c r="K47" s="57"/>
      <c r="L47" s="57"/>
      <c r="M47" s="57"/>
      <c r="N47" s="57"/>
      <c r="O47" s="57"/>
      <c r="P47" s="57"/>
      <c r="Q47" s="57"/>
      <c r="R47" s="57"/>
    </row>
    <row r="48" s="56" customFormat="true" ht="9.75" hidden="false" customHeight="false" outlineLevel="0" collapsed="false">
      <c r="A48" s="75" t="s">
        <v>107</v>
      </c>
      <c r="B48" s="81" t="s">
        <v>247</v>
      </c>
      <c r="C48" s="81" t="s">
        <v>248</v>
      </c>
      <c r="D48" s="77" t="n">
        <v>45818</v>
      </c>
      <c r="E48" s="75" t="s">
        <v>249</v>
      </c>
      <c r="F48" s="75"/>
      <c r="G48" s="75" t="s">
        <v>250</v>
      </c>
      <c r="H48" s="82" t="n">
        <v>175</v>
      </c>
      <c r="I48" s="83" t="n">
        <v>2</v>
      </c>
      <c r="K48" s="57"/>
      <c r="L48" s="57"/>
      <c r="M48" s="57"/>
      <c r="N48" s="57"/>
      <c r="O48" s="57"/>
      <c r="P48" s="57"/>
      <c r="Q48" s="57"/>
      <c r="R48" s="57"/>
    </row>
    <row r="49" s="56" customFormat="true" ht="9.75" hidden="false" customHeight="false" outlineLevel="0" collapsed="false">
      <c r="A49" s="75" t="s">
        <v>107</v>
      </c>
      <c r="B49" s="81" t="s">
        <v>251</v>
      </c>
      <c r="C49" s="81" t="n">
        <v>369963</v>
      </c>
      <c r="D49" s="77" t="n">
        <v>45819</v>
      </c>
      <c r="E49" s="75" t="s">
        <v>252</v>
      </c>
      <c r="F49" s="75"/>
      <c r="G49" s="75" t="s">
        <v>253</v>
      </c>
      <c r="H49" s="82"/>
      <c r="I49" s="83" t="n">
        <v>1</v>
      </c>
      <c r="K49" s="57"/>
      <c r="L49" s="57"/>
      <c r="M49" s="57"/>
      <c r="N49" s="57"/>
      <c r="O49" s="57"/>
      <c r="P49" s="57"/>
      <c r="Q49" s="57"/>
      <c r="R49" s="57"/>
    </row>
    <row r="50" s="56" customFormat="true" ht="79.5" hidden="false" customHeight="false" outlineLevel="0" collapsed="false">
      <c r="A50" s="75" t="s">
        <v>254</v>
      </c>
      <c r="B50" s="81"/>
      <c r="C50" s="81"/>
      <c r="D50" s="77" t="n">
        <v>45820</v>
      </c>
      <c r="E50" s="75" t="s">
        <v>255</v>
      </c>
      <c r="F50" s="75"/>
      <c r="G50" s="75"/>
      <c r="H50" s="82"/>
      <c r="I50" s="83" t="n">
        <v>10</v>
      </c>
      <c r="K50" s="57"/>
      <c r="L50" s="57"/>
      <c r="M50" s="57"/>
      <c r="N50" s="57"/>
      <c r="O50" s="57"/>
      <c r="P50" s="57"/>
      <c r="Q50" s="57"/>
      <c r="R50" s="57"/>
    </row>
    <row r="51" s="56" customFormat="true" ht="9.75" hidden="false" customHeight="false" outlineLevel="0" collapsed="false">
      <c r="A51" s="75" t="s">
        <v>254</v>
      </c>
      <c r="B51" s="81" t="s">
        <v>256</v>
      </c>
      <c r="C51" s="81" t="n">
        <v>20200136</v>
      </c>
      <c r="D51" s="77" t="n">
        <v>45821</v>
      </c>
      <c r="E51" s="75" t="s">
        <v>257</v>
      </c>
      <c r="F51" s="75"/>
      <c r="G51" s="75" t="s">
        <v>258</v>
      </c>
      <c r="H51" s="82" t="n">
        <v>360</v>
      </c>
      <c r="I51" s="83" t="n">
        <v>10</v>
      </c>
      <c r="K51" s="57"/>
      <c r="L51" s="57"/>
      <c r="M51" s="57"/>
      <c r="N51" s="57"/>
      <c r="O51" s="57"/>
      <c r="P51" s="57"/>
      <c r="Q51" s="57"/>
      <c r="R51" s="57"/>
    </row>
    <row r="52" s="56" customFormat="true" ht="9.75" hidden="false" customHeight="false" outlineLevel="0" collapsed="false">
      <c r="A52" s="75" t="s">
        <v>254</v>
      </c>
      <c r="B52" s="81" t="s">
        <v>259</v>
      </c>
      <c r="C52" s="81" t="s">
        <v>194</v>
      </c>
      <c r="D52" s="77" t="n">
        <v>45822</v>
      </c>
      <c r="E52" s="75" t="s">
        <v>260</v>
      </c>
      <c r="F52" s="75"/>
      <c r="G52" s="75" t="s">
        <v>196</v>
      </c>
      <c r="H52" s="82" t="n">
        <v>500</v>
      </c>
      <c r="I52" s="83" t="n">
        <v>10</v>
      </c>
      <c r="K52" s="57"/>
      <c r="L52" s="57"/>
      <c r="M52" s="57"/>
      <c r="N52" s="57"/>
      <c r="O52" s="57"/>
      <c r="P52" s="57"/>
      <c r="Q52" s="57"/>
      <c r="R52" s="57"/>
    </row>
    <row r="53" s="56" customFormat="true" ht="9.75" hidden="false" customHeight="false" outlineLevel="0" collapsed="false">
      <c r="A53" s="75" t="s">
        <v>254</v>
      </c>
      <c r="B53" s="88" t="n">
        <v>45505</v>
      </c>
      <c r="C53" s="81" t="s">
        <v>261</v>
      </c>
      <c r="D53" s="77" t="n">
        <v>45823</v>
      </c>
      <c r="E53" s="75" t="s">
        <v>262</v>
      </c>
      <c r="F53" s="75"/>
      <c r="G53" s="75" t="s">
        <v>263</v>
      </c>
      <c r="H53" s="82" t="n">
        <v>20</v>
      </c>
      <c r="I53" s="83" t="n">
        <v>10</v>
      </c>
      <c r="K53" s="57"/>
      <c r="L53" s="57"/>
      <c r="M53" s="57"/>
      <c r="N53" s="57"/>
      <c r="O53" s="57"/>
      <c r="P53" s="57"/>
      <c r="Q53" s="57"/>
      <c r="R53" s="57"/>
    </row>
    <row r="54" s="56" customFormat="true" ht="9.75" hidden="false" customHeight="false" outlineLevel="0" collapsed="false">
      <c r="A54" s="75" t="s">
        <v>254</v>
      </c>
      <c r="B54" s="81" t="s">
        <v>264</v>
      </c>
      <c r="C54" s="81" t="s">
        <v>265</v>
      </c>
      <c r="D54" s="77" t="n">
        <v>45824</v>
      </c>
      <c r="E54" s="75" t="s">
        <v>266</v>
      </c>
      <c r="F54" s="75"/>
      <c r="G54" s="75" t="s">
        <v>267</v>
      </c>
      <c r="H54" s="82" t="n">
        <v>25</v>
      </c>
      <c r="I54" s="83" t="n">
        <v>10</v>
      </c>
      <c r="K54" s="57"/>
      <c r="L54" s="57"/>
      <c r="M54" s="57"/>
      <c r="N54" s="57"/>
      <c r="O54" s="57"/>
      <c r="P54" s="57"/>
      <c r="Q54" s="57"/>
      <c r="R54" s="57"/>
    </row>
    <row r="55" s="56" customFormat="true" ht="19.5" hidden="false" customHeight="false" outlineLevel="0" collapsed="false">
      <c r="A55" s="75" t="s">
        <v>268</v>
      </c>
      <c r="B55" s="88" t="n">
        <v>45536</v>
      </c>
      <c r="C55" s="81" t="s">
        <v>269</v>
      </c>
      <c r="D55" s="77" t="n">
        <v>45825</v>
      </c>
      <c r="E55" s="75" t="s">
        <v>270</v>
      </c>
      <c r="F55" s="75"/>
      <c r="G55" s="75" t="s">
        <v>271</v>
      </c>
      <c r="H55" s="82" t="n">
        <v>20000</v>
      </c>
      <c r="I55" s="83" t="n">
        <v>5</v>
      </c>
      <c r="K55" s="57"/>
      <c r="L55" s="57"/>
      <c r="M55" s="57"/>
      <c r="N55" s="57"/>
      <c r="O55" s="57"/>
      <c r="P55" s="57"/>
      <c r="Q55" s="57"/>
      <c r="R55" s="57"/>
    </row>
    <row r="56" s="56" customFormat="true" ht="39.75" hidden="false" customHeight="false" outlineLevel="0" collapsed="false">
      <c r="A56" s="75" t="s">
        <v>272</v>
      </c>
      <c r="B56" s="81" t="s">
        <v>273</v>
      </c>
      <c r="C56" s="81" t="s">
        <v>274</v>
      </c>
      <c r="D56" s="77" t="n">
        <v>45826</v>
      </c>
      <c r="E56" s="75" t="s">
        <v>275</v>
      </c>
      <c r="F56" s="75"/>
      <c r="G56" s="75" t="s">
        <v>276</v>
      </c>
      <c r="H56" s="82" t="n">
        <v>30000</v>
      </c>
      <c r="I56" s="83" t="n">
        <v>5</v>
      </c>
      <c r="K56" s="57"/>
      <c r="L56" s="57"/>
      <c r="M56" s="57"/>
      <c r="N56" s="57"/>
      <c r="O56" s="57"/>
      <c r="P56" s="57"/>
      <c r="Q56" s="57"/>
      <c r="R56" s="57"/>
    </row>
    <row r="57" s="56" customFormat="true" ht="109.5" hidden="false" customHeight="false" outlineLevel="0" collapsed="false">
      <c r="A57" s="75" t="s">
        <v>277</v>
      </c>
      <c r="B57" s="81"/>
      <c r="C57" s="81"/>
      <c r="D57" s="77" t="n">
        <v>45827</v>
      </c>
      <c r="E57" s="75" t="s">
        <v>278</v>
      </c>
      <c r="F57" s="75"/>
      <c r="G57" s="75" t="s">
        <v>69</v>
      </c>
      <c r="H57" s="82"/>
      <c r="I57" s="83"/>
      <c r="K57" s="57"/>
      <c r="L57" s="57"/>
      <c r="M57" s="57"/>
      <c r="N57" s="57"/>
      <c r="O57" s="57"/>
      <c r="P57" s="57"/>
      <c r="Q57" s="57"/>
      <c r="R57" s="57"/>
    </row>
    <row r="58" s="56" customFormat="true" ht="9.75" hidden="false" customHeight="false" outlineLevel="0" collapsed="false">
      <c r="A58" s="75" t="s">
        <v>107</v>
      </c>
      <c r="B58" s="81" t="s">
        <v>279</v>
      </c>
      <c r="C58" s="81" t="s">
        <v>280</v>
      </c>
      <c r="D58" s="77" t="n">
        <v>45828</v>
      </c>
      <c r="E58" s="75" t="s">
        <v>281</v>
      </c>
      <c r="F58" s="75"/>
      <c r="G58" s="75" t="s">
        <v>282</v>
      </c>
      <c r="H58" s="82" t="n">
        <v>123</v>
      </c>
      <c r="I58" s="83" t="n">
        <v>2</v>
      </c>
      <c r="K58" s="57"/>
      <c r="L58" s="57"/>
      <c r="M58" s="57"/>
      <c r="N58" s="57"/>
      <c r="O58" s="57"/>
      <c r="P58" s="57"/>
      <c r="Q58" s="57"/>
      <c r="R58" s="57"/>
    </row>
    <row r="59" s="56" customFormat="true" ht="19.5" hidden="false" customHeight="false" outlineLevel="0" collapsed="false">
      <c r="A59" s="75" t="s">
        <v>107</v>
      </c>
      <c r="B59" s="81" t="s">
        <v>283</v>
      </c>
      <c r="C59" s="81" t="s">
        <v>284</v>
      </c>
      <c r="D59" s="77" t="n">
        <v>45829</v>
      </c>
      <c r="E59" s="75" t="s">
        <v>285</v>
      </c>
      <c r="F59" s="75"/>
      <c r="G59" s="75" t="s">
        <v>286</v>
      </c>
      <c r="H59" s="82" t="n">
        <v>1600</v>
      </c>
      <c r="I59" s="83" t="n">
        <v>2</v>
      </c>
      <c r="K59" s="57"/>
      <c r="L59" s="57"/>
      <c r="M59" s="57"/>
      <c r="N59" s="57"/>
      <c r="O59" s="57"/>
      <c r="P59" s="57"/>
      <c r="Q59" s="57"/>
      <c r="R59" s="57"/>
    </row>
    <row r="60" s="56" customFormat="true" ht="9.75" hidden="false" customHeight="false" outlineLevel="0" collapsed="false">
      <c r="A60" s="75" t="s">
        <v>107</v>
      </c>
      <c r="B60" s="81"/>
      <c r="C60" s="81"/>
      <c r="D60" s="77" t="n">
        <v>45830</v>
      </c>
      <c r="E60" s="75" t="s">
        <v>166</v>
      </c>
      <c r="F60" s="75"/>
      <c r="G60" s="75"/>
      <c r="H60" s="82"/>
      <c r="I60" s="83" t="n">
        <v>2</v>
      </c>
      <c r="K60" s="57"/>
      <c r="L60" s="57"/>
      <c r="M60" s="57"/>
      <c r="N60" s="57"/>
      <c r="O60" s="57"/>
      <c r="P60" s="57"/>
      <c r="Q60" s="57"/>
      <c r="R60" s="57"/>
    </row>
    <row r="61" s="56" customFormat="true" ht="9.75" hidden="false" customHeight="false" outlineLevel="0" collapsed="false">
      <c r="A61" s="75" t="s">
        <v>107</v>
      </c>
      <c r="B61" s="81" t="s">
        <v>287</v>
      </c>
      <c r="C61" s="81" t="s">
        <v>288</v>
      </c>
      <c r="D61" s="77" t="n">
        <v>45831</v>
      </c>
      <c r="E61" s="75" t="s">
        <v>289</v>
      </c>
      <c r="F61" s="75"/>
      <c r="G61" s="75" t="s">
        <v>290</v>
      </c>
      <c r="H61" s="82" t="n">
        <v>21.36</v>
      </c>
      <c r="I61" s="83" t="n">
        <v>2</v>
      </c>
      <c r="K61" s="57"/>
      <c r="L61" s="57"/>
      <c r="M61" s="57"/>
      <c r="N61" s="57"/>
      <c r="O61" s="57"/>
      <c r="P61" s="57"/>
      <c r="Q61" s="57"/>
      <c r="R61" s="57"/>
    </row>
    <row r="62" s="56" customFormat="true" ht="9.75" hidden="false" customHeight="false" outlineLevel="0" collapsed="false">
      <c r="A62" s="75" t="s">
        <v>107</v>
      </c>
      <c r="B62" s="81" t="s">
        <v>291</v>
      </c>
      <c r="C62" s="81" t="s">
        <v>292</v>
      </c>
      <c r="D62" s="77" t="n">
        <v>45832</v>
      </c>
      <c r="E62" s="75" t="s">
        <v>293</v>
      </c>
      <c r="F62" s="75"/>
      <c r="G62" s="75" t="s">
        <v>294</v>
      </c>
      <c r="H62" s="82" t="n">
        <v>20</v>
      </c>
      <c r="I62" s="83" t="n">
        <v>2</v>
      </c>
      <c r="K62" s="57"/>
      <c r="L62" s="57"/>
      <c r="M62" s="57"/>
      <c r="N62" s="57"/>
      <c r="O62" s="57"/>
      <c r="P62" s="57"/>
      <c r="Q62" s="57"/>
      <c r="R62" s="57"/>
    </row>
    <row r="63" s="56" customFormat="true" ht="9.75" hidden="false" customHeight="false" outlineLevel="0" collapsed="false">
      <c r="A63" s="75" t="s">
        <v>107</v>
      </c>
      <c r="B63" s="81" t="s">
        <v>295</v>
      </c>
      <c r="C63" s="81" t="s">
        <v>296</v>
      </c>
      <c r="D63" s="77" t="n">
        <v>45833</v>
      </c>
      <c r="E63" s="75" t="s">
        <v>297</v>
      </c>
      <c r="F63" s="75"/>
      <c r="G63" s="75" t="s">
        <v>298</v>
      </c>
      <c r="H63" s="82" t="n">
        <v>200</v>
      </c>
      <c r="I63" s="83" t="n">
        <v>2</v>
      </c>
      <c r="K63" s="57"/>
      <c r="L63" s="57"/>
      <c r="M63" s="57"/>
      <c r="N63" s="57"/>
      <c r="O63" s="57"/>
      <c r="P63" s="57"/>
      <c r="Q63" s="57"/>
      <c r="R63" s="57"/>
    </row>
    <row r="64" s="56" customFormat="true" ht="19.5" hidden="false" customHeight="false" outlineLevel="0" collapsed="false">
      <c r="A64" s="75" t="s">
        <v>107</v>
      </c>
      <c r="B64" s="81" t="s">
        <v>299</v>
      </c>
      <c r="C64" s="81" t="s">
        <v>300</v>
      </c>
      <c r="D64" s="77" t="n">
        <v>45834</v>
      </c>
      <c r="E64" s="75" t="s">
        <v>301</v>
      </c>
      <c r="F64" s="75"/>
      <c r="G64" s="75" t="s">
        <v>302</v>
      </c>
      <c r="H64" s="82" t="n">
        <v>201.5</v>
      </c>
      <c r="I64" s="83" t="n">
        <v>2</v>
      </c>
      <c r="K64" s="57"/>
      <c r="L64" s="57"/>
      <c r="M64" s="57"/>
      <c r="N64" s="57"/>
      <c r="O64" s="57"/>
      <c r="P64" s="57"/>
      <c r="Q64" s="57"/>
      <c r="R64" s="57"/>
    </row>
    <row r="65" s="56" customFormat="true" ht="19.5" hidden="false" customHeight="false" outlineLevel="0" collapsed="false">
      <c r="A65" s="75" t="s">
        <v>107</v>
      </c>
      <c r="B65" s="81" t="s">
        <v>303</v>
      </c>
      <c r="C65" s="81" t="s">
        <v>304</v>
      </c>
      <c r="D65" s="77" t="n">
        <v>45835</v>
      </c>
      <c r="E65" s="75" t="s">
        <v>305</v>
      </c>
      <c r="F65" s="75"/>
      <c r="G65" s="75" t="s">
        <v>306</v>
      </c>
      <c r="H65" s="82" t="n">
        <v>1010</v>
      </c>
      <c r="I65" s="83" t="n">
        <v>2</v>
      </c>
      <c r="K65" s="57"/>
      <c r="L65" s="57"/>
      <c r="M65" s="57"/>
      <c r="N65" s="57"/>
      <c r="O65" s="57"/>
      <c r="P65" s="57"/>
      <c r="Q65" s="57"/>
      <c r="R65" s="57"/>
    </row>
    <row r="66" s="56" customFormat="true" ht="39.75" hidden="false" customHeight="false" outlineLevel="0" collapsed="false">
      <c r="A66" s="75" t="s">
        <v>107</v>
      </c>
      <c r="B66" s="81" t="s">
        <v>307</v>
      </c>
      <c r="C66" s="81" t="s">
        <v>233</v>
      </c>
      <c r="D66" s="77" t="n">
        <v>45836</v>
      </c>
      <c r="E66" s="75" t="s">
        <v>308</v>
      </c>
      <c r="F66" s="75"/>
      <c r="G66" s="75" t="s">
        <v>309</v>
      </c>
      <c r="H66" s="82" t="n">
        <v>1330</v>
      </c>
      <c r="I66" s="83" t="n">
        <v>2</v>
      </c>
      <c r="K66" s="57"/>
      <c r="L66" s="57"/>
      <c r="M66" s="57"/>
      <c r="N66" s="57"/>
      <c r="O66" s="57"/>
      <c r="P66" s="57"/>
      <c r="Q66" s="57"/>
      <c r="R66" s="57"/>
    </row>
    <row r="67" s="56" customFormat="true" ht="19.5" hidden="false" customHeight="false" outlineLevel="0" collapsed="false">
      <c r="A67" s="75" t="s">
        <v>310</v>
      </c>
      <c r="B67" s="88" t="n">
        <v>45627</v>
      </c>
      <c r="C67" s="81" t="s">
        <v>311</v>
      </c>
      <c r="D67" s="77" t="n">
        <v>45837</v>
      </c>
      <c r="E67" s="75" t="s">
        <v>312</v>
      </c>
      <c r="F67" s="75"/>
      <c r="G67" s="75" t="s">
        <v>313</v>
      </c>
      <c r="H67" s="82" t="n">
        <v>1000</v>
      </c>
      <c r="I67" s="83" t="n">
        <v>10</v>
      </c>
      <c r="K67" s="57"/>
      <c r="L67" s="57"/>
      <c r="M67" s="57"/>
      <c r="N67" s="57"/>
      <c r="O67" s="57"/>
      <c r="P67" s="57"/>
      <c r="Q67" s="57"/>
      <c r="R67" s="57"/>
    </row>
    <row r="68" s="56" customFormat="true" ht="19.5" hidden="false" customHeight="false" outlineLevel="0" collapsed="false">
      <c r="A68" s="75" t="s">
        <v>314</v>
      </c>
      <c r="B68" s="81" t="s">
        <v>315</v>
      </c>
      <c r="C68" s="81" t="s">
        <v>316</v>
      </c>
      <c r="D68" s="77" t="n">
        <v>45838</v>
      </c>
      <c r="E68" s="75" t="s">
        <v>317</v>
      </c>
      <c r="F68" s="75"/>
      <c r="G68" s="75" t="s">
        <v>318</v>
      </c>
      <c r="H68" s="82" t="n">
        <v>200</v>
      </c>
      <c r="I68" s="83" t="n">
        <v>10</v>
      </c>
      <c r="K68" s="57"/>
      <c r="L68" s="57"/>
      <c r="M68" s="57"/>
      <c r="N68" s="57"/>
      <c r="O68" s="57"/>
      <c r="P68" s="57"/>
      <c r="Q68" s="57"/>
      <c r="R68" s="57"/>
    </row>
    <row r="69" s="56" customFormat="true" ht="49.5" hidden="false" customHeight="false" outlineLevel="0" collapsed="false">
      <c r="A69" s="75" t="s">
        <v>319</v>
      </c>
      <c r="B69" s="81"/>
      <c r="C69" s="81"/>
      <c r="D69" s="77" t="n">
        <v>45839</v>
      </c>
      <c r="E69" s="75" t="s">
        <v>320</v>
      </c>
      <c r="F69" s="75"/>
      <c r="G69" s="75"/>
      <c r="H69" s="82"/>
      <c r="I69" s="83" t="n">
        <v>10</v>
      </c>
      <c r="K69" s="57"/>
      <c r="L69" s="57"/>
      <c r="M69" s="57"/>
      <c r="N69" s="57"/>
      <c r="O69" s="57"/>
      <c r="P69" s="57"/>
      <c r="Q69" s="57"/>
      <c r="R69" s="57"/>
    </row>
    <row r="70" s="56" customFormat="true" ht="9.75" hidden="false" customHeight="false" outlineLevel="0" collapsed="false">
      <c r="A70" s="75" t="s">
        <v>319</v>
      </c>
      <c r="B70" s="81" t="s">
        <v>321</v>
      </c>
      <c r="C70" s="81" t="s">
        <v>233</v>
      </c>
      <c r="D70" s="77" t="n">
        <v>45840</v>
      </c>
      <c r="E70" s="75" t="s">
        <v>322</v>
      </c>
      <c r="F70" s="75"/>
      <c r="G70" s="75" t="s">
        <v>323</v>
      </c>
      <c r="H70" s="82" t="n">
        <v>147.35</v>
      </c>
      <c r="I70" s="83" t="n">
        <v>10</v>
      </c>
      <c r="K70" s="57"/>
      <c r="L70" s="57"/>
      <c r="M70" s="57"/>
      <c r="N70" s="57"/>
      <c r="O70" s="57"/>
      <c r="P70" s="57"/>
      <c r="Q70" s="57"/>
      <c r="R70" s="57"/>
    </row>
    <row r="71" s="56" customFormat="true" ht="39.75" hidden="false" customHeight="false" outlineLevel="0" collapsed="false">
      <c r="A71" s="75" t="s">
        <v>319</v>
      </c>
      <c r="B71" s="81" t="s">
        <v>324</v>
      </c>
      <c r="C71" s="81" t="s">
        <v>325</v>
      </c>
      <c r="D71" s="77" t="n">
        <v>45841</v>
      </c>
      <c r="E71" s="75" t="s">
        <v>326</v>
      </c>
      <c r="F71" s="75"/>
      <c r="G71" s="75" t="s">
        <v>327</v>
      </c>
      <c r="H71" s="82" t="n">
        <v>2500</v>
      </c>
      <c r="I71" s="83" t="n">
        <v>10</v>
      </c>
      <c r="K71" s="57"/>
      <c r="L71" s="57"/>
      <c r="M71" s="57"/>
      <c r="N71" s="57"/>
      <c r="O71" s="57"/>
      <c r="P71" s="57"/>
      <c r="Q71" s="57"/>
      <c r="R71" s="57"/>
    </row>
    <row r="72" s="56" customFormat="true" ht="9.75" hidden="false" customHeight="false" outlineLevel="0" collapsed="false">
      <c r="A72" s="75" t="s">
        <v>319</v>
      </c>
      <c r="B72" s="81" t="s">
        <v>328</v>
      </c>
      <c r="C72" s="81" t="s">
        <v>210</v>
      </c>
      <c r="D72" s="77" t="n">
        <v>45842</v>
      </c>
      <c r="E72" s="75" t="s">
        <v>329</v>
      </c>
      <c r="F72" s="75"/>
      <c r="G72" s="75" t="s">
        <v>330</v>
      </c>
      <c r="H72" s="82" t="n">
        <v>1200</v>
      </c>
      <c r="I72" s="83" t="n">
        <v>10</v>
      </c>
      <c r="K72" s="57"/>
      <c r="L72" s="57"/>
      <c r="M72" s="57"/>
      <c r="N72" s="57"/>
      <c r="O72" s="57"/>
      <c r="P72" s="57"/>
      <c r="Q72" s="57"/>
      <c r="R72" s="57"/>
    </row>
    <row r="73" s="56" customFormat="true" ht="39.75" hidden="false" customHeight="false" outlineLevel="0" collapsed="false">
      <c r="A73" s="75" t="s">
        <v>319</v>
      </c>
      <c r="B73" s="81" t="s">
        <v>331</v>
      </c>
      <c r="C73" s="81" t="s">
        <v>332</v>
      </c>
      <c r="D73" s="77" t="n">
        <v>45843</v>
      </c>
      <c r="E73" s="75" t="s">
        <v>333</v>
      </c>
      <c r="F73" s="75"/>
      <c r="G73" s="75" t="s">
        <v>334</v>
      </c>
      <c r="H73" s="82" t="n">
        <v>350</v>
      </c>
      <c r="I73" s="83" t="n">
        <v>10</v>
      </c>
      <c r="K73" s="57"/>
      <c r="L73" s="57"/>
      <c r="M73" s="57"/>
      <c r="N73" s="57"/>
      <c r="O73" s="57"/>
      <c r="P73" s="57"/>
      <c r="Q73" s="57"/>
      <c r="R73" s="57"/>
    </row>
    <row r="74" s="56" customFormat="true" ht="49.5" hidden="false" customHeight="false" outlineLevel="0" collapsed="false">
      <c r="A74" s="75" t="s">
        <v>319</v>
      </c>
      <c r="B74" s="81"/>
      <c r="C74" s="81"/>
      <c r="D74" s="77" t="n">
        <v>45844</v>
      </c>
      <c r="E74" s="75" t="s">
        <v>335</v>
      </c>
      <c r="F74" s="75"/>
      <c r="G74" s="75"/>
      <c r="H74" s="82"/>
      <c r="I74" s="83" t="n">
        <v>10</v>
      </c>
      <c r="K74" s="57"/>
      <c r="L74" s="57"/>
      <c r="M74" s="57"/>
      <c r="N74" s="57"/>
      <c r="O74" s="57"/>
      <c r="P74" s="57"/>
      <c r="Q74" s="57"/>
      <c r="R74" s="57"/>
    </row>
    <row r="75" s="56" customFormat="true" ht="9.75" hidden="false" customHeight="false" outlineLevel="0" collapsed="false">
      <c r="A75" s="75" t="s">
        <v>319</v>
      </c>
      <c r="B75" s="81" t="s">
        <v>336</v>
      </c>
      <c r="C75" s="81" t="s">
        <v>337</v>
      </c>
      <c r="D75" s="77" t="n">
        <v>45845</v>
      </c>
      <c r="E75" s="75" t="s">
        <v>338</v>
      </c>
      <c r="F75" s="75"/>
      <c r="G75" s="75" t="s">
        <v>339</v>
      </c>
      <c r="H75" s="82" t="n">
        <v>230</v>
      </c>
      <c r="I75" s="83" t="n">
        <v>10</v>
      </c>
      <c r="K75" s="57"/>
      <c r="L75" s="57"/>
      <c r="M75" s="57"/>
      <c r="N75" s="57"/>
      <c r="O75" s="57"/>
      <c r="P75" s="57"/>
      <c r="Q75" s="57"/>
      <c r="R75" s="57"/>
    </row>
    <row r="76" s="56" customFormat="true" ht="9.75" hidden="false" customHeight="false" outlineLevel="0" collapsed="false">
      <c r="A76" s="75" t="s">
        <v>319</v>
      </c>
      <c r="B76" s="81" t="s">
        <v>340</v>
      </c>
      <c r="C76" s="81" t="s">
        <v>341</v>
      </c>
      <c r="D76" s="77" t="n">
        <v>45846</v>
      </c>
      <c r="E76" s="75" t="s">
        <v>342</v>
      </c>
      <c r="F76" s="75"/>
      <c r="G76" s="75" t="s">
        <v>170</v>
      </c>
      <c r="H76" s="82" t="n">
        <v>200</v>
      </c>
      <c r="I76" s="83" t="n">
        <v>10</v>
      </c>
      <c r="K76" s="57"/>
      <c r="L76" s="57"/>
      <c r="M76" s="57"/>
      <c r="N76" s="57"/>
      <c r="O76" s="57"/>
      <c r="P76" s="57"/>
      <c r="Q76" s="57"/>
      <c r="R76" s="57"/>
    </row>
    <row r="77" s="56" customFormat="true" ht="9.75" hidden="false" customHeight="false" outlineLevel="0" collapsed="false">
      <c r="K77" s="57"/>
      <c r="L77" s="57"/>
      <c r="M77" s="57"/>
      <c r="N77" s="57"/>
      <c r="O77" s="57"/>
      <c r="P77" s="57"/>
      <c r="Q77" s="57"/>
      <c r="R77" s="57"/>
    </row>
    <row r="78" s="56" customFormat="true" ht="30" hidden="false" customHeight="false" outlineLevel="0" collapsed="false">
      <c r="A78" s="75" t="s">
        <v>343</v>
      </c>
      <c r="B78" s="81" t="s">
        <v>344</v>
      </c>
      <c r="C78" s="81" t="s">
        <v>345</v>
      </c>
      <c r="D78" s="77" t="n">
        <v>45847</v>
      </c>
      <c r="E78" s="75" t="s">
        <v>346</v>
      </c>
      <c r="F78" s="75"/>
      <c r="G78" s="75" t="s">
        <v>347</v>
      </c>
      <c r="H78" s="82" t="n">
        <v>10</v>
      </c>
      <c r="I78" s="83" t="n">
        <v>10</v>
      </c>
      <c r="K78" s="57"/>
      <c r="L78" s="57"/>
      <c r="M78" s="57"/>
      <c r="N78" s="57"/>
      <c r="O78" s="57"/>
      <c r="P78" s="57"/>
      <c r="Q78" s="57"/>
      <c r="R78" s="57"/>
    </row>
    <row r="79" s="56" customFormat="true" ht="9.75" hidden="false" customHeight="false" outlineLevel="0" collapsed="false">
      <c r="A79" s="75"/>
      <c r="B79" s="81"/>
      <c r="C79" s="81"/>
      <c r="D79" s="77"/>
      <c r="E79" s="75"/>
      <c r="F79" s="75"/>
      <c r="G79" s="75"/>
      <c r="H79" s="82"/>
      <c r="I79" s="55"/>
      <c r="K79" s="57"/>
      <c r="L79" s="57"/>
      <c r="M79" s="57"/>
      <c r="N79" s="57"/>
      <c r="O79" s="57"/>
      <c r="P79" s="57"/>
      <c r="Q79" s="57"/>
      <c r="R79" s="57"/>
    </row>
    <row r="80" s="56" customFormat="true" ht="9.75" hidden="false" customHeight="false" outlineLevel="0" collapsed="false">
      <c r="A80" s="75"/>
      <c r="B80" s="81"/>
      <c r="C80" s="81"/>
      <c r="D80" s="77"/>
      <c r="E80" s="75"/>
      <c r="F80" s="75"/>
      <c r="G80" s="75"/>
      <c r="H80" s="82"/>
      <c r="I80" s="55"/>
      <c r="K80" s="57"/>
      <c r="L80" s="57"/>
      <c r="M80" s="57"/>
      <c r="N80" s="57"/>
      <c r="O80" s="57"/>
      <c r="P80" s="57"/>
      <c r="Q80" s="57"/>
      <c r="R80" s="57"/>
    </row>
    <row r="81" s="56" customFormat="true" ht="9.75" hidden="false" customHeight="false" outlineLevel="0" collapsed="false">
      <c r="A81" s="75"/>
      <c r="B81" s="81"/>
      <c r="C81" s="81"/>
      <c r="D81" s="77"/>
      <c r="E81" s="75"/>
      <c r="F81" s="75"/>
      <c r="G81" s="75"/>
      <c r="H81" s="82"/>
      <c r="I81" s="55"/>
      <c r="K81" s="57"/>
      <c r="L81" s="57"/>
      <c r="M81" s="57"/>
      <c r="N81" s="57"/>
      <c r="O81" s="57"/>
      <c r="P81" s="57"/>
      <c r="Q81" s="57"/>
      <c r="R81" s="57"/>
    </row>
    <row r="82" s="56" customFormat="true" ht="9.75" hidden="false" customHeight="false" outlineLevel="0" collapsed="false">
      <c r="A82" s="75"/>
      <c r="B82" s="81"/>
      <c r="C82" s="81"/>
      <c r="D82" s="77"/>
      <c r="E82" s="75"/>
      <c r="F82" s="75"/>
      <c r="G82" s="75"/>
      <c r="H82" s="82"/>
      <c r="I82" s="55"/>
      <c r="K82" s="57"/>
      <c r="L82" s="57"/>
      <c r="M82" s="57"/>
      <c r="N82" s="57"/>
      <c r="O82" s="57"/>
      <c r="P82" s="57"/>
      <c r="Q82" s="57"/>
      <c r="R82" s="57"/>
    </row>
    <row r="83" s="56" customFormat="true" ht="9.75" hidden="false" customHeight="false" outlineLevel="0" collapsed="false">
      <c r="A83" s="75"/>
      <c r="B83" s="81"/>
      <c r="C83" s="81"/>
      <c r="D83" s="77"/>
      <c r="E83" s="75"/>
      <c r="F83" s="75"/>
      <c r="G83" s="75"/>
      <c r="H83" s="82"/>
      <c r="I83" s="55"/>
      <c r="K83" s="57"/>
      <c r="L83" s="57"/>
      <c r="M83" s="57"/>
      <c r="N83" s="57"/>
      <c r="O83" s="57"/>
      <c r="P83" s="57"/>
      <c r="Q83" s="57"/>
      <c r="R83" s="57"/>
    </row>
    <row r="84" s="56" customFormat="true" ht="9.75" hidden="false" customHeight="false" outlineLevel="0" collapsed="false">
      <c r="A84" s="75"/>
      <c r="B84" s="81"/>
      <c r="C84" s="81"/>
      <c r="D84" s="77"/>
      <c r="E84" s="75"/>
      <c r="F84" s="75"/>
      <c r="G84" s="75"/>
      <c r="H84" s="82"/>
      <c r="I84" s="55"/>
      <c r="K84" s="57"/>
      <c r="L84" s="57"/>
      <c r="M84" s="57"/>
      <c r="N84" s="57"/>
      <c r="O84" s="57"/>
      <c r="P84" s="57"/>
      <c r="Q84" s="57"/>
      <c r="R84" s="57"/>
    </row>
    <row r="85" s="56" customFormat="true" ht="9.75" hidden="false" customHeight="false" outlineLevel="0" collapsed="false">
      <c r="A85" s="75"/>
      <c r="B85" s="81"/>
      <c r="C85" s="81"/>
      <c r="D85" s="77"/>
      <c r="E85" s="75"/>
      <c r="F85" s="75"/>
      <c r="G85" s="75"/>
      <c r="H85" s="82"/>
      <c r="I85" s="55"/>
      <c r="K85" s="57"/>
      <c r="L85" s="57"/>
      <c r="M85" s="57"/>
      <c r="N85" s="57"/>
      <c r="O85" s="57"/>
      <c r="P85" s="57"/>
      <c r="Q85" s="57"/>
      <c r="R85" s="57"/>
    </row>
    <row r="86" s="56" customFormat="true" ht="9.75" hidden="false" customHeight="false" outlineLevel="0" collapsed="false">
      <c r="A86" s="75"/>
      <c r="B86" s="81"/>
      <c r="C86" s="81"/>
      <c r="D86" s="77"/>
      <c r="E86" s="75"/>
      <c r="F86" s="75"/>
      <c r="G86" s="75"/>
      <c r="H86" s="82"/>
      <c r="I86" s="55"/>
      <c r="K86" s="57"/>
      <c r="L86" s="57"/>
      <c r="M86" s="57"/>
      <c r="N86" s="57"/>
      <c r="O86" s="57"/>
      <c r="P86" s="57"/>
      <c r="Q86" s="57"/>
      <c r="R86" s="57"/>
    </row>
    <row r="87" s="56" customFormat="true" ht="9.75" hidden="false" customHeight="false" outlineLevel="0" collapsed="false">
      <c r="A87" s="75"/>
      <c r="B87" s="81"/>
      <c r="C87" s="81"/>
      <c r="D87" s="77"/>
      <c r="E87" s="75"/>
      <c r="F87" s="75"/>
      <c r="G87" s="75"/>
      <c r="H87" s="82"/>
      <c r="I87" s="55"/>
      <c r="K87" s="57"/>
      <c r="L87" s="57"/>
      <c r="M87" s="57"/>
      <c r="N87" s="57"/>
      <c r="O87" s="57"/>
      <c r="P87" s="57"/>
      <c r="Q87" s="57"/>
      <c r="R87" s="57"/>
    </row>
    <row r="88" s="56" customFormat="true" ht="9.75" hidden="false" customHeight="false" outlineLevel="0" collapsed="false">
      <c r="A88" s="75"/>
      <c r="B88" s="81"/>
      <c r="C88" s="81"/>
      <c r="D88" s="77"/>
      <c r="E88" s="75"/>
      <c r="F88" s="75"/>
      <c r="G88" s="75"/>
      <c r="H88" s="82"/>
      <c r="I88" s="55"/>
      <c r="K88" s="57"/>
      <c r="L88" s="57"/>
      <c r="M88" s="57"/>
      <c r="N88" s="57"/>
      <c r="O88" s="57"/>
      <c r="P88" s="57"/>
      <c r="Q88" s="57"/>
      <c r="R88" s="57"/>
    </row>
    <row r="89" s="56" customFormat="true" ht="9.75" hidden="false" customHeight="false" outlineLevel="0" collapsed="false">
      <c r="A89" s="75"/>
      <c r="B89" s="81"/>
      <c r="C89" s="81"/>
      <c r="D89" s="77"/>
      <c r="E89" s="75"/>
      <c r="F89" s="75"/>
      <c r="G89" s="75"/>
      <c r="H89" s="82"/>
      <c r="I89" s="55"/>
      <c r="K89" s="57"/>
      <c r="L89" s="57"/>
      <c r="M89" s="57"/>
      <c r="N89" s="57"/>
      <c r="O89" s="57"/>
      <c r="P89" s="57"/>
      <c r="Q89" s="57"/>
      <c r="R89" s="57"/>
    </row>
    <row r="90" s="56" customFormat="true" ht="9.75" hidden="false" customHeight="false" outlineLevel="0" collapsed="false">
      <c r="A90" s="75"/>
      <c r="B90" s="81"/>
      <c r="C90" s="81"/>
      <c r="D90" s="77"/>
      <c r="E90" s="75"/>
      <c r="F90" s="75"/>
      <c r="G90" s="75"/>
      <c r="H90" s="82"/>
      <c r="I90" s="55"/>
      <c r="K90" s="57"/>
      <c r="L90" s="57"/>
      <c r="M90" s="57"/>
      <c r="N90" s="57"/>
      <c r="O90" s="57"/>
      <c r="P90" s="57"/>
      <c r="Q90" s="57"/>
      <c r="R90" s="57"/>
    </row>
    <row r="91" s="56" customFormat="true" ht="9.75" hidden="false" customHeight="false" outlineLevel="0" collapsed="false">
      <c r="A91" s="75"/>
      <c r="B91" s="81"/>
      <c r="C91" s="81"/>
      <c r="D91" s="77"/>
      <c r="E91" s="75"/>
      <c r="F91" s="75"/>
      <c r="G91" s="75"/>
      <c r="H91" s="82"/>
      <c r="I91" s="55"/>
      <c r="K91" s="57"/>
      <c r="L91" s="57"/>
      <c r="M91" s="57"/>
      <c r="N91" s="57"/>
      <c r="O91" s="57"/>
      <c r="P91" s="57"/>
      <c r="Q91" s="57"/>
      <c r="R91" s="57"/>
    </row>
    <row r="92" s="56" customFormat="true" ht="9.75" hidden="false" customHeight="false" outlineLevel="0" collapsed="false">
      <c r="A92" s="75"/>
      <c r="B92" s="81"/>
      <c r="C92" s="81"/>
      <c r="D92" s="77"/>
      <c r="E92" s="75"/>
      <c r="F92" s="75"/>
      <c r="G92" s="75"/>
      <c r="H92" s="82"/>
      <c r="I92" s="55"/>
      <c r="K92" s="57"/>
      <c r="L92" s="57"/>
      <c r="M92" s="57"/>
      <c r="N92" s="57"/>
      <c r="O92" s="57"/>
      <c r="P92" s="57"/>
      <c r="Q92" s="57"/>
      <c r="R92" s="57"/>
    </row>
    <row r="93" s="56" customFormat="true" ht="9.75" hidden="false" customHeight="false" outlineLevel="0" collapsed="false">
      <c r="A93" s="75"/>
      <c r="B93" s="81"/>
      <c r="C93" s="81"/>
      <c r="D93" s="77"/>
      <c r="E93" s="75"/>
      <c r="F93" s="75"/>
      <c r="G93" s="75"/>
      <c r="H93" s="82"/>
      <c r="I93" s="55"/>
      <c r="K93" s="57"/>
      <c r="L93" s="57"/>
      <c r="M93" s="57"/>
      <c r="N93" s="57"/>
      <c r="O93" s="57"/>
      <c r="P93" s="57"/>
      <c r="Q93" s="57"/>
      <c r="R93" s="57"/>
    </row>
    <row r="94" s="56" customFormat="true" ht="9.75" hidden="false" customHeight="false" outlineLevel="0" collapsed="false">
      <c r="A94" s="75"/>
      <c r="B94" s="81"/>
      <c r="C94" s="81"/>
      <c r="D94" s="77"/>
      <c r="E94" s="75"/>
      <c r="F94" s="75"/>
      <c r="G94" s="75"/>
      <c r="H94" s="82"/>
      <c r="I94" s="55"/>
      <c r="K94" s="57"/>
      <c r="L94" s="57"/>
      <c r="M94" s="57"/>
      <c r="N94" s="57"/>
      <c r="O94" s="57"/>
      <c r="P94" s="57"/>
      <c r="Q94" s="57"/>
      <c r="R94" s="57"/>
    </row>
    <row r="95" s="56" customFormat="true" ht="9.75" hidden="false" customHeight="false" outlineLevel="0" collapsed="false">
      <c r="A95" s="75"/>
      <c r="B95" s="81"/>
      <c r="C95" s="81"/>
      <c r="D95" s="77"/>
      <c r="E95" s="75"/>
      <c r="F95" s="75"/>
      <c r="G95" s="75"/>
      <c r="H95" s="82"/>
      <c r="I95" s="55"/>
      <c r="K95" s="57"/>
      <c r="L95" s="57"/>
      <c r="M95" s="57"/>
      <c r="N95" s="57"/>
      <c r="O95" s="57"/>
      <c r="P95" s="57"/>
      <c r="Q95" s="57"/>
      <c r="R95" s="57"/>
    </row>
    <row r="96" s="56" customFormat="true" ht="9.75" hidden="false" customHeight="false" outlineLevel="0" collapsed="false">
      <c r="A96" s="75"/>
      <c r="B96" s="81"/>
      <c r="C96" s="81"/>
      <c r="D96" s="77"/>
      <c r="E96" s="75"/>
      <c r="F96" s="75"/>
      <c r="G96" s="75"/>
      <c r="H96" s="82"/>
      <c r="I96" s="55"/>
      <c r="K96" s="57"/>
      <c r="L96" s="57"/>
      <c r="M96" s="57"/>
      <c r="N96" s="57"/>
      <c r="O96" s="57"/>
      <c r="P96" s="57"/>
      <c r="Q96" s="57"/>
      <c r="R96" s="57"/>
    </row>
    <row r="97" s="56" customFormat="true" ht="9.75" hidden="false" customHeight="false" outlineLevel="0" collapsed="false">
      <c r="A97" s="75"/>
      <c r="B97" s="81"/>
      <c r="C97" s="81"/>
      <c r="D97" s="77"/>
      <c r="E97" s="75"/>
      <c r="F97" s="75"/>
      <c r="G97" s="75"/>
      <c r="H97" s="82"/>
      <c r="I97" s="55"/>
      <c r="K97" s="57"/>
      <c r="L97" s="57"/>
      <c r="M97" s="57"/>
      <c r="N97" s="57"/>
      <c r="O97" s="57"/>
      <c r="P97" s="57"/>
      <c r="Q97" s="57"/>
      <c r="R97" s="57"/>
    </row>
    <row r="98" s="56" customFormat="true" ht="9.75" hidden="false" customHeight="false" outlineLevel="0" collapsed="false">
      <c r="A98" s="75"/>
      <c r="B98" s="81"/>
      <c r="C98" s="81"/>
      <c r="D98" s="77"/>
      <c r="E98" s="75"/>
      <c r="F98" s="75"/>
      <c r="G98" s="75"/>
      <c r="H98" s="82"/>
      <c r="I98" s="55"/>
      <c r="K98" s="57"/>
      <c r="L98" s="57"/>
      <c r="M98" s="57"/>
      <c r="N98" s="57"/>
      <c r="O98" s="57"/>
      <c r="P98" s="57"/>
      <c r="Q98" s="57"/>
      <c r="R98" s="57"/>
    </row>
    <row r="99" s="56" customFormat="true" ht="9.75" hidden="false" customHeight="false" outlineLevel="0" collapsed="false">
      <c r="A99" s="75"/>
      <c r="B99" s="81"/>
      <c r="C99" s="81"/>
      <c r="D99" s="77"/>
      <c r="E99" s="75"/>
      <c r="F99" s="75"/>
      <c r="G99" s="75"/>
      <c r="H99" s="82"/>
      <c r="I99" s="55"/>
      <c r="K99" s="57"/>
      <c r="L99" s="57"/>
      <c r="M99" s="57"/>
      <c r="N99" s="57"/>
      <c r="O99" s="57"/>
      <c r="P99" s="57"/>
      <c r="Q99" s="57"/>
      <c r="R99" s="57"/>
    </row>
    <row r="100" s="56" customFormat="true" ht="9.75" hidden="false" customHeight="false" outlineLevel="0" collapsed="false">
      <c r="A100" s="75"/>
      <c r="B100" s="81"/>
      <c r="C100" s="81"/>
      <c r="D100" s="77"/>
      <c r="E100" s="75"/>
      <c r="F100" s="75"/>
      <c r="G100" s="75"/>
      <c r="H100" s="82"/>
      <c r="I100" s="55"/>
      <c r="K100" s="57"/>
      <c r="L100" s="57"/>
      <c r="M100" s="57"/>
      <c r="N100" s="57"/>
      <c r="O100" s="57"/>
      <c r="P100" s="57"/>
      <c r="Q100" s="57"/>
      <c r="R100" s="57"/>
    </row>
    <row r="101" s="56" customFormat="true" ht="9.75" hidden="false" customHeight="false" outlineLevel="0" collapsed="false">
      <c r="A101" s="75"/>
      <c r="B101" s="81"/>
      <c r="C101" s="81"/>
      <c r="D101" s="77"/>
      <c r="E101" s="75"/>
      <c r="F101" s="75"/>
      <c r="G101" s="75"/>
      <c r="H101" s="82"/>
      <c r="I101" s="55"/>
      <c r="K101" s="57"/>
      <c r="L101" s="57"/>
      <c r="M101" s="57"/>
      <c r="N101" s="57"/>
      <c r="O101" s="57"/>
      <c r="P101" s="57"/>
      <c r="Q101" s="57"/>
      <c r="R101" s="57"/>
    </row>
    <row r="102" s="56" customFormat="true" ht="9.75" hidden="false" customHeight="false" outlineLevel="0" collapsed="false">
      <c r="A102" s="75"/>
      <c r="B102" s="81"/>
      <c r="C102" s="81"/>
      <c r="D102" s="77"/>
      <c r="E102" s="75"/>
      <c r="F102" s="75"/>
      <c r="G102" s="75"/>
      <c r="H102" s="82"/>
      <c r="I102" s="55"/>
      <c r="K102" s="57"/>
      <c r="L102" s="57"/>
      <c r="M102" s="57"/>
      <c r="N102" s="57"/>
      <c r="O102" s="57"/>
      <c r="P102" s="57"/>
      <c r="Q102" s="57"/>
      <c r="R102" s="57"/>
    </row>
    <row r="103" s="56" customFormat="true" ht="9.75" hidden="false" customHeight="false" outlineLevel="0" collapsed="false">
      <c r="A103" s="75"/>
      <c r="B103" s="81"/>
      <c r="C103" s="81"/>
      <c r="D103" s="77"/>
      <c r="E103" s="75"/>
      <c r="F103" s="75"/>
      <c r="G103" s="75"/>
      <c r="H103" s="82"/>
      <c r="I103" s="55"/>
      <c r="K103" s="57"/>
      <c r="L103" s="57"/>
      <c r="M103" s="57"/>
      <c r="N103" s="57"/>
      <c r="O103" s="57"/>
      <c r="P103" s="57"/>
      <c r="Q103" s="57"/>
      <c r="R103" s="57"/>
    </row>
    <row r="104" s="56" customFormat="true" ht="9.75" hidden="false" customHeight="false" outlineLevel="0" collapsed="false">
      <c r="A104" s="75"/>
      <c r="B104" s="81"/>
      <c r="C104" s="81"/>
      <c r="D104" s="77"/>
      <c r="E104" s="75"/>
      <c r="F104" s="75"/>
      <c r="G104" s="75"/>
      <c r="H104" s="82"/>
      <c r="I104" s="55"/>
      <c r="K104" s="57"/>
      <c r="L104" s="57"/>
      <c r="M104" s="57"/>
      <c r="N104" s="57"/>
      <c r="O104" s="57"/>
      <c r="P104" s="57"/>
      <c r="Q104" s="57"/>
      <c r="R104" s="57"/>
    </row>
    <row r="105" s="56" customFormat="true" ht="9.75" hidden="false" customHeight="false" outlineLevel="0" collapsed="false">
      <c r="A105" s="75"/>
      <c r="B105" s="81"/>
      <c r="C105" s="81"/>
      <c r="D105" s="77"/>
      <c r="E105" s="75"/>
      <c r="F105" s="75"/>
      <c r="G105" s="75"/>
      <c r="H105" s="82"/>
      <c r="I105" s="55"/>
      <c r="K105" s="57"/>
      <c r="L105" s="57"/>
      <c r="M105" s="57"/>
      <c r="N105" s="57"/>
      <c r="O105" s="57"/>
      <c r="P105" s="57"/>
      <c r="Q105" s="57"/>
      <c r="R105" s="57"/>
    </row>
    <row r="106" s="56" customFormat="true" ht="9.75" hidden="false" customHeight="false" outlineLevel="0" collapsed="false">
      <c r="A106" s="75"/>
      <c r="B106" s="81"/>
      <c r="C106" s="81"/>
      <c r="D106" s="77"/>
      <c r="E106" s="75"/>
      <c r="F106" s="75"/>
      <c r="G106" s="75"/>
      <c r="H106" s="82"/>
      <c r="I106" s="55"/>
      <c r="K106" s="57"/>
      <c r="L106" s="57"/>
      <c r="M106" s="57"/>
      <c r="N106" s="57"/>
      <c r="O106" s="57"/>
      <c r="P106" s="57"/>
      <c r="Q106" s="57"/>
      <c r="R106" s="57"/>
    </row>
    <row r="107" s="56" customFormat="true" ht="9.75" hidden="false" customHeight="false" outlineLevel="0" collapsed="false">
      <c r="A107" s="75"/>
      <c r="B107" s="81"/>
      <c r="C107" s="81"/>
      <c r="D107" s="77"/>
      <c r="E107" s="75"/>
      <c r="F107" s="75"/>
      <c r="G107" s="75"/>
      <c r="H107" s="82"/>
      <c r="I107" s="55"/>
      <c r="K107" s="57"/>
      <c r="L107" s="57"/>
      <c r="M107" s="57"/>
      <c r="N107" s="57"/>
      <c r="O107" s="57"/>
      <c r="P107" s="57"/>
      <c r="Q107" s="57"/>
      <c r="R107" s="57"/>
    </row>
    <row r="108" s="56" customFormat="true" ht="9.75" hidden="false" customHeight="false" outlineLevel="0" collapsed="false">
      <c r="A108" s="75"/>
      <c r="B108" s="81"/>
      <c r="C108" s="81"/>
      <c r="D108" s="77"/>
      <c r="E108" s="75"/>
      <c r="F108" s="75"/>
      <c r="G108" s="75"/>
      <c r="H108" s="82"/>
      <c r="I108" s="55"/>
      <c r="K108" s="57"/>
      <c r="L108" s="57"/>
      <c r="M108" s="57"/>
      <c r="N108" s="57"/>
      <c r="O108" s="57"/>
      <c r="P108" s="57"/>
      <c r="Q108" s="57"/>
      <c r="R108" s="57"/>
    </row>
    <row r="109" s="56" customFormat="true" ht="9.75" hidden="false" customHeight="false" outlineLevel="0" collapsed="false">
      <c r="A109" s="75"/>
      <c r="B109" s="81"/>
      <c r="C109" s="81"/>
      <c r="D109" s="77"/>
      <c r="E109" s="75"/>
      <c r="F109" s="75"/>
      <c r="G109" s="75"/>
      <c r="H109" s="82"/>
      <c r="I109" s="55"/>
      <c r="K109" s="57"/>
      <c r="L109" s="57"/>
      <c r="M109" s="57"/>
      <c r="N109" s="57"/>
      <c r="O109" s="57"/>
      <c r="P109" s="57"/>
      <c r="Q109" s="57"/>
      <c r="R109" s="57"/>
    </row>
    <row r="110" s="56" customFormat="true" ht="9.75" hidden="false" customHeight="false" outlineLevel="0" collapsed="false">
      <c r="A110" s="75"/>
      <c r="B110" s="81"/>
      <c r="C110" s="81"/>
      <c r="D110" s="77"/>
      <c r="E110" s="75"/>
      <c r="F110" s="75"/>
      <c r="G110" s="75"/>
      <c r="H110" s="82"/>
      <c r="I110" s="55"/>
      <c r="K110" s="57"/>
      <c r="L110" s="57"/>
      <c r="M110" s="57"/>
      <c r="N110" s="57"/>
      <c r="O110" s="57"/>
      <c r="P110" s="57"/>
      <c r="Q110" s="57"/>
      <c r="R110" s="57"/>
    </row>
    <row r="111" s="56" customFormat="true" ht="9.75" hidden="false" customHeight="false" outlineLevel="0" collapsed="false">
      <c r="A111" s="75"/>
      <c r="B111" s="81"/>
      <c r="C111" s="81"/>
      <c r="D111" s="77"/>
      <c r="E111" s="75"/>
      <c r="F111" s="75"/>
      <c r="G111" s="75"/>
      <c r="H111" s="82"/>
      <c r="I111" s="55"/>
      <c r="K111" s="57"/>
      <c r="L111" s="57"/>
      <c r="M111" s="57"/>
      <c r="N111" s="57"/>
      <c r="O111" s="57"/>
      <c r="P111" s="57"/>
      <c r="Q111" s="57"/>
      <c r="R111" s="57"/>
    </row>
    <row r="112" s="56" customFormat="true" ht="9.75" hidden="false" customHeight="false" outlineLevel="0" collapsed="false">
      <c r="A112" s="75"/>
      <c r="B112" s="81"/>
      <c r="C112" s="81"/>
      <c r="D112" s="77"/>
      <c r="E112" s="75"/>
      <c r="F112" s="75"/>
      <c r="G112" s="75"/>
      <c r="H112" s="82"/>
      <c r="I112" s="55"/>
      <c r="K112" s="57"/>
      <c r="L112" s="57"/>
      <c r="M112" s="57"/>
      <c r="N112" s="57"/>
      <c r="O112" s="57"/>
      <c r="P112" s="57"/>
      <c r="Q112" s="57"/>
      <c r="R112" s="57"/>
    </row>
    <row r="113" s="56" customFormat="true" ht="9.75" hidden="false" customHeight="false" outlineLevel="0" collapsed="false">
      <c r="A113" s="75"/>
      <c r="B113" s="81"/>
      <c r="C113" s="81"/>
      <c r="D113" s="77"/>
      <c r="E113" s="75"/>
      <c r="F113" s="75"/>
      <c r="G113" s="75"/>
      <c r="H113" s="82"/>
      <c r="I113" s="55"/>
      <c r="K113" s="57"/>
      <c r="L113" s="57"/>
      <c r="M113" s="57"/>
      <c r="N113" s="57"/>
      <c r="O113" s="57"/>
      <c r="P113" s="57"/>
      <c r="Q113" s="57"/>
      <c r="R113" s="57"/>
    </row>
    <row r="114" s="56" customFormat="true" ht="9.75" hidden="false" customHeight="false" outlineLevel="0" collapsed="false">
      <c r="A114" s="75"/>
      <c r="B114" s="81"/>
      <c r="C114" s="81"/>
      <c r="D114" s="77"/>
      <c r="E114" s="75"/>
      <c r="F114" s="75"/>
      <c r="G114" s="75"/>
      <c r="H114" s="82"/>
      <c r="I114" s="55"/>
      <c r="K114" s="57"/>
      <c r="L114" s="57"/>
      <c r="M114" s="57"/>
      <c r="N114" s="57"/>
      <c r="O114" s="57"/>
      <c r="P114" s="57"/>
      <c r="Q114" s="57"/>
      <c r="R114" s="57"/>
    </row>
    <row r="115" s="56" customFormat="true" ht="9.75" hidden="false" customHeight="false" outlineLevel="0" collapsed="false">
      <c r="A115" s="75"/>
      <c r="B115" s="81"/>
      <c r="C115" s="81"/>
      <c r="D115" s="77"/>
      <c r="E115" s="75"/>
      <c r="F115" s="75"/>
      <c r="G115" s="75"/>
      <c r="H115" s="82"/>
      <c r="I115" s="55"/>
      <c r="K115" s="57"/>
      <c r="L115" s="57"/>
      <c r="M115" s="57"/>
      <c r="N115" s="57"/>
      <c r="O115" s="57"/>
      <c r="P115" s="57"/>
      <c r="Q115" s="57"/>
      <c r="R115" s="57"/>
    </row>
    <row r="116" s="56" customFormat="true" ht="9.75" hidden="false" customHeight="false" outlineLevel="0" collapsed="false">
      <c r="A116" s="75"/>
      <c r="B116" s="81"/>
      <c r="C116" s="81"/>
      <c r="D116" s="77"/>
      <c r="E116" s="75"/>
      <c r="F116" s="75"/>
      <c r="G116" s="75"/>
      <c r="H116" s="82"/>
      <c r="I116" s="55"/>
      <c r="K116" s="57"/>
      <c r="L116" s="57"/>
      <c r="M116" s="57"/>
      <c r="N116" s="57"/>
      <c r="O116" s="57"/>
      <c r="P116" s="57"/>
      <c r="Q116" s="57"/>
      <c r="R116" s="57"/>
    </row>
    <row r="117" s="56" customFormat="true" ht="9.75" hidden="false" customHeight="false" outlineLevel="0" collapsed="false">
      <c r="A117" s="75"/>
      <c r="B117" s="81"/>
      <c r="C117" s="81"/>
      <c r="D117" s="77"/>
      <c r="E117" s="75"/>
      <c r="F117" s="75"/>
      <c r="G117" s="75"/>
      <c r="H117" s="82"/>
      <c r="I117" s="55"/>
      <c r="K117" s="57"/>
      <c r="L117" s="57"/>
      <c r="M117" s="57"/>
      <c r="N117" s="57"/>
      <c r="O117" s="57"/>
      <c r="P117" s="57"/>
      <c r="Q117" s="57"/>
      <c r="R117" s="57"/>
    </row>
    <row r="118" s="56" customFormat="true" ht="9.75" hidden="false" customHeight="false" outlineLevel="0" collapsed="false">
      <c r="A118" s="75"/>
      <c r="B118" s="81"/>
      <c r="C118" s="81"/>
      <c r="D118" s="77"/>
      <c r="E118" s="75"/>
      <c r="F118" s="75"/>
      <c r="G118" s="75"/>
      <c r="H118" s="82"/>
      <c r="I118" s="55"/>
      <c r="K118" s="57"/>
      <c r="L118" s="57"/>
      <c r="M118" s="57"/>
      <c r="N118" s="57"/>
      <c r="O118" s="57"/>
      <c r="P118" s="57"/>
      <c r="Q118" s="57"/>
      <c r="R118" s="57"/>
    </row>
    <row r="119" s="56" customFormat="true" ht="9.75" hidden="false" customHeight="false" outlineLevel="0" collapsed="false">
      <c r="A119" s="75"/>
      <c r="B119" s="81"/>
      <c r="C119" s="81"/>
      <c r="D119" s="77"/>
      <c r="E119" s="75"/>
      <c r="F119" s="75"/>
      <c r="G119" s="75"/>
      <c r="H119" s="82"/>
      <c r="I119" s="55"/>
      <c r="K119" s="57"/>
      <c r="L119" s="57"/>
      <c r="M119" s="57"/>
      <c r="N119" s="57"/>
      <c r="O119" s="57"/>
      <c r="P119" s="57"/>
      <c r="Q119" s="57"/>
      <c r="R119" s="57"/>
    </row>
    <row r="120" s="56" customFormat="true" ht="9.75" hidden="false" customHeight="false" outlineLevel="0" collapsed="false">
      <c r="A120" s="75"/>
      <c r="B120" s="81"/>
      <c r="C120" s="81"/>
      <c r="D120" s="77"/>
      <c r="E120" s="75"/>
      <c r="F120" s="75"/>
      <c r="G120" s="75"/>
      <c r="H120" s="82"/>
      <c r="I120" s="55"/>
      <c r="K120" s="57"/>
      <c r="L120" s="57"/>
      <c r="M120" s="57"/>
      <c r="N120" s="57"/>
      <c r="O120" s="57"/>
      <c r="P120" s="57"/>
      <c r="Q120" s="57"/>
      <c r="R120" s="57"/>
    </row>
    <row r="121" s="56" customFormat="true" ht="9.75" hidden="false" customHeight="false" outlineLevel="0" collapsed="false">
      <c r="A121" s="75"/>
      <c r="B121" s="81"/>
      <c r="C121" s="81"/>
      <c r="D121" s="77"/>
      <c r="E121" s="75"/>
      <c r="F121" s="75"/>
      <c r="G121" s="75"/>
      <c r="H121" s="82"/>
      <c r="I121" s="55"/>
      <c r="K121" s="57"/>
      <c r="L121" s="57"/>
      <c r="M121" s="57"/>
      <c r="N121" s="57"/>
      <c r="O121" s="57"/>
      <c r="P121" s="57"/>
      <c r="Q121" s="57"/>
      <c r="R121" s="57"/>
    </row>
    <row r="122" s="56" customFormat="true" ht="9.75" hidden="false" customHeight="false" outlineLevel="0" collapsed="false">
      <c r="A122" s="75"/>
      <c r="B122" s="81"/>
      <c r="C122" s="81"/>
      <c r="D122" s="77"/>
      <c r="E122" s="75"/>
      <c r="F122" s="75"/>
      <c r="G122" s="75"/>
      <c r="H122" s="82"/>
      <c r="I122" s="55"/>
      <c r="K122" s="57"/>
      <c r="L122" s="57"/>
      <c r="M122" s="57"/>
      <c r="N122" s="57"/>
      <c r="O122" s="57"/>
      <c r="P122" s="57"/>
      <c r="Q122" s="57"/>
      <c r="R122" s="57"/>
    </row>
    <row r="123" s="56" customFormat="true" ht="9.75" hidden="false" customHeight="false" outlineLevel="0" collapsed="false">
      <c r="A123" s="75"/>
      <c r="B123" s="81"/>
      <c r="C123" s="81"/>
      <c r="D123" s="77"/>
      <c r="E123" s="75"/>
      <c r="F123" s="75"/>
      <c r="G123" s="75"/>
      <c r="H123" s="82"/>
      <c r="I123" s="55"/>
      <c r="K123" s="57"/>
      <c r="L123" s="57"/>
      <c r="M123" s="57"/>
      <c r="N123" s="57"/>
      <c r="O123" s="57"/>
      <c r="P123" s="57"/>
      <c r="Q123" s="57"/>
      <c r="R123" s="57"/>
    </row>
    <row r="124" s="56" customFormat="true" ht="9.75" hidden="false" customHeight="false" outlineLevel="0" collapsed="false">
      <c r="A124" s="75"/>
      <c r="B124" s="81"/>
      <c r="C124" s="81"/>
      <c r="D124" s="77"/>
      <c r="E124" s="75"/>
      <c r="F124" s="75"/>
      <c r="G124" s="75"/>
      <c r="H124" s="82"/>
      <c r="I124" s="55"/>
      <c r="K124" s="57"/>
      <c r="L124" s="57"/>
      <c r="M124" s="57"/>
      <c r="N124" s="57"/>
      <c r="O124" s="57"/>
      <c r="P124" s="57"/>
      <c r="Q124" s="57"/>
      <c r="R124" s="57"/>
    </row>
    <row r="125" s="56" customFormat="true" ht="9.75" hidden="false" customHeight="false" outlineLevel="0" collapsed="false">
      <c r="A125" s="75"/>
      <c r="B125" s="81"/>
      <c r="C125" s="81"/>
      <c r="D125" s="77"/>
      <c r="E125" s="75"/>
      <c r="F125" s="75"/>
      <c r="G125" s="75"/>
      <c r="H125" s="82"/>
      <c r="I125" s="55"/>
      <c r="K125" s="57"/>
      <c r="L125" s="57"/>
      <c r="M125" s="57"/>
      <c r="N125" s="57"/>
      <c r="O125" s="57"/>
      <c r="P125" s="57"/>
      <c r="Q125" s="57"/>
      <c r="R125" s="57"/>
    </row>
    <row r="126" s="56" customFormat="true" ht="9.75" hidden="false" customHeight="false" outlineLevel="0" collapsed="false">
      <c r="A126" s="75"/>
      <c r="B126" s="81"/>
      <c r="C126" s="81"/>
      <c r="D126" s="77"/>
      <c r="E126" s="75"/>
      <c r="F126" s="75"/>
      <c r="G126" s="75"/>
      <c r="H126" s="82"/>
      <c r="I126" s="55"/>
      <c r="K126" s="57"/>
      <c r="L126" s="57"/>
      <c r="M126" s="57"/>
      <c r="N126" s="57"/>
      <c r="O126" s="57"/>
      <c r="P126" s="57"/>
      <c r="Q126" s="57"/>
      <c r="R126" s="57"/>
    </row>
    <row r="127" s="56" customFormat="true" ht="9.75" hidden="false" customHeight="false" outlineLevel="0" collapsed="false">
      <c r="A127" s="75"/>
      <c r="B127" s="81"/>
      <c r="C127" s="81"/>
      <c r="D127" s="77"/>
      <c r="E127" s="75"/>
      <c r="F127" s="75"/>
      <c r="G127" s="75"/>
      <c r="H127" s="82"/>
      <c r="I127" s="55"/>
      <c r="K127" s="57"/>
      <c r="L127" s="57"/>
      <c r="M127" s="57"/>
      <c r="N127" s="57"/>
      <c r="O127" s="57"/>
      <c r="P127" s="57"/>
      <c r="Q127" s="57"/>
      <c r="R127" s="57"/>
    </row>
    <row r="128" s="56" customFormat="true" ht="9.75" hidden="false" customHeight="false" outlineLevel="0" collapsed="false">
      <c r="A128" s="75"/>
      <c r="B128" s="81"/>
      <c r="C128" s="81"/>
      <c r="D128" s="77"/>
      <c r="E128" s="75"/>
      <c r="F128" s="75"/>
      <c r="G128" s="75"/>
      <c r="H128" s="82"/>
      <c r="I128" s="55"/>
      <c r="K128" s="57"/>
      <c r="L128" s="57"/>
      <c r="M128" s="57"/>
      <c r="N128" s="57"/>
      <c r="O128" s="57"/>
      <c r="P128" s="57"/>
      <c r="Q128" s="57"/>
      <c r="R128" s="57"/>
    </row>
    <row r="129" s="56" customFormat="true" ht="9.75" hidden="false" customHeight="false" outlineLevel="0" collapsed="false">
      <c r="A129" s="75"/>
      <c r="B129" s="81"/>
      <c r="C129" s="81"/>
      <c r="D129" s="77"/>
      <c r="E129" s="75"/>
      <c r="F129" s="75"/>
      <c r="G129" s="75"/>
      <c r="H129" s="82"/>
      <c r="I129" s="55"/>
      <c r="K129" s="57"/>
      <c r="L129" s="57"/>
      <c r="M129" s="57"/>
      <c r="N129" s="57"/>
      <c r="O129" s="57"/>
      <c r="P129" s="57"/>
      <c r="Q129" s="57"/>
      <c r="R129" s="57"/>
    </row>
    <row r="130" s="56" customFormat="true" ht="9.75" hidden="false" customHeight="false" outlineLevel="0" collapsed="false">
      <c r="A130" s="75"/>
      <c r="B130" s="81"/>
      <c r="C130" s="81"/>
      <c r="D130" s="77"/>
      <c r="E130" s="75"/>
      <c r="F130" s="75"/>
      <c r="G130" s="75"/>
      <c r="H130" s="82"/>
      <c r="I130" s="55"/>
      <c r="K130" s="57"/>
      <c r="L130" s="57"/>
      <c r="M130" s="57"/>
      <c r="N130" s="57"/>
      <c r="O130" s="57"/>
      <c r="P130" s="57"/>
      <c r="Q130" s="57"/>
      <c r="R130" s="57"/>
    </row>
    <row r="131" s="56" customFormat="true" ht="9.75" hidden="false" customHeight="false" outlineLevel="0" collapsed="false">
      <c r="A131" s="75"/>
      <c r="B131" s="81"/>
      <c r="C131" s="81"/>
      <c r="D131" s="77"/>
      <c r="E131" s="75"/>
      <c r="F131" s="75"/>
      <c r="G131" s="75"/>
      <c r="H131" s="82"/>
      <c r="I131" s="55"/>
      <c r="K131" s="57"/>
      <c r="L131" s="57"/>
      <c r="M131" s="57"/>
      <c r="N131" s="57"/>
      <c r="O131" s="57"/>
      <c r="P131" s="57"/>
      <c r="Q131" s="57"/>
      <c r="R131" s="57"/>
    </row>
    <row r="132" s="56" customFormat="true" ht="9.75" hidden="false" customHeight="false" outlineLevel="0" collapsed="false">
      <c r="A132" s="75"/>
      <c r="B132" s="81"/>
      <c r="C132" s="81"/>
      <c r="D132" s="77"/>
      <c r="E132" s="75"/>
      <c r="F132" s="75"/>
      <c r="G132" s="75"/>
      <c r="H132" s="82"/>
      <c r="I132" s="55"/>
      <c r="K132" s="57"/>
      <c r="L132" s="57"/>
      <c r="M132" s="57"/>
      <c r="N132" s="57"/>
      <c r="O132" s="57"/>
      <c r="P132" s="57"/>
      <c r="Q132" s="57"/>
      <c r="R132" s="57"/>
    </row>
    <row r="133" s="56" customFormat="true" ht="9.75" hidden="false" customHeight="false" outlineLevel="0" collapsed="false">
      <c r="A133" s="75"/>
      <c r="B133" s="81"/>
      <c r="C133" s="81"/>
      <c r="D133" s="77"/>
      <c r="E133" s="75"/>
      <c r="F133" s="75"/>
      <c r="G133" s="75"/>
      <c r="H133" s="82"/>
      <c r="I133" s="55"/>
      <c r="K133" s="57"/>
      <c r="L133" s="57"/>
      <c r="M133" s="57"/>
      <c r="N133" s="57"/>
      <c r="O133" s="57"/>
      <c r="P133" s="57"/>
      <c r="Q133" s="57"/>
      <c r="R133" s="57"/>
    </row>
    <row r="134" s="56" customFormat="true" ht="9.75" hidden="false" customHeight="false" outlineLevel="0" collapsed="false">
      <c r="A134" s="75"/>
      <c r="B134" s="81"/>
      <c r="C134" s="81"/>
      <c r="D134" s="77"/>
      <c r="E134" s="75"/>
      <c r="F134" s="75"/>
      <c r="G134" s="75"/>
      <c r="H134" s="82"/>
      <c r="I134" s="55"/>
      <c r="K134" s="57"/>
      <c r="L134" s="57"/>
      <c r="M134" s="57"/>
      <c r="N134" s="57"/>
      <c r="O134" s="57"/>
      <c r="P134" s="57"/>
      <c r="Q134" s="57"/>
      <c r="R134" s="57"/>
    </row>
    <row r="135" s="56" customFormat="true" ht="9.75" hidden="false" customHeight="false" outlineLevel="0" collapsed="false">
      <c r="A135" s="75"/>
      <c r="B135" s="81"/>
      <c r="C135" s="81"/>
      <c r="D135" s="77"/>
      <c r="E135" s="75"/>
      <c r="F135" s="75"/>
      <c r="G135" s="75"/>
      <c r="H135" s="82"/>
      <c r="I135" s="55"/>
      <c r="K135" s="57"/>
      <c r="L135" s="57"/>
      <c r="M135" s="57"/>
      <c r="N135" s="57"/>
      <c r="O135" s="57"/>
      <c r="P135" s="57"/>
      <c r="Q135" s="57"/>
      <c r="R135" s="57"/>
    </row>
    <row r="136" s="56" customFormat="true" ht="9.75" hidden="false" customHeight="false" outlineLevel="0" collapsed="false">
      <c r="A136" s="75"/>
      <c r="B136" s="81"/>
      <c r="C136" s="81"/>
      <c r="D136" s="77"/>
      <c r="E136" s="75"/>
      <c r="F136" s="75"/>
      <c r="G136" s="75"/>
      <c r="H136" s="82"/>
      <c r="I136" s="55"/>
      <c r="K136" s="57"/>
      <c r="L136" s="57"/>
      <c r="M136" s="57"/>
      <c r="N136" s="57"/>
      <c r="O136" s="57"/>
      <c r="P136" s="57"/>
      <c r="Q136" s="57"/>
      <c r="R136" s="57"/>
    </row>
    <row r="137" s="56" customFormat="true" ht="9.75" hidden="false" customHeight="false" outlineLevel="0" collapsed="false">
      <c r="A137" s="75"/>
      <c r="B137" s="81"/>
      <c r="C137" s="81"/>
      <c r="D137" s="77"/>
      <c r="E137" s="75"/>
      <c r="F137" s="75"/>
      <c r="G137" s="75"/>
      <c r="H137" s="82"/>
      <c r="I137" s="55"/>
      <c r="K137" s="57"/>
      <c r="L137" s="57"/>
      <c r="M137" s="57"/>
      <c r="N137" s="57"/>
      <c r="O137" s="57"/>
      <c r="P137" s="57"/>
      <c r="Q137" s="57"/>
      <c r="R137" s="57"/>
    </row>
    <row r="138" s="56" customFormat="true" ht="9.75" hidden="false" customHeight="false" outlineLevel="0" collapsed="false">
      <c r="A138" s="75"/>
      <c r="B138" s="81"/>
      <c r="C138" s="81"/>
      <c r="D138" s="77"/>
      <c r="E138" s="75"/>
      <c r="F138" s="75"/>
      <c r="G138" s="75"/>
      <c r="H138" s="82"/>
      <c r="I138" s="55"/>
      <c r="K138" s="57"/>
      <c r="L138" s="57"/>
      <c r="M138" s="57"/>
      <c r="N138" s="57"/>
      <c r="O138" s="57"/>
      <c r="P138" s="57"/>
      <c r="Q138" s="57"/>
      <c r="R138" s="57"/>
    </row>
    <row r="139" s="56" customFormat="true" ht="9.75" hidden="false" customHeight="false" outlineLevel="0" collapsed="false">
      <c r="A139" s="75"/>
      <c r="B139" s="81"/>
      <c r="C139" s="81"/>
      <c r="D139" s="77"/>
      <c r="E139" s="75"/>
      <c r="F139" s="75"/>
      <c r="G139" s="75"/>
      <c r="H139" s="82"/>
      <c r="I139" s="55"/>
      <c r="K139" s="57"/>
      <c r="L139" s="57"/>
      <c r="M139" s="57"/>
      <c r="N139" s="57"/>
      <c r="O139" s="57"/>
      <c r="P139" s="57"/>
      <c r="Q139" s="57"/>
      <c r="R139" s="57"/>
    </row>
    <row r="140" s="56" customFormat="true" ht="9.75" hidden="false" customHeight="false" outlineLevel="0" collapsed="false">
      <c r="A140" s="75"/>
      <c r="B140" s="81"/>
      <c r="C140" s="81"/>
      <c r="D140" s="77"/>
      <c r="E140" s="75"/>
      <c r="F140" s="75"/>
      <c r="G140" s="75"/>
      <c r="H140" s="82"/>
      <c r="I140" s="55"/>
      <c r="K140" s="57"/>
      <c r="L140" s="57"/>
      <c r="M140" s="57"/>
      <c r="N140" s="57"/>
      <c r="O140" s="57"/>
      <c r="P140" s="57"/>
      <c r="Q140" s="57"/>
      <c r="R140" s="57"/>
    </row>
    <row r="141" s="56" customFormat="true" ht="9.75" hidden="false" customHeight="false" outlineLevel="0" collapsed="false">
      <c r="A141" s="75"/>
      <c r="B141" s="81"/>
      <c r="C141" s="81"/>
      <c r="D141" s="77"/>
      <c r="E141" s="75"/>
      <c r="F141" s="75"/>
      <c r="G141" s="75"/>
      <c r="H141" s="82"/>
      <c r="I141" s="55"/>
      <c r="K141" s="57"/>
      <c r="L141" s="57"/>
      <c r="M141" s="57"/>
      <c r="N141" s="57"/>
      <c r="O141" s="57"/>
      <c r="P141" s="57"/>
      <c r="Q141" s="57"/>
      <c r="R141" s="57"/>
    </row>
    <row r="142" s="56" customFormat="true" ht="9.75" hidden="false" customHeight="false" outlineLevel="0" collapsed="false">
      <c r="A142" s="75"/>
      <c r="B142" s="81"/>
      <c r="C142" s="81"/>
      <c r="D142" s="77"/>
      <c r="E142" s="75"/>
      <c r="F142" s="75"/>
      <c r="G142" s="75"/>
      <c r="H142" s="82"/>
      <c r="I142" s="55"/>
      <c r="K142" s="57"/>
      <c r="L142" s="57"/>
      <c r="M142" s="57"/>
      <c r="N142" s="57"/>
      <c r="O142" s="57"/>
      <c r="P142" s="57"/>
      <c r="Q142" s="57"/>
      <c r="R142" s="57"/>
    </row>
    <row r="143" s="56" customFormat="true" ht="9.75" hidden="false" customHeight="false" outlineLevel="0" collapsed="false">
      <c r="A143" s="75"/>
      <c r="B143" s="81"/>
      <c r="C143" s="81"/>
      <c r="D143" s="77"/>
      <c r="E143" s="75"/>
      <c r="F143" s="75"/>
      <c r="G143" s="75"/>
      <c r="H143" s="82"/>
      <c r="I143" s="55"/>
      <c r="K143" s="57"/>
      <c r="L143" s="57"/>
      <c r="M143" s="57"/>
      <c r="N143" s="57"/>
      <c r="O143" s="57"/>
      <c r="P143" s="57"/>
      <c r="Q143" s="57"/>
      <c r="R143" s="57"/>
    </row>
    <row r="144" s="56" customFormat="true" ht="9.75" hidden="false" customHeight="false" outlineLevel="0" collapsed="false">
      <c r="A144" s="75"/>
      <c r="B144" s="81"/>
      <c r="C144" s="81"/>
      <c r="D144" s="77"/>
      <c r="E144" s="75"/>
      <c r="F144" s="75"/>
      <c r="G144" s="75"/>
      <c r="H144" s="82"/>
      <c r="I144" s="55"/>
      <c r="K144" s="57"/>
      <c r="L144" s="57"/>
      <c r="M144" s="57"/>
      <c r="N144" s="57"/>
      <c r="O144" s="57"/>
      <c r="P144" s="57"/>
      <c r="Q144" s="57"/>
      <c r="R144" s="57"/>
    </row>
    <row r="145" s="56" customFormat="true" ht="9.75" hidden="false" customHeight="false" outlineLevel="0" collapsed="false">
      <c r="A145" s="75"/>
      <c r="B145" s="81"/>
      <c r="C145" s="81"/>
      <c r="D145" s="77"/>
      <c r="E145" s="75"/>
      <c r="F145" s="75"/>
      <c r="G145" s="75"/>
      <c r="H145" s="82"/>
      <c r="I145" s="55"/>
      <c r="K145" s="57"/>
      <c r="L145" s="57"/>
      <c r="M145" s="57"/>
      <c r="N145" s="57"/>
      <c r="O145" s="57"/>
      <c r="P145" s="57"/>
      <c r="Q145" s="57"/>
      <c r="R145" s="57"/>
    </row>
    <row r="146" s="56" customFormat="true" ht="9.75" hidden="false" customHeight="false" outlineLevel="0" collapsed="false">
      <c r="A146" s="75"/>
      <c r="B146" s="81"/>
      <c r="C146" s="81"/>
      <c r="D146" s="77"/>
      <c r="E146" s="75"/>
      <c r="F146" s="75"/>
      <c r="G146" s="75"/>
      <c r="H146" s="82"/>
      <c r="I146" s="55"/>
      <c r="K146" s="57"/>
      <c r="L146" s="57"/>
      <c r="M146" s="57"/>
      <c r="N146" s="57"/>
      <c r="O146" s="57"/>
      <c r="P146" s="57"/>
      <c r="Q146" s="57"/>
      <c r="R146" s="57"/>
    </row>
    <row r="147" s="56" customFormat="true" ht="9.75" hidden="false" customHeight="false" outlineLevel="0" collapsed="false">
      <c r="A147" s="75"/>
      <c r="B147" s="81"/>
      <c r="C147" s="81"/>
      <c r="D147" s="77"/>
      <c r="E147" s="75"/>
      <c r="F147" s="75"/>
      <c r="G147" s="75"/>
      <c r="H147" s="82"/>
      <c r="I147" s="55"/>
      <c r="K147" s="57"/>
      <c r="L147" s="57"/>
      <c r="M147" s="57"/>
      <c r="N147" s="57"/>
      <c r="O147" s="57"/>
      <c r="P147" s="57"/>
      <c r="Q147" s="57"/>
      <c r="R147" s="57"/>
    </row>
    <row r="148" s="56" customFormat="true" ht="9.75" hidden="false" customHeight="false" outlineLevel="0" collapsed="false">
      <c r="A148" s="75"/>
      <c r="B148" s="81"/>
      <c r="C148" s="81"/>
      <c r="D148" s="77"/>
      <c r="E148" s="75"/>
      <c r="F148" s="75"/>
      <c r="G148" s="75"/>
      <c r="H148" s="82"/>
      <c r="I148" s="55"/>
      <c r="K148" s="57"/>
      <c r="L148" s="57"/>
      <c r="M148" s="57"/>
      <c r="N148" s="57"/>
      <c r="O148" s="57"/>
      <c r="P148" s="57"/>
      <c r="Q148" s="57"/>
      <c r="R148" s="57"/>
    </row>
    <row r="149" s="56" customFormat="true" ht="9.75" hidden="false" customHeight="false" outlineLevel="0" collapsed="false">
      <c r="A149" s="75"/>
      <c r="B149" s="81"/>
      <c r="C149" s="81"/>
      <c r="D149" s="77"/>
      <c r="E149" s="75"/>
      <c r="F149" s="75"/>
      <c r="G149" s="75"/>
      <c r="H149" s="82"/>
      <c r="I149" s="55"/>
      <c r="K149" s="57"/>
      <c r="L149" s="57"/>
      <c r="M149" s="57"/>
      <c r="N149" s="57"/>
      <c r="O149" s="57"/>
      <c r="P149" s="57"/>
      <c r="Q149" s="57"/>
      <c r="R149" s="57"/>
    </row>
    <row r="150" s="56" customFormat="true" ht="9.75" hidden="false" customHeight="false" outlineLevel="0" collapsed="false">
      <c r="A150" s="75"/>
      <c r="B150" s="81"/>
      <c r="C150" s="81"/>
      <c r="D150" s="77"/>
      <c r="E150" s="75"/>
      <c r="F150" s="75"/>
      <c r="G150" s="75"/>
      <c r="H150" s="82"/>
      <c r="I150" s="55"/>
      <c r="K150" s="57"/>
      <c r="L150" s="57"/>
      <c r="M150" s="57"/>
      <c r="N150" s="57"/>
      <c r="O150" s="57"/>
      <c r="P150" s="57"/>
      <c r="Q150" s="57"/>
      <c r="R150" s="57"/>
    </row>
    <row r="151" s="56" customFormat="true" ht="9.75" hidden="false" customHeight="false" outlineLevel="0" collapsed="false">
      <c r="A151" s="75"/>
      <c r="B151" s="81"/>
      <c r="C151" s="81"/>
      <c r="D151" s="77"/>
      <c r="E151" s="75"/>
      <c r="F151" s="75"/>
      <c r="G151" s="75"/>
      <c r="H151" s="82"/>
      <c r="I151" s="55"/>
      <c r="K151" s="57"/>
      <c r="L151" s="57"/>
      <c r="M151" s="57"/>
      <c r="N151" s="57"/>
      <c r="O151" s="57"/>
      <c r="P151" s="57"/>
      <c r="Q151" s="57"/>
      <c r="R151" s="57"/>
    </row>
    <row r="152" s="56" customFormat="true" ht="9.75" hidden="false" customHeight="false" outlineLevel="0" collapsed="false">
      <c r="A152" s="75"/>
      <c r="B152" s="81"/>
      <c r="C152" s="81"/>
      <c r="D152" s="77"/>
      <c r="E152" s="75"/>
      <c r="F152" s="75"/>
      <c r="G152" s="75"/>
      <c r="H152" s="82"/>
      <c r="I152" s="55"/>
      <c r="K152" s="57"/>
      <c r="L152" s="57"/>
      <c r="M152" s="57"/>
      <c r="N152" s="57"/>
      <c r="O152" s="57"/>
      <c r="P152" s="57"/>
      <c r="Q152" s="57"/>
      <c r="R152" s="57"/>
    </row>
    <row r="153" s="56" customFormat="true" ht="9.75" hidden="false" customHeight="false" outlineLevel="0" collapsed="false">
      <c r="A153" s="75"/>
      <c r="B153" s="81"/>
      <c r="C153" s="81"/>
      <c r="D153" s="77"/>
      <c r="E153" s="75"/>
      <c r="F153" s="75"/>
      <c r="G153" s="75"/>
      <c r="H153" s="82"/>
      <c r="I153" s="55"/>
      <c r="K153" s="57"/>
      <c r="L153" s="57"/>
      <c r="M153" s="57"/>
      <c r="N153" s="57"/>
      <c r="O153" s="57"/>
      <c r="P153" s="57"/>
      <c r="Q153" s="57"/>
      <c r="R153" s="57"/>
    </row>
    <row r="154" s="56" customFormat="true" ht="9.75" hidden="false" customHeight="false" outlineLevel="0" collapsed="false">
      <c r="A154" s="75"/>
      <c r="B154" s="81"/>
      <c r="C154" s="81"/>
      <c r="D154" s="77"/>
      <c r="E154" s="75"/>
      <c r="F154" s="75"/>
      <c r="G154" s="75"/>
      <c r="H154" s="82"/>
      <c r="I154" s="55"/>
      <c r="K154" s="57"/>
      <c r="L154" s="57"/>
      <c r="M154" s="57"/>
      <c r="N154" s="57"/>
      <c r="O154" s="57"/>
      <c r="P154" s="57"/>
      <c r="Q154" s="57"/>
      <c r="R154" s="57"/>
    </row>
    <row r="155" s="56" customFormat="true" ht="9.75" hidden="false" customHeight="false" outlineLevel="0" collapsed="false">
      <c r="A155" s="75"/>
      <c r="B155" s="81"/>
      <c r="C155" s="81"/>
      <c r="D155" s="77"/>
      <c r="E155" s="75"/>
      <c r="F155" s="75"/>
      <c r="G155" s="75"/>
      <c r="H155" s="82"/>
      <c r="I155" s="55"/>
      <c r="K155" s="57"/>
      <c r="L155" s="57"/>
      <c r="M155" s="57"/>
      <c r="N155" s="57"/>
      <c r="O155" s="57"/>
      <c r="P155" s="57"/>
      <c r="Q155" s="57"/>
      <c r="R155" s="57"/>
    </row>
    <row r="156" s="56" customFormat="true" ht="9.75" hidden="false" customHeight="false" outlineLevel="0" collapsed="false">
      <c r="A156" s="75"/>
      <c r="B156" s="81"/>
      <c r="C156" s="81"/>
      <c r="D156" s="77"/>
      <c r="E156" s="75"/>
      <c r="F156" s="75"/>
      <c r="G156" s="75"/>
      <c r="H156" s="82"/>
      <c r="I156" s="55"/>
      <c r="K156" s="57"/>
      <c r="L156" s="57"/>
      <c r="M156" s="57"/>
      <c r="N156" s="57"/>
      <c r="O156" s="57"/>
      <c r="P156" s="57"/>
      <c r="Q156" s="57"/>
      <c r="R156" s="57"/>
    </row>
    <row r="157" s="56" customFormat="true" ht="9.75" hidden="false" customHeight="false" outlineLevel="0" collapsed="false">
      <c r="A157" s="75"/>
      <c r="B157" s="81"/>
      <c r="C157" s="81"/>
      <c r="D157" s="77"/>
      <c r="E157" s="75"/>
      <c r="F157" s="75"/>
      <c r="G157" s="75"/>
      <c r="H157" s="82"/>
      <c r="I157" s="55"/>
      <c r="K157" s="57"/>
      <c r="L157" s="57"/>
      <c r="M157" s="57"/>
      <c r="N157" s="57"/>
      <c r="O157" s="57"/>
      <c r="P157" s="57"/>
      <c r="Q157" s="57"/>
      <c r="R157" s="57"/>
    </row>
    <row r="158" s="56" customFormat="true" ht="9.75" hidden="false" customHeight="false" outlineLevel="0" collapsed="false">
      <c r="A158" s="75"/>
      <c r="B158" s="81"/>
      <c r="C158" s="81"/>
      <c r="D158" s="77"/>
      <c r="E158" s="75"/>
      <c r="F158" s="75"/>
      <c r="G158" s="75"/>
      <c r="H158" s="82"/>
      <c r="I158" s="55"/>
      <c r="K158" s="57"/>
      <c r="L158" s="57"/>
      <c r="M158" s="57"/>
      <c r="N158" s="57"/>
      <c r="O158" s="57"/>
      <c r="P158" s="57"/>
      <c r="Q158" s="57"/>
      <c r="R158" s="57"/>
    </row>
    <row r="159" s="56" customFormat="true" ht="9.75" hidden="false" customHeight="false" outlineLevel="0" collapsed="false">
      <c r="A159" s="75"/>
      <c r="B159" s="81"/>
      <c r="C159" s="81"/>
      <c r="D159" s="77"/>
      <c r="E159" s="75"/>
      <c r="F159" s="75"/>
      <c r="G159" s="75"/>
      <c r="H159" s="82"/>
      <c r="I159" s="55"/>
      <c r="K159" s="57"/>
      <c r="L159" s="57"/>
      <c r="M159" s="57"/>
      <c r="N159" s="57"/>
      <c r="O159" s="57"/>
      <c r="P159" s="57"/>
      <c r="Q159" s="57"/>
      <c r="R159" s="57"/>
    </row>
    <row r="160" s="56" customFormat="true" ht="9.75" hidden="false" customHeight="false" outlineLevel="0" collapsed="false">
      <c r="A160" s="75"/>
      <c r="B160" s="81"/>
      <c r="C160" s="81"/>
      <c r="D160" s="77"/>
      <c r="E160" s="75"/>
      <c r="F160" s="75"/>
      <c r="G160" s="75"/>
      <c r="H160" s="82"/>
      <c r="I160" s="55"/>
      <c r="K160" s="57"/>
      <c r="L160" s="57"/>
      <c r="M160" s="57"/>
      <c r="N160" s="57"/>
      <c r="O160" s="57"/>
      <c r="P160" s="57"/>
      <c r="Q160" s="57"/>
      <c r="R160" s="57"/>
    </row>
    <row r="161" s="56" customFormat="true" ht="9.75" hidden="false" customHeight="false" outlineLevel="0" collapsed="false">
      <c r="A161" s="75"/>
      <c r="B161" s="81"/>
      <c r="C161" s="81"/>
      <c r="D161" s="77"/>
      <c r="E161" s="75"/>
      <c r="F161" s="75"/>
      <c r="G161" s="75"/>
      <c r="H161" s="82"/>
      <c r="I161" s="55"/>
      <c r="K161" s="57"/>
      <c r="L161" s="57"/>
      <c r="M161" s="57"/>
      <c r="N161" s="57"/>
      <c r="O161" s="57"/>
      <c r="P161" s="57"/>
      <c r="Q161" s="57"/>
      <c r="R161" s="57"/>
    </row>
    <row r="162" s="56" customFormat="true" ht="9.75" hidden="false" customHeight="false" outlineLevel="0" collapsed="false">
      <c r="A162" s="75"/>
      <c r="B162" s="81"/>
      <c r="C162" s="81"/>
      <c r="D162" s="77"/>
      <c r="E162" s="75"/>
      <c r="F162" s="75"/>
      <c r="G162" s="75"/>
      <c r="H162" s="82"/>
      <c r="I162" s="55"/>
      <c r="K162" s="57"/>
      <c r="L162" s="57"/>
      <c r="M162" s="57"/>
      <c r="N162" s="57"/>
      <c r="O162" s="57"/>
      <c r="P162" s="57"/>
      <c r="Q162" s="57"/>
      <c r="R162" s="57"/>
    </row>
    <row r="163" s="56" customFormat="true" ht="9.75" hidden="false" customHeight="false" outlineLevel="0" collapsed="false">
      <c r="A163" s="75"/>
      <c r="B163" s="81"/>
      <c r="C163" s="81"/>
      <c r="D163" s="77"/>
      <c r="E163" s="75"/>
      <c r="F163" s="75"/>
      <c r="G163" s="75"/>
      <c r="H163" s="82"/>
      <c r="I163" s="55"/>
      <c r="K163" s="57"/>
      <c r="L163" s="57"/>
      <c r="M163" s="57"/>
      <c r="N163" s="57"/>
      <c r="O163" s="57"/>
      <c r="P163" s="57"/>
      <c r="Q163" s="57"/>
      <c r="R163" s="57"/>
    </row>
    <row r="164" s="56" customFormat="true" ht="9.75" hidden="false" customHeight="false" outlineLevel="0" collapsed="false">
      <c r="A164" s="75"/>
      <c r="B164" s="81"/>
      <c r="C164" s="81"/>
      <c r="D164" s="77"/>
      <c r="E164" s="75"/>
      <c r="F164" s="75"/>
      <c r="G164" s="75"/>
      <c r="H164" s="82"/>
      <c r="I164" s="55"/>
      <c r="K164" s="57"/>
      <c r="L164" s="57"/>
      <c r="M164" s="57"/>
      <c r="N164" s="57"/>
      <c r="O164" s="57"/>
      <c r="P164" s="57"/>
      <c r="Q164" s="57"/>
      <c r="R164" s="57"/>
    </row>
    <row r="165" s="56" customFormat="true" ht="9.75" hidden="false" customHeight="false" outlineLevel="0" collapsed="false">
      <c r="A165" s="75"/>
      <c r="B165" s="81"/>
      <c r="C165" s="81"/>
      <c r="D165" s="77"/>
      <c r="E165" s="75"/>
      <c r="F165" s="75"/>
      <c r="G165" s="75"/>
      <c r="H165" s="82"/>
      <c r="I165" s="55"/>
      <c r="K165" s="57"/>
      <c r="L165" s="57"/>
      <c r="M165" s="57"/>
      <c r="N165" s="57"/>
      <c r="O165" s="57"/>
      <c r="P165" s="57"/>
      <c r="Q165" s="57"/>
      <c r="R165" s="57"/>
    </row>
    <row r="166" s="56" customFormat="true" ht="9.75" hidden="false" customHeight="false" outlineLevel="0" collapsed="false">
      <c r="A166" s="75"/>
      <c r="B166" s="81"/>
      <c r="C166" s="81"/>
      <c r="D166" s="77"/>
      <c r="E166" s="75"/>
      <c r="F166" s="75"/>
      <c r="G166" s="75"/>
      <c r="H166" s="82"/>
      <c r="I166" s="55"/>
      <c r="K166" s="57"/>
      <c r="L166" s="57"/>
      <c r="M166" s="57"/>
      <c r="N166" s="57"/>
      <c r="O166" s="57"/>
      <c r="P166" s="57"/>
      <c r="Q166" s="57"/>
      <c r="R166" s="57"/>
    </row>
    <row r="167" s="56" customFormat="true" ht="9.75" hidden="false" customHeight="false" outlineLevel="0" collapsed="false">
      <c r="A167" s="75"/>
      <c r="B167" s="81"/>
      <c r="C167" s="81"/>
      <c r="D167" s="77"/>
      <c r="E167" s="75"/>
      <c r="F167" s="75"/>
      <c r="G167" s="75"/>
      <c r="H167" s="82"/>
      <c r="I167" s="55"/>
      <c r="K167" s="57"/>
      <c r="L167" s="57"/>
      <c r="M167" s="57"/>
      <c r="N167" s="57"/>
      <c r="O167" s="57"/>
      <c r="P167" s="57"/>
      <c r="Q167" s="57"/>
      <c r="R167" s="57"/>
    </row>
    <row r="168" s="56" customFormat="true" ht="9.75" hidden="false" customHeight="false" outlineLevel="0" collapsed="false">
      <c r="A168" s="75"/>
      <c r="B168" s="81"/>
      <c r="C168" s="81"/>
      <c r="D168" s="77"/>
      <c r="E168" s="75"/>
      <c r="F168" s="75"/>
      <c r="G168" s="75"/>
      <c r="H168" s="82"/>
      <c r="I168" s="55"/>
      <c r="K168" s="57"/>
      <c r="L168" s="57"/>
      <c r="M168" s="57"/>
      <c r="N168" s="57"/>
      <c r="O168" s="57"/>
      <c r="P168" s="57"/>
      <c r="Q168" s="57"/>
      <c r="R168" s="57"/>
    </row>
    <row r="169" s="56" customFormat="true" ht="9.75" hidden="false" customHeight="false" outlineLevel="0" collapsed="false">
      <c r="A169" s="75"/>
      <c r="B169" s="81"/>
      <c r="C169" s="81"/>
      <c r="D169" s="77"/>
      <c r="E169" s="75"/>
      <c r="F169" s="75"/>
      <c r="G169" s="75"/>
      <c r="H169" s="82"/>
      <c r="I169" s="55"/>
      <c r="K169" s="57"/>
      <c r="L169" s="57"/>
      <c r="M169" s="57"/>
      <c r="N169" s="57"/>
      <c r="O169" s="57"/>
      <c r="P169" s="57"/>
      <c r="Q169" s="57"/>
      <c r="R169" s="57"/>
    </row>
    <row r="170" s="56" customFormat="true" ht="9.75" hidden="false" customHeight="false" outlineLevel="0" collapsed="false">
      <c r="A170" s="75"/>
      <c r="B170" s="81"/>
      <c r="C170" s="81"/>
      <c r="D170" s="77"/>
      <c r="E170" s="75"/>
      <c r="F170" s="75"/>
      <c r="G170" s="75"/>
      <c r="H170" s="82"/>
      <c r="I170" s="55"/>
      <c r="K170" s="57"/>
      <c r="L170" s="57"/>
      <c r="M170" s="57"/>
      <c r="N170" s="57"/>
      <c r="O170" s="57"/>
      <c r="P170" s="57"/>
      <c r="Q170" s="57"/>
      <c r="R170" s="57"/>
    </row>
    <row r="171" s="56" customFormat="true" ht="9.75" hidden="false" customHeight="false" outlineLevel="0" collapsed="false">
      <c r="A171" s="75"/>
      <c r="B171" s="81"/>
      <c r="C171" s="81"/>
      <c r="D171" s="77"/>
      <c r="E171" s="75"/>
      <c r="F171" s="75"/>
      <c r="G171" s="75"/>
      <c r="H171" s="82"/>
      <c r="I171" s="55"/>
      <c r="K171" s="57"/>
      <c r="L171" s="57"/>
      <c r="M171" s="57"/>
      <c r="N171" s="57"/>
      <c r="O171" s="57"/>
      <c r="P171" s="57"/>
      <c r="Q171" s="57"/>
      <c r="R171" s="57"/>
    </row>
    <row r="172" s="56" customFormat="true" ht="9.75" hidden="false" customHeight="false" outlineLevel="0" collapsed="false">
      <c r="A172" s="75"/>
      <c r="B172" s="81"/>
      <c r="C172" s="81"/>
      <c r="D172" s="77"/>
      <c r="E172" s="75"/>
      <c r="F172" s="75"/>
      <c r="G172" s="75"/>
      <c r="H172" s="82"/>
      <c r="I172" s="55"/>
      <c r="K172" s="57"/>
      <c r="L172" s="57"/>
      <c r="M172" s="57"/>
      <c r="N172" s="57"/>
      <c r="O172" s="57"/>
      <c r="P172" s="57"/>
      <c r="Q172" s="57"/>
      <c r="R172" s="57"/>
    </row>
    <row r="173" s="56" customFormat="true" ht="9.75" hidden="false" customHeight="false" outlineLevel="0" collapsed="false">
      <c r="A173" s="75"/>
      <c r="B173" s="81"/>
      <c r="C173" s="81"/>
      <c r="D173" s="77"/>
      <c r="E173" s="75"/>
      <c r="F173" s="75"/>
      <c r="G173" s="75"/>
      <c r="H173" s="82"/>
      <c r="I173" s="55"/>
      <c r="K173" s="57"/>
      <c r="L173" s="57"/>
      <c r="M173" s="57"/>
      <c r="N173" s="57"/>
      <c r="O173" s="57"/>
      <c r="P173" s="57"/>
      <c r="Q173" s="57"/>
      <c r="R173" s="57"/>
    </row>
    <row r="174" s="56" customFormat="true" ht="9.75" hidden="false" customHeight="false" outlineLevel="0" collapsed="false">
      <c r="A174" s="75"/>
      <c r="B174" s="81"/>
      <c r="C174" s="81"/>
      <c r="D174" s="77"/>
      <c r="E174" s="75"/>
      <c r="F174" s="75"/>
      <c r="G174" s="75"/>
      <c r="H174" s="82"/>
      <c r="I174" s="55"/>
      <c r="K174" s="57"/>
      <c r="L174" s="57"/>
      <c r="M174" s="57"/>
      <c r="N174" s="57"/>
      <c r="O174" s="57"/>
      <c r="P174" s="57"/>
      <c r="Q174" s="57"/>
      <c r="R174" s="57"/>
    </row>
    <row r="175" s="56" customFormat="true" ht="9.75" hidden="false" customHeight="false" outlineLevel="0" collapsed="false">
      <c r="A175" s="75"/>
      <c r="B175" s="81"/>
      <c r="C175" s="81"/>
      <c r="D175" s="77"/>
      <c r="E175" s="75"/>
      <c r="F175" s="75"/>
      <c r="G175" s="75"/>
      <c r="H175" s="82"/>
      <c r="I175" s="55"/>
      <c r="K175" s="57"/>
      <c r="L175" s="57"/>
      <c r="M175" s="57"/>
      <c r="N175" s="57"/>
      <c r="O175" s="57"/>
      <c r="P175" s="57"/>
      <c r="Q175" s="57"/>
      <c r="R175" s="57"/>
    </row>
    <row r="176" s="56" customFormat="true" ht="9.75" hidden="false" customHeight="false" outlineLevel="0" collapsed="false">
      <c r="A176" s="75"/>
      <c r="B176" s="81"/>
      <c r="C176" s="81"/>
      <c r="D176" s="77"/>
      <c r="E176" s="75"/>
      <c r="F176" s="75"/>
      <c r="G176" s="75"/>
      <c r="H176" s="82"/>
      <c r="I176" s="55"/>
      <c r="K176" s="57"/>
      <c r="L176" s="57"/>
      <c r="M176" s="57"/>
      <c r="N176" s="57"/>
      <c r="O176" s="57"/>
      <c r="P176" s="57"/>
      <c r="Q176" s="57"/>
      <c r="R176" s="57"/>
    </row>
    <row r="177" s="56" customFormat="true" ht="9.75" hidden="false" customHeight="false" outlineLevel="0" collapsed="false">
      <c r="A177" s="75"/>
      <c r="B177" s="81"/>
      <c r="C177" s="81"/>
      <c r="D177" s="77"/>
      <c r="E177" s="75"/>
      <c r="F177" s="75"/>
      <c r="G177" s="75"/>
      <c r="H177" s="82"/>
      <c r="I177" s="55"/>
      <c r="K177" s="57"/>
      <c r="L177" s="57"/>
      <c r="M177" s="57"/>
      <c r="N177" s="57"/>
      <c r="O177" s="57"/>
      <c r="P177" s="57"/>
      <c r="Q177" s="57"/>
      <c r="R177" s="57"/>
    </row>
    <row r="178" s="56" customFormat="true" ht="9.75" hidden="false" customHeight="false" outlineLevel="0" collapsed="false">
      <c r="A178" s="75"/>
      <c r="B178" s="81"/>
      <c r="C178" s="81"/>
      <c r="D178" s="77"/>
      <c r="E178" s="75"/>
      <c r="F178" s="75"/>
      <c r="G178" s="75"/>
      <c r="H178" s="82"/>
      <c r="I178" s="55"/>
      <c r="K178" s="57"/>
      <c r="L178" s="57"/>
      <c r="M178" s="57"/>
      <c r="N178" s="57"/>
      <c r="O178" s="57"/>
      <c r="P178" s="57"/>
      <c r="Q178" s="57"/>
      <c r="R178" s="57"/>
    </row>
    <row r="179" s="56" customFormat="true" ht="9.75" hidden="false" customHeight="false" outlineLevel="0" collapsed="false">
      <c r="A179" s="75"/>
      <c r="B179" s="81"/>
      <c r="C179" s="81"/>
      <c r="D179" s="77"/>
      <c r="E179" s="75"/>
      <c r="F179" s="75"/>
      <c r="G179" s="75"/>
      <c r="H179" s="82"/>
      <c r="I179" s="55"/>
      <c r="K179" s="57"/>
      <c r="L179" s="57"/>
      <c r="M179" s="57"/>
      <c r="N179" s="57"/>
      <c r="O179" s="57"/>
      <c r="P179" s="57"/>
      <c r="Q179" s="57"/>
      <c r="R179" s="57"/>
    </row>
    <row r="180" s="56" customFormat="true" ht="9.75" hidden="false" customHeight="false" outlineLevel="0" collapsed="false">
      <c r="A180" s="75"/>
      <c r="B180" s="81"/>
      <c r="C180" s="81"/>
      <c r="D180" s="77"/>
      <c r="E180" s="75"/>
      <c r="F180" s="75"/>
      <c r="G180" s="75"/>
      <c r="H180" s="82"/>
      <c r="I180" s="55"/>
      <c r="K180" s="57"/>
      <c r="L180" s="57"/>
      <c r="M180" s="57"/>
      <c r="N180" s="57"/>
      <c r="O180" s="57"/>
      <c r="P180" s="57"/>
      <c r="Q180" s="57"/>
      <c r="R180" s="57"/>
    </row>
    <row r="181" s="56" customFormat="true" ht="9.75" hidden="false" customHeight="false" outlineLevel="0" collapsed="false">
      <c r="A181" s="75"/>
      <c r="B181" s="81"/>
      <c r="C181" s="81"/>
      <c r="D181" s="77"/>
      <c r="E181" s="75"/>
      <c r="F181" s="75"/>
      <c r="G181" s="75"/>
      <c r="H181" s="82"/>
      <c r="I181" s="55"/>
      <c r="K181" s="57"/>
      <c r="L181" s="57"/>
      <c r="M181" s="57"/>
      <c r="N181" s="57"/>
      <c r="O181" s="57"/>
      <c r="P181" s="57"/>
      <c r="Q181" s="57"/>
      <c r="R181" s="57"/>
    </row>
    <row r="182" s="56" customFormat="true" ht="9.75" hidden="false" customHeight="false" outlineLevel="0" collapsed="false">
      <c r="A182" s="75"/>
      <c r="B182" s="81"/>
      <c r="C182" s="81"/>
      <c r="D182" s="77"/>
      <c r="E182" s="75"/>
      <c r="F182" s="75"/>
      <c r="G182" s="75"/>
      <c r="H182" s="82"/>
      <c r="I182" s="55"/>
      <c r="K182" s="57"/>
      <c r="L182" s="57"/>
      <c r="M182" s="57"/>
      <c r="N182" s="57"/>
      <c r="O182" s="57"/>
      <c r="P182" s="57"/>
      <c r="Q182" s="57"/>
      <c r="R182" s="57"/>
    </row>
    <row r="183" s="56" customFormat="true" ht="9.75" hidden="false" customHeight="false" outlineLevel="0" collapsed="false">
      <c r="A183" s="75"/>
      <c r="B183" s="81"/>
      <c r="C183" s="81"/>
      <c r="D183" s="77"/>
      <c r="E183" s="75"/>
      <c r="F183" s="75"/>
      <c r="G183" s="75"/>
      <c r="H183" s="82"/>
      <c r="I183" s="55"/>
      <c r="K183" s="57"/>
      <c r="L183" s="57"/>
      <c r="M183" s="57"/>
      <c r="N183" s="57"/>
      <c r="O183" s="57"/>
      <c r="P183" s="57"/>
      <c r="Q183" s="57"/>
      <c r="R183" s="57"/>
    </row>
    <row r="184" s="56" customFormat="true" ht="9.75" hidden="false" customHeight="false" outlineLevel="0" collapsed="false">
      <c r="A184" s="75"/>
      <c r="B184" s="81"/>
      <c r="C184" s="81"/>
      <c r="D184" s="77"/>
      <c r="E184" s="75"/>
      <c r="F184" s="75"/>
      <c r="G184" s="75"/>
      <c r="H184" s="82"/>
      <c r="I184" s="55"/>
      <c r="K184" s="57"/>
      <c r="L184" s="57"/>
      <c r="M184" s="57"/>
      <c r="N184" s="57"/>
      <c r="O184" s="57"/>
      <c r="P184" s="57"/>
      <c r="Q184" s="57"/>
      <c r="R184" s="57"/>
    </row>
    <row r="185" s="56" customFormat="true" ht="9.75" hidden="false" customHeight="false" outlineLevel="0" collapsed="false">
      <c r="A185" s="75"/>
      <c r="B185" s="81"/>
      <c r="C185" s="81"/>
      <c r="D185" s="77"/>
      <c r="E185" s="75"/>
      <c r="F185" s="75"/>
      <c r="G185" s="75"/>
      <c r="H185" s="82"/>
      <c r="I185" s="55"/>
      <c r="K185" s="57"/>
      <c r="L185" s="57"/>
      <c r="M185" s="57"/>
      <c r="N185" s="57"/>
      <c r="O185" s="57"/>
      <c r="P185" s="57"/>
      <c r="Q185" s="57"/>
      <c r="R185" s="57"/>
    </row>
    <row r="186" s="56" customFormat="true" ht="9.75" hidden="false" customHeight="false" outlineLevel="0" collapsed="false">
      <c r="A186" s="75"/>
      <c r="B186" s="81"/>
      <c r="C186" s="81"/>
      <c r="D186" s="77"/>
      <c r="E186" s="75"/>
      <c r="F186" s="75"/>
      <c r="G186" s="75"/>
      <c r="H186" s="82"/>
      <c r="I186" s="55"/>
      <c r="K186" s="57"/>
      <c r="L186" s="57"/>
      <c r="M186" s="57"/>
      <c r="N186" s="57"/>
      <c r="O186" s="57"/>
      <c r="P186" s="57"/>
      <c r="Q186" s="57"/>
      <c r="R186" s="57"/>
    </row>
    <row r="187" s="56" customFormat="true" ht="9.75" hidden="false" customHeight="false" outlineLevel="0" collapsed="false">
      <c r="A187" s="75"/>
      <c r="B187" s="81"/>
      <c r="C187" s="81"/>
      <c r="D187" s="77"/>
      <c r="E187" s="75"/>
      <c r="F187" s="75"/>
      <c r="G187" s="75"/>
      <c r="H187" s="82"/>
      <c r="I187" s="55"/>
      <c r="K187" s="57"/>
      <c r="L187" s="57"/>
      <c r="M187" s="57"/>
      <c r="N187" s="57"/>
      <c r="O187" s="57"/>
      <c r="P187" s="57"/>
      <c r="Q187" s="57"/>
      <c r="R187" s="57"/>
    </row>
    <row r="188" s="56" customFormat="true" ht="9.75" hidden="false" customHeight="false" outlineLevel="0" collapsed="false">
      <c r="A188" s="75"/>
      <c r="B188" s="81"/>
      <c r="C188" s="81"/>
      <c r="D188" s="77"/>
      <c r="E188" s="75"/>
      <c r="F188" s="75"/>
      <c r="G188" s="75"/>
      <c r="H188" s="82"/>
      <c r="I188" s="55"/>
      <c r="K188" s="57"/>
      <c r="L188" s="57"/>
      <c r="M188" s="57"/>
      <c r="N188" s="57"/>
      <c r="O188" s="57"/>
      <c r="P188" s="57"/>
      <c r="Q188" s="57"/>
      <c r="R188" s="57"/>
    </row>
    <row r="189" s="56" customFormat="true" ht="9.75" hidden="false" customHeight="false" outlineLevel="0" collapsed="false">
      <c r="A189" s="75"/>
      <c r="B189" s="81"/>
      <c r="C189" s="81"/>
      <c r="D189" s="77"/>
      <c r="E189" s="75"/>
      <c r="F189" s="75"/>
      <c r="G189" s="75"/>
      <c r="H189" s="82"/>
      <c r="I189" s="55"/>
      <c r="K189" s="57"/>
      <c r="L189" s="57"/>
      <c r="M189" s="57"/>
      <c r="N189" s="57"/>
      <c r="O189" s="57"/>
      <c r="P189" s="57"/>
      <c r="Q189" s="57"/>
      <c r="R189" s="57"/>
    </row>
    <row r="190" s="56" customFormat="true" ht="9.75" hidden="false" customHeight="false" outlineLevel="0" collapsed="false">
      <c r="A190" s="75"/>
      <c r="B190" s="81"/>
      <c r="C190" s="81"/>
      <c r="D190" s="77"/>
      <c r="E190" s="75"/>
      <c r="F190" s="75"/>
      <c r="G190" s="75"/>
      <c r="H190" s="82"/>
      <c r="I190" s="55"/>
      <c r="K190" s="57"/>
      <c r="L190" s="57"/>
      <c r="M190" s="57"/>
      <c r="N190" s="57"/>
      <c r="O190" s="57"/>
      <c r="P190" s="57"/>
      <c r="Q190" s="57"/>
      <c r="R190" s="57"/>
    </row>
    <row r="191" s="56" customFormat="true" ht="9.75" hidden="false" customHeight="false" outlineLevel="0" collapsed="false">
      <c r="A191" s="75"/>
      <c r="B191" s="81"/>
      <c r="C191" s="81"/>
      <c r="D191" s="77"/>
      <c r="E191" s="75"/>
      <c r="F191" s="75"/>
      <c r="G191" s="75"/>
      <c r="H191" s="82"/>
      <c r="I191" s="55"/>
      <c r="K191" s="57"/>
      <c r="L191" s="57"/>
      <c r="M191" s="57"/>
      <c r="N191" s="57"/>
      <c r="O191" s="57"/>
      <c r="P191" s="57"/>
      <c r="Q191" s="57"/>
      <c r="R191" s="57"/>
    </row>
    <row r="192" s="56" customFormat="true" ht="9.75" hidden="false" customHeight="false" outlineLevel="0" collapsed="false">
      <c r="A192" s="75"/>
      <c r="B192" s="81"/>
      <c r="C192" s="81"/>
      <c r="D192" s="77"/>
      <c r="E192" s="75"/>
      <c r="F192" s="75"/>
      <c r="G192" s="75"/>
      <c r="H192" s="82"/>
      <c r="I192" s="55"/>
      <c r="K192" s="57"/>
      <c r="L192" s="57"/>
      <c r="M192" s="57"/>
      <c r="N192" s="57"/>
      <c r="O192" s="57"/>
      <c r="P192" s="57"/>
      <c r="Q192" s="57"/>
      <c r="R192" s="57"/>
    </row>
    <row r="193" s="56" customFormat="true" ht="9.75" hidden="false" customHeight="false" outlineLevel="0" collapsed="false">
      <c r="A193" s="75"/>
      <c r="B193" s="81"/>
      <c r="C193" s="81"/>
      <c r="D193" s="77"/>
      <c r="E193" s="75"/>
      <c r="F193" s="75"/>
      <c r="G193" s="75"/>
      <c r="H193" s="82"/>
      <c r="I193" s="55"/>
      <c r="K193" s="57"/>
      <c r="L193" s="57"/>
      <c r="M193" s="57"/>
      <c r="N193" s="57"/>
      <c r="O193" s="57"/>
      <c r="P193" s="57"/>
      <c r="Q193" s="57"/>
      <c r="R193" s="57"/>
    </row>
    <row r="194" s="56" customFormat="true" ht="9.75" hidden="false" customHeight="false" outlineLevel="0" collapsed="false">
      <c r="A194" s="75"/>
      <c r="B194" s="81"/>
      <c r="C194" s="81"/>
      <c r="D194" s="77"/>
      <c r="E194" s="75"/>
      <c r="F194" s="75"/>
      <c r="G194" s="75"/>
      <c r="H194" s="82"/>
      <c r="I194" s="55"/>
      <c r="K194" s="57"/>
      <c r="L194" s="57"/>
      <c r="M194" s="57"/>
      <c r="N194" s="57"/>
      <c r="O194" s="57"/>
      <c r="P194" s="57"/>
      <c r="Q194" s="57"/>
      <c r="R194" s="57"/>
    </row>
    <row r="195" s="56" customFormat="true" ht="9.75" hidden="false" customHeight="false" outlineLevel="0" collapsed="false">
      <c r="A195" s="75"/>
      <c r="B195" s="81"/>
      <c r="C195" s="81"/>
      <c r="D195" s="77"/>
      <c r="E195" s="75"/>
      <c r="F195" s="75"/>
      <c r="G195" s="75"/>
      <c r="H195" s="82"/>
      <c r="I195" s="55"/>
      <c r="K195" s="57"/>
      <c r="L195" s="57"/>
      <c r="M195" s="57"/>
      <c r="N195" s="57"/>
      <c r="O195" s="57"/>
      <c r="P195" s="57"/>
      <c r="Q195" s="57"/>
      <c r="R195" s="57"/>
    </row>
    <row r="196" s="56" customFormat="true" ht="9.75" hidden="false" customHeight="false" outlineLevel="0" collapsed="false">
      <c r="A196" s="75"/>
      <c r="B196" s="81"/>
      <c r="C196" s="81"/>
      <c r="D196" s="77"/>
      <c r="E196" s="75"/>
      <c r="F196" s="75"/>
      <c r="G196" s="75"/>
      <c r="H196" s="82"/>
      <c r="I196" s="55"/>
      <c r="K196" s="57"/>
      <c r="L196" s="57"/>
      <c r="M196" s="57"/>
      <c r="N196" s="57"/>
      <c r="O196" s="57"/>
      <c r="P196" s="57"/>
      <c r="Q196" s="57"/>
      <c r="R196" s="57"/>
    </row>
    <row r="197" s="56" customFormat="true" ht="9.75" hidden="false" customHeight="false" outlineLevel="0" collapsed="false">
      <c r="A197" s="75"/>
      <c r="B197" s="81"/>
      <c r="C197" s="81"/>
      <c r="D197" s="77"/>
      <c r="E197" s="75"/>
      <c r="F197" s="75"/>
      <c r="G197" s="75"/>
      <c r="H197" s="82"/>
      <c r="I197" s="55"/>
      <c r="K197" s="57"/>
      <c r="L197" s="57"/>
      <c r="M197" s="57"/>
      <c r="N197" s="57"/>
      <c r="O197" s="57"/>
      <c r="P197" s="57"/>
      <c r="Q197" s="57"/>
      <c r="R197" s="57"/>
    </row>
    <row r="198" s="56" customFormat="true" ht="9.75" hidden="false" customHeight="false" outlineLevel="0" collapsed="false">
      <c r="A198" s="75"/>
      <c r="B198" s="81"/>
      <c r="C198" s="81"/>
      <c r="D198" s="77"/>
      <c r="E198" s="75"/>
      <c r="F198" s="75"/>
      <c r="G198" s="75"/>
      <c r="H198" s="82"/>
      <c r="I198" s="55"/>
      <c r="K198" s="57"/>
      <c r="L198" s="57"/>
      <c r="M198" s="57"/>
      <c r="N198" s="57"/>
      <c r="O198" s="57"/>
      <c r="P198" s="57"/>
      <c r="Q198" s="57"/>
      <c r="R198" s="57"/>
    </row>
    <row r="199" s="56" customFormat="true" ht="9.75" hidden="false" customHeight="false" outlineLevel="0" collapsed="false">
      <c r="A199" s="75"/>
      <c r="B199" s="81"/>
      <c r="C199" s="81"/>
      <c r="D199" s="77"/>
      <c r="E199" s="75"/>
      <c r="F199" s="75"/>
      <c r="G199" s="75"/>
      <c r="H199" s="82"/>
      <c r="I199" s="55"/>
      <c r="K199" s="57"/>
      <c r="L199" s="57"/>
      <c r="M199" s="57"/>
      <c r="N199" s="57"/>
      <c r="O199" s="57"/>
      <c r="P199" s="57"/>
      <c r="Q199" s="57"/>
      <c r="R199" s="57"/>
    </row>
    <row r="200" s="56" customFormat="true" ht="9.75" hidden="false" customHeight="false" outlineLevel="0" collapsed="false">
      <c r="A200" s="75"/>
      <c r="B200" s="81"/>
      <c r="C200" s="81"/>
      <c r="D200" s="77"/>
      <c r="E200" s="75"/>
      <c r="F200" s="75"/>
      <c r="G200" s="75"/>
      <c r="H200" s="82"/>
      <c r="I200" s="55"/>
      <c r="K200" s="57"/>
      <c r="L200" s="57"/>
      <c r="M200" s="57"/>
      <c r="N200" s="57"/>
      <c r="O200" s="57"/>
      <c r="P200" s="57"/>
      <c r="Q200" s="57"/>
      <c r="R200" s="57"/>
    </row>
    <row r="201" s="56" customFormat="true" ht="9.75" hidden="false" customHeight="false" outlineLevel="0" collapsed="false">
      <c r="A201" s="75"/>
      <c r="B201" s="81"/>
      <c r="C201" s="81"/>
      <c r="D201" s="77"/>
      <c r="E201" s="75"/>
      <c r="F201" s="75"/>
      <c r="G201" s="75"/>
      <c r="H201" s="82"/>
      <c r="I201" s="55"/>
      <c r="K201" s="57"/>
      <c r="L201" s="57"/>
      <c r="M201" s="57"/>
      <c r="N201" s="57"/>
      <c r="O201" s="57"/>
      <c r="P201" s="57"/>
      <c r="Q201" s="57"/>
      <c r="R201" s="57"/>
    </row>
    <row r="202" s="56" customFormat="true" ht="9.75" hidden="false" customHeight="false" outlineLevel="0" collapsed="false">
      <c r="A202" s="75"/>
      <c r="B202" s="81"/>
      <c r="C202" s="81"/>
      <c r="D202" s="77"/>
      <c r="E202" s="75"/>
      <c r="F202" s="75"/>
      <c r="G202" s="75"/>
      <c r="H202" s="82"/>
      <c r="I202" s="55"/>
      <c r="K202" s="57"/>
      <c r="L202" s="57"/>
      <c r="M202" s="57"/>
      <c r="N202" s="57"/>
      <c r="O202" s="57"/>
      <c r="P202" s="57"/>
      <c r="Q202" s="57"/>
      <c r="R202" s="57"/>
    </row>
    <row r="203" s="56" customFormat="true" ht="9.75" hidden="false" customHeight="false" outlineLevel="0" collapsed="false">
      <c r="A203" s="75"/>
      <c r="B203" s="81"/>
      <c r="C203" s="81"/>
      <c r="D203" s="77"/>
      <c r="E203" s="75"/>
      <c r="F203" s="75"/>
      <c r="G203" s="75"/>
      <c r="H203" s="82"/>
      <c r="I203" s="55"/>
      <c r="K203" s="57"/>
      <c r="L203" s="57"/>
      <c r="M203" s="57"/>
      <c r="N203" s="57"/>
      <c r="O203" s="57"/>
      <c r="P203" s="57"/>
      <c r="Q203" s="57"/>
      <c r="R203" s="57"/>
    </row>
    <row r="204" s="56" customFormat="true" ht="9.75" hidden="false" customHeight="false" outlineLevel="0" collapsed="false">
      <c r="A204" s="75"/>
      <c r="B204" s="81"/>
      <c r="C204" s="81"/>
      <c r="D204" s="77"/>
      <c r="E204" s="75"/>
      <c r="F204" s="75"/>
      <c r="G204" s="75"/>
      <c r="H204" s="82"/>
      <c r="I204" s="55"/>
      <c r="K204" s="57"/>
      <c r="L204" s="57"/>
      <c r="M204" s="57"/>
      <c r="N204" s="57"/>
      <c r="O204" s="57"/>
      <c r="P204" s="57"/>
      <c r="Q204" s="57"/>
      <c r="R204" s="57"/>
    </row>
    <row r="205" s="56" customFormat="true" ht="9.75" hidden="false" customHeight="false" outlineLevel="0" collapsed="false">
      <c r="A205" s="75"/>
      <c r="B205" s="81"/>
      <c r="C205" s="81"/>
      <c r="D205" s="77"/>
      <c r="E205" s="75"/>
      <c r="F205" s="75"/>
      <c r="G205" s="75"/>
      <c r="H205" s="82"/>
      <c r="I205" s="55"/>
      <c r="K205" s="57"/>
      <c r="L205" s="57"/>
      <c r="M205" s="57"/>
      <c r="N205" s="57"/>
      <c r="O205" s="57"/>
      <c r="P205" s="57"/>
      <c r="Q205" s="57"/>
      <c r="R205" s="57"/>
    </row>
    <row r="206" s="56" customFormat="true" ht="9.75" hidden="false" customHeight="false" outlineLevel="0" collapsed="false">
      <c r="A206" s="75"/>
      <c r="B206" s="81"/>
      <c r="C206" s="81"/>
      <c r="D206" s="77"/>
      <c r="E206" s="75"/>
      <c r="F206" s="75"/>
      <c r="G206" s="75"/>
      <c r="H206" s="82"/>
      <c r="I206" s="55"/>
      <c r="K206" s="57"/>
      <c r="L206" s="57"/>
      <c r="M206" s="57"/>
      <c r="N206" s="57"/>
      <c r="O206" s="57"/>
      <c r="P206" s="57"/>
      <c r="Q206" s="57"/>
      <c r="R206" s="57"/>
    </row>
    <row r="207" s="56" customFormat="true" ht="9.75" hidden="false" customHeight="false" outlineLevel="0" collapsed="false">
      <c r="A207" s="75"/>
      <c r="B207" s="81"/>
      <c r="C207" s="81"/>
      <c r="D207" s="77"/>
      <c r="E207" s="75"/>
      <c r="F207" s="75"/>
      <c r="G207" s="75"/>
      <c r="H207" s="82"/>
      <c r="I207" s="55"/>
      <c r="K207" s="57"/>
      <c r="L207" s="57"/>
      <c r="M207" s="57"/>
      <c r="N207" s="57"/>
      <c r="O207" s="57"/>
      <c r="P207" s="57"/>
      <c r="Q207" s="57"/>
      <c r="R207" s="57"/>
    </row>
    <row r="208" s="56" customFormat="true" ht="9.75" hidden="false" customHeight="false" outlineLevel="0" collapsed="false">
      <c r="A208" s="75"/>
      <c r="B208" s="81"/>
      <c r="C208" s="81"/>
      <c r="D208" s="77"/>
      <c r="E208" s="75"/>
      <c r="F208" s="75"/>
      <c r="G208" s="75"/>
      <c r="H208" s="82"/>
      <c r="I208" s="55"/>
      <c r="K208" s="57"/>
      <c r="L208" s="57"/>
      <c r="M208" s="57"/>
      <c r="N208" s="57"/>
      <c r="O208" s="57"/>
      <c r="P208" s="57"/>
      <c r="Q208" s="57"/>
      <c r="R208" s="57"/>
    </row>
    <row r="209" s="56" customFormat="true" ht="9.75" hidden="false" customHeight="false" outlineLevel="0" collapsed="false">
      <c r="A209" s="75"/>
      <c r="B209" s="81"/>
      <c r="C209" s="81"/>
      <c r="D209" s="77"/>
      <c r="E209" s="75"/>
      <c r="F209" s="75"/>
      <c r="G209" s="75"/>
      <c r="H209" s="82"/>
      <c r="I209" s="55"/>
      <c r="K209" s="57"/>
      <c r="L209" s="57"/>
      <c r="M209" s="57"/>
      <c r="N209" s="57"/>
      <c r="O209" s="57"/>
      <c r="P209" s="57"/>
      <c r="Q209" s="57"/>
      <c r="R209" s="57"/>
    </row>
    <row r="210" s="56" customFormat="true" ht="9.75" hidden="false" customHeight="false" outlineLevel="0" collapsed="false">
      <c r="A210" s="75"/>
      <c r="B210" s="81"/>
      <c r="C210" s="81"/>
      <c r="D210" s="77"/>
      <c r="E210" s="75"/>
      <c r="F210" s="75"/>
      <c r="G210" s="75"/>
      <c r="H210" s="82"/>
      <c r="I210" s="55"/>
      <c r="K210" s="57"/>
      <c r="L210" s="57"/>
      <c r="M210" s="57"/>
      <c r="N210" s="57"/>
      <c r="O210" s="57"/>
      <c r="P210" s="57"/>
      <c r="Q210" s="57"/>
      <c r="R210" s="57"/>
    </row>
    <row r="211" s="56" customFormat="true" ht="9.75" hidden="false" customHeight="false" outlineLevel="0" collapsed="false">
      <c r="A211" s="75"/>
      <c r="B211" s="81"/>
      <c r="C211" s="81"/>
      <c r="D211" s="77"/>
      <c r="E211" s="75"/>
      <c r="F211" s="75"/>
      <c r="G211" s="75"/>
      <c r="H211" s="82"/>
      <c r="I211" s="55"/>
      <c r="K211" s="57"/>
      <c r="L211" s="57"/>
      <c r="M211" s="57"/>
      <c r="N211" s="57"/>
      <c r="O211" s="57"/>
      <c r="P211" s="57"/>
      <c r="Q211" s="57"/>
      <c r="R211" s="57"/>
    </row>
    <row r="212" s="56" customFormat="true" ht="9.75" hidden="false" customHeight="false" outlineLevel="0" collapsed="false">
      <c r="A212" s="75"/>
      <c r="B212" s="81"/>
      <c r="C212" s="81"/>
      <c r="D212" s="77"/>
      <c r="E212" s="75"/>
      <c r="F212" s="75"/>
      <c r="G212" s="75"/>
      <c r="H212" s="82"/>
      <c r="I212" s="55"/>
      <c r="K212" s="57"/>
      <c r="L212" s="57"/>
      <c r="M212" s="57"/>
      <c r="N212" s="57"/>
      <c r="O212" s="57"/>
      <c r="P212" s="57"/>
      <c r="Q212" s="57"/>
      <c r="R212" s="57"/>
    </row>
    <row r="213" s="56" customFormat="true" ht="9.75" hidden="false" customHeight="false" outlineLevel="0" collapsed="false">
      <c r="A213" s="75"/>
      <c r="B213" s="81"/>
      <c r="C213" s="81"/>
      <c r="D213" s="77"/>
      <c r="E213" s="75"/>
      <c r="F213" s="75"/>
      <c r="G213" s="75"/>
      <c r="H213" s="82"/>
      <c r="I213" s="55"/>
      <c r="K213" s="57"/>
      <c r="L213" s="57"/>
      <c r="M213" s="57"/>
      <c r="N213" s="57"/>
      <c r="O213" s="57"/>
      <c r="P213" s="57"/>
      <c r="Q213" s="57"/>
      <c r="R213" s="57"/>
    </row>
    <row r="214" s="56" customFormat="true" ht="9.75" hidden="false" customHeight="false" outlineLevel="0" collapsed="false">
      <c r="A214" s="75"/>
      <c r="B214" s="81"/>
      <c r="C214" s="81"/>
      <c r="D214" s="77"/>
      <c r="E214" s="75"/>
      <c r="F214" s="75"/>
      <c r="G214" s="75"/>
      <c r="H214" s="82"/>
      <c r="I214" s="55"/>
      <c r="K214" s="57"/>
      <c r="L214" s="57"/>
      <c r="M214" s="57"/>
      <c r="N214" s="57"/>
      <c r="O214" s="57"/>
      <c r="P214" s="57"/>
      <c r="Q214" s="57"/>
      <c r="R214" s="57"/>
    </row>
    <row r="215" s="56" customFormat="true" ht="9.75" hidden="false" customHeight="false" outlineLevel="0" collapsed="false">
      <c r="A215" s="75"/>
      <c r="B215" s="81"/>
      <c r="C215" s="81"/>
      <c r="D215" s="77"/>
      <c r="E215" s="75"/>
      <c r="F215" s="75"/>
      <c r="G215" s="75"/>
      <c r="H215" s="82"/>
      <c r="I215" s="55"/>
      <c r="K215" s="57"/>
      <c r="L215" s="57"/>
      <c r="M215" s="57"/>
      <c r="N215" s="57"/>
      <c r="O215" s="57"/>
      <c r="P215" s="57"/>
      <c r="Q215" s="57"/>
      <c r="R215" s="57"/>
    </row>
    <row r="216" s="56" customFormat="true" ht="9.75" hidden="false" customHeight="false" outlineLevel="0" collapsed="false">
      <c r="A216" s="75"/>
      <c r="B216" s="81"/>
      <c r="C216" s="81"/>
      <c r="D216" s="77"/>
      <c r="E216" s="75"/>
      <c r="F216" s="75"/>
      <c r="G216" s="75"/>
      <c r="H216" s="82"/>
      <c r="I216" s="55"/>
      <c r="K216" s="57"/>
      <c r="L216" s="57"/>
      <c r="M216" s="57"/>
      <c r="N216" s="57"/>
      <c r="O216" s="57"/>
      <c r="P216" s="57"/>
      <c r="Q216" s="57"/>
      <c r="R216" s="57"/>
    </row>
    <row r="217" s="56" customFormat="true" ht="9.75" hidden="false" customHeight="false" outlineLevel="0" collapsed="false">
      <c r="A217" s="75"/>
      <c r="B217" s="81"/>
      <c r="C217" s="81"/>
      <c r="D217" s="77"/>
      <c r="E217" s="75"/>
      <c r="F217" s="75"/>
      <c r="G217" s="75"/>
      <c r="H217" s="82"/>
      <c r="I217" s="55"/>
      <c r="K217" s="57"/>
      <c r="L217" s="57"/>
      <c r="M217" s="57"/>
      <c r="N217" s="57"/>
      <c r="O217" s="57"/>
      <c r="P217" s="57"/>
      <c r="Q217" s="57"/>
      <c r="R217" s="57"/>
    </row>
    <row r="218" s="56" customFormat="true" ht="9.75" hidden="false" customHeight="false" outlineLevel="0" collapsed="false">
      <c r="A218" s="75"/>
      <c r="B218" s="81"/>
      <c r="C218" s="81"/>
      <c r="D218" s="77"/>
      <c r="E218" s="75"/>
      <c r="F218" s="75"/>
      <c r="G218" s="75"/>
      <c r="H218" s="82"/>
      <c r="I218" s="55"/>
      <c r="K218" s="57"/>
      <c r="L218" s="57"/>
      <c r="M218" s="57"/>
      <c r="N218" s="57"/>
      <c r="O218" s="57"/>
      <c r="P218" s="57"/>
      <c r="Q218" s="57"/>
      <c r="R218" s="57"/>
    </row>
    <row r="219" s="56" customFormat="true" ht="9.75" hidden="false" customHeight="false" outlineLevel="0" collapsed="false">
      <c r="A219" s="75"/>
      <c r="B219" s="81"/>
      <c r="C219" s="81"/>
      <c r="D219" s="77"/>
      <c r="E219" s="75"/>
      <c r="F219" s="75"/>
      <c r="G219" s="75"/>
      <c r="H219" s="82"/>
      <c r="I219" s="55"/>
      <c r="K219" s="57"/>
      <c r="L219" s="57"/>
      <c r="M219" s="57"/>
      <c r="N219" s="57"/>
      <c r="O219" s="57"/>
      <c r="P219" s="57"/>
      <c r="Q219" s="57"/>
      <c r="R219" s="57"/>
    </row>
    <row r="220" s="56" customFormat="true" ht="9.75" hidden="false" customHeight="false" outlineLevel="0" collapsed="false">
      <c r="A220" s="75"/>
      <c r="B220" s="81"/>
      <c r="C220" s="81"/>
      <c r="D220" s="77"/>
      <c r="E220" s="75"/>
      <c r="F220" s="75"/>
      <c r="G220" s="75"/>
      <c r="H220" s="82"/>
      <c r="I220" s="55"/>
      <c r="K220" s="57"/>
      <c r="L220" s="57"/>
      <c r="M220" s="57"/>
      <c r="N220" s="57"/>
      <c r="O220" s="57"/>
      <c r="P220" s="57"/>
      <c r="Q220" s="57"/>
      <c r="R220" s="57"/>
    </row>
    <row r="221" s="56" customFormat="true" ht="9.75" hidden="false" customHeight="false" outlineLevel="0" collapsed="false">
      <c r="A221" s="75"/>
      <c r="B221" s="81"/>
      <c r="C221" s="81"/>
      <c r="D221" s="77"/>
      <c r="E221" s="75"/>
      <c r="F221" s="75"/>
      <c r="G221" s="75"/>
      <c r="H221" s="82"/>
      <c r="I221" s="55"/>
      <c r="K221" s="57"/>
      <c r="L221" s="57"/>
      <c r="M221" s="57"/>
      <c r="N221" s="57"/>
      <c r="O221" s="57"/>
      <c r="P221" s="57"/>
      <c r="Q221" s="57"/>
      <c r="R221" s="57"/>
    </row>
    <row r="222" s="56" customFormat="true" ht="9.75" hidden="false" customHeight="false" outlineLevel="0" collapsed="false">
      <c r="A222" s="75"/>
      <c r="B222" s="81"/>
      <c r="C222" s="81"/>
      <c r="D222" s="77"/>
      <c r="E222" s="75"/>
      <c r="F222" s="75"/>
      <c r="G222" s="75"/>
      <c r="H222" s="82"/>
      <c r="I222" s="55"/>
      <c r="K222" s="57"/>
      <c r="L222" s="57"/>
      <c r="M222" s="57"/>
      <c r="N222" s="57"/>
      <c r="O222" s="57"/>
      <c r="P222" s="57"/>
      <c r="Q222" s="57"/>
      <c r="R222" s="57"/>
    </row>
    <row r="223" s="56" customFormat="true" ht="9.75" hidden="false" customHeight="false" outlineLevel="0" collapsed="false">
      <c r="A223" s="75"/>
      <c r="B223" s="81"/>
      <c r="C223" s="81"/>
      <c r="D223" s="77"/>
      <c r="E223" s="75"/>
      <c r="F223" s="75"/>
      <c r="G223" s="75"/>
      <c r="H223" s="82"/>
      <c r="I223" s="55"/>
      <c r="K223" s="57"/>
      <c r="L223" s="57"/>
      <c r="M223" s="57"/>
      <c r="N223" s="57"/>
      <c r="O223" s="57"/>
      <c r="P223" s="57"/>
      <c r="Q223" s="57"/>
      <c r="R223" s="57"/>
    </row>
    <row r="224" s="56" customFormat="true" ht="9.75" hidden="false" customHeight="false" outlineLevel="0" collapsed="false">
      <c r="A224" s="75"/>
      <c r="B224" s="81"/>
      <c r="C224" s="81"/>
      <c r="D224" s="77"/>
      <c r="E224" s="75"/>
      <c r="F224" s="75"/>
      <c r="G224" s="75"/>
      <c r="H224" s="82"/>
      <c r="I224" s="55"/>
      <c r="K224" s="57"/>
      <c r="L224" s="57"/>
      <c r="M224" s="57"/>
      <c r="N224" s="57"/>
      <c r="O224" s="57"/>
      <c r="P224" s="57"/>
      <c r="Q224" s="57"/>
      <c r="R224" s="57"/>
    </row>
    <row r="225" s="56" customFormat="true" ht="9.75" hidden="false" customHeight="false" outlineLevel="0" collapsed="false">
      <c r="A225" s="75"/>
      <c r="B225" s="81"/>
      <c r="C225" s="81"/>
      <c r="D225" s="77"/>
      <c r="E225" s="75"/>
      <c r="F225" s="75"/>
      <c r="G225" s="75"/>
      <c r="H225" s="82"/>
      <c r="I225" s="55"/>
      <c r="K225" s="57"/>
      <c r="L225" s="57"/>
      <c r="M225" s="57"/>
      <c r="N225" s="57"/>
      <c r="O225" s="57"/>
      <c r="P225" s="57"/>
      <c r="Q225" s="57"/>
      <c r="R225" s="57"/>
    </row>
    <row r="226" s="56" customFormat="true" ht="9.75" hidden="false" customHeight="false" outlineLevel="0" collapsed="false">
      <c r="A226" s="75"/>
      <c r="B226" s="81"/>
      <c r="C226" s="81"/>
      <c r="D226" s="77"/>
      <c r="E226" s="75"/>
      <c r="F226" s="75"/>
      <c r="G226" s="75"/>
      <c r="H226" s="82"/>
      <c r="I226" s="55"/>
      <c r="K226" s="57"/>
      <c r="L226" s="57"/>
      <c r="M226" s="57"/>
      <c r="N226" s="57"/>
      <c r="O226" s="57"/>
      <c r="P226" s="57"/>
      <c r="Q226" s="57"/>
      <c r="R226" s="57"/>
    </row>
    <row r="227" s="56" customFormat="true" ht="9.75" hidden="false" customHeight="false" outlineLevel="0" collapsed="false">
      <c r="A227" s="75"/>
      <c r="B227" s="81"/>
      <c r="C227" s="81"/>
      <c r="D227" s="77"/>
      <c r="E227" s="75"/>
      <c r="F227" s="75"/>
      <c r="G227" s="75"/>
      <c r="H227" s="82"/>
      <c r="I227" s="55"/>
      <c r="K227" s="57"/>
      <c r="L227" s="57"/>
      <c r="M227" s="57"/>
      <c r="N227" s="57"/>
      <c r="O227" s="57"/>
      <c r="P227" s="57"/>
      <c r="Q227" s="57"/>
      <c r="R227" s="57"/>
    </row>
    <row r="228" s="56" customFormat="true" ht="9.75" hidden="false" customHeight="false" outlineLevel="0" collapsed="false">
      <c r="A228" s="75"/>
      <c r="B228" s="81"/>
      <c r="C228" s="81"/>
      <c r="D228" s="77"/>
      <c r="E228" s="75"/>
      <c r="F228" s="75"/>
      <c r="G228" s="75"/>
      <c r="H228" s="82"/>
      <c r="I228" s="55"/>
      <c r="K228" s="57"/>
      <c r="L228" s="57"/>
      <c r="M228" s="57"/>
      <c r="N228" s="57"/>
      <c r="O228" s="57"/>
      <c r="P228" s="57"/>
      <c r="Q228" s="57"/>
      <c r="R228" s="57"/>
    </row>
    <row r="229" s="56" customFormat="true" ht="9.75" hidden="false" customHeight="false" outlineLevel="0" collapsed="false">
      <c r="A229" s="75"/>
      <c r="B229" s="81"/>
      <c r="C229" s="81"/>
      <c r="D229" s="77"/>
      <c r="E229" s="75"/>
      <c r="F229" s="75"/>
      <c r="G229" s="75"/>
      <c r="H229" s="82"/>
      <c r="I229" s="55"/>
      <c r="K229" s="57"/>
      <c r="L229" s="57"/>
      <c r="M229" s="57"/>
      <c r="N229" s="57"/>
      <c r="O229" s="57"/>
      <c r="P229" s="57"/>
      <c r="Q229" s="57"/>
      <c r="R229" s="57"/>
    </row>
    <row r="230" s="56" customFormat="true" ht="9.75" hidden="false" customHeight="false" outlineLevel="0" collapsed="false">
      <c r="A230" s="75"/>
      <c r="B230" s="81"/>
      <c r="C230" s="81"/>
      <c r="D230" s="77"/>
      <c r="E230" s="75"/>
      <c r="F230" s="75"/>
      <c r="G230" s="75"/>
      <c r="H230" s="82"/>
      <c r="I230" s="55"/>
      <c r="K230" s="57"/>
      <c r="L230" s="57"/>
      <c r="M230" s="57"/>
      <c r="N230" s="57"/>
      <c r="O230" s="57"/>
      <c r="P230" s="57"/>
      <c r="Q230" s="57"/>
      <c r="R230" s="57"/>
    </row>
    <row r="231" s="56" customFormat="true" ht="9.75" hidden="false" customHeight="false" outlineLevel="0" collapsed="false">
      <c r="A231" s="75"/>
      <c r="B231" s="81"/>
      <c r="C231" s="81"/>
      <c r="D231" s="77"/>
      <c r="E231" s="75"/>
      <c r="F231" s="75"/>
      <c r="G231" s="75"/>
      <c r="H231" s="82"/>
      <c r="I231" s="55"/>
      <c r="K231" s="57"/>
      <c r="L231" s="57"/>
      <c r="M231" s="57"/>
      <c r="N231" s="57"/>
      <c r="O231" s="57"/>
      <c r="P231" s="57"/>
      <c r="Q231" s="57"/>
      <c r="R231" s="57"/>
    </row>
    <row r="232" s="56" customFormat="true" ht="9.75" hidden="false" customHeight="false" outlineLevel="0" collapsed="false">
      <c r="A232" s="75"/>
      <c r="B232" s="81"/>
      <c r="C232" s="81"/>
      <c r="D232" s="77"/>
      <c r="E232" s="75"/>
      <c r="F232" s="75"/>
      <c r="G232" s="75"/>
      <c r="H232" s="82"/>
      <c r="I232" s="55"/>
      <c r="K232" s="57"/>
      <c r="L232" s="57"/>
      <c r="M232" s="57"/>
      <c r="N232" s="57"/>
      <c r="O232" s="57"/>
      <c r="P232" s="57"/>
      <c r="Q232" s="57"/>
      <c r="R232" s="57"/>
    </row>
    <row r="233" s="56" customFormat="true" ht="9.75" hidden="false" customHeight="false" outlineLevel="0" collapsed="false">
      <c r="A233" s="75"/>
      <c r="B233" s="81"/>
      <c r="C233" s="81"/>
      <c r="D233" s="77"/>
      <c r="E233" s="75"/>
      <c r="F233" s="75"/>
      <c r="G233" s="75"/>
      <c r="H233" s="82"/>
      <c r="I233" s="55"/>
      <c r="K233" s="57"/>
      <c r="L233" s="57"/>
      <c r="M233" s="57"/>
      <c r="N233" s="57"/>
      <c r="O233" s="57"/>
      <c r="P233" s="57"/>
      <c r="Q233" s="57"/>
      <c r="R233" s="57"/>
    </row>
    <row r="234" s="56" customFormat="true" ht="9.75" hidden="false" customHeight="false" outlineLevel="0" collapsed="false">
      <c r="A234" s="75"/>
      <c r="B234" s="81"/>
      <c r="C234" s="81"/>
      <c r="D234" s="77"/>
      <c r="E234" s="75"/>
      <c r="F234" s="75"/>
      <c r="G234" s="75"/>
      <c r="H234" s="82"/>
      <c r="I234" s="55"/>
      <c r="K234" s="57"/>
      <c r="L234" s="57"/>
      <c r="M234" s="57"/>
      <c r="N234" s="57"/>
      <c r="O234" s="57"/>
      <c r="P234" s="57"/>
      <c r="Q234" s="57"/>
      <c r="R234" s="57"/>
    </row>
    <row r="235" s="56" customFormat="true" ht="9.75" hidden="false" customHeight="false" outlineLevel="0" collapsed="false">
      <c r="A235" s="75"/>
      <c r="B235" s="81"/>
      <c r="C235" s="81"/>
      <c r="D235" s="77"/>
      <c r="E235" s="75"/>
      <c r="F235" s="75"/>
      <c r="G235" s="75"/>
      <c r="H235" s="82"/>
      <c r="I235" s="55"/>
      <c r="K235" s="57"/>
      <c r="L235" s="57"/>
      <c r="M235" s="57"/>
      <c r="N235" s="57"/>
      <c r="O235" s="57"/>
      <c r="P235" s="57"/>
      <c r="Q235" s="57"/>
      <c r="R235" s="57"/>
    </row>
    <row r="236" s="56" customFormat="true" ht="9.75" hidden="false" customHeight="false" outlineLevel="0" collapsed="false">
      <c r="A236" s="75"/>
      <c r="B236" s="81"/>
      <c r="C236" s="81"/>
      <c r="D236" s="77"/>
      <c r="E236" s="75"/>
      <c r="F236" s="75"/>
      <c r="G236" s="75"/>
      <c r="H236" s="82"/>
      <c r="I236" s="55"/>
      <c r="K236" s="57"/>
      <c r="L236" s="57"/>
      <c r="M236" s="57"/>
      <c r="N236" s="57"/>
      <c r="O236" s="57"/>
      <c r="P236" s="57"/>
      <c r="Q236" s="57"/>
      <c r="R236" s="57"/>
    </row>
    <row r="237" s="56" customFormat="true" ht="9.75" hidden="false" customHeight="false" outlineLevel="0" collapsed="false">
      <c r="A237" s="75"/>
      <c r="B237" s="81"/>
      <c r="C237" s="81"/>
      <c r="D237" s="77"/>
      <c r="E237" s="75"/>
      <c r="F237" s="75"/>
      <c r="G237" s="75"/>
      <c r="H237" s="82"/>
      <c r="I237" s="55"/>
      <c r="K237" s="57"/>
      <c r="L237" s="57"/>
      <c r="M237" s="57"/>
      <c r="N237" s="57"/>
      <c r="O237" s="57"/>
      <c r="P237" s="57"/>
      <c r="Q237" s="57"/>
      <c r="R237" s="57"/>
    </row>
    <row r="238" s="56" customFormat="true" ht="9.75" hidden="false" customHeight="false" outlineLevel="0" collapsed="false">
      <c r="A238" s="75"/>
      <c r="B238" s="81"/>
      <c r="C238" s="81"/>
      <c r="D238" s="77"/>
      <c r="E238" s="75"/>
      <c r="F238" s="75"/>
      <c r="G238" s="75"/>
      <c r="H238" s="82"/>
      <c r="I238" s="55"/>
      <c r="K238" s="57"/>
      <c r="L238" s="57"/>
      <c r="M238" s="57"/>
      <c r="N238" s="57"/>
      <c r="O238" s="57"/>
      <c r="P238" s="57"/>
      <c r="Q238" s="57"/>
      <c r="R238" s="57"/>
    </row>
    <row r="239" s="56" customFormat="true" ht="9.75" hidden="false" customHeight="false" outlineLevel="0" collapsed="false">
      <c r="A239" s="75"/>
      <c r="B239" s="81"/>
      <c r="C239" s="81"/>
      <c r="D239" s="77"/>
      <c r="E239" s="75"/>
      <c r="F239" s="75"/>
      <c r="G239" s="75"/>
      <c r="H239" s="82"/>
      <c r="I239" s="55"/>
      <c r="K239" s="57"/>
      <c r="L239" s="57"/>
      <c r="M239" s="57"/>
      <c r="N239" s="57"/>
      <c r="O239" s="57"/>
      <c r="P239" s="57"/>
      <c r="Q239" s="57"/>
      <c r="R239" s="57"/>
    </row>
    <row r="240" s="56" customFormat="true" ht="9.75" hidden="false" customHeight="false" outlineLevel="0" collapsed="false">
      <c r="A240" s="75"/>
      <c r="B240" s="81"/>
      <c r="C240" s="81"/>
      <c r="D240" s="77"/>
      <c r="E240" s="75"/>
      <c r="F240" s="75"/>
      <c r="G240" s="75"/>
      <c r="H240" s="82"/>
      <c r="I240" s="55"/>
      <c r="K240" s="57"/>
      <c r="L240" s="57"/>
      <c r="M240" s="57"/>
      <c r="N240" s="57"/>
      <c r="O240" s="57"/>
      <c r="P240" s="57"/>
      <c r="Q240" s="57"/>
      <c r="R240" s="57"/>
    </row>
    <row r="241" s="56" customFormat="true" ht="9.75" hidden="false" customHeight="false" outlineLevel="0" collapsed="false">
      <c r="A241" s="75"/>
      <c r="B241" s="81"/>
      <c r="C241" s="81"/>
      <c r="D241" s="77"/>
      <c r="E241" s="75"/>
      <c r="F241" s="75"/>
      <c r="G241" s="75"/>
      <c r="H241" s="82"/>
      <c r="I241" s="55"/>
      <c r="K241" s="57"/>
      <c r="L241" s="57"/>
      <c r="M241" s="57"/>
      <c r="N241" s="57"/>
      <c r="O241" s="57"/>
      <c r="P241" s="57"/>
      <c r="Q241" s="57"/>
      <c r="R241" s="57"/>
    </row>
    <row r="242" s="56" customFormat="true" ht="9.75" hidden="false" customHeight="false" outlineLevel="0" collapsed="false">
      <c r="A242" s="75"/>
      <c r="B242" s="81"/>
      <c r="C242" s="81"/>
      <c r="D242" s="77"/>
      <c r="E242" s="75"/>
      <c r="F242" s="75"/>
      <c r="G242" s="75"/>
      <c r="H242" s="82"/>
      <c r="I242" s="55"/>
      <c r="K242" s="57"/>
      <c r="L242" s="57"/>
      <c r="M242" s="57"/>
      <c r="N242" s="57"/>
      <c r="O242" s="57"/>
      <c r="P242" s="57"/>
      <c r="Q242" s="57"/>
      <c r="R242" s="57"/>
    </row>
    <row r="243" s="56" customFormat="true" ht="9.75" hidden="false" customHeight="false" outlineLevel="0" collapsed="false">
      <c r="A243" s="75"/>
      <c r="B243" s="81"/>
      <c r="C243" s="81"/>
      <c r="D243" s="77"/>
      <c r="E243" s="75"/>
      <c r="F243" s="75"/>
      <c r="G243" s="75"/>
      <c r="H243" s="82"/>
      <c r="I243" s="55"/>
      <c r="K243" s="57"/>
      <c r="L243" s="57"/>
      <c r="M243" s="57"/>
      <c r="N243" s="57"/>
      <c r="O243" s="57"/>
      <c r="P243" s="57"/>
      <c r="Q243" s="57"/>
      <c r="R243" s="57"/>
    </row>
    <row r="244" s="56" customFormat="true" ht="9.75" hidden="false" customHeight="false" outlineLevel="0" collapsed="false">
      <c r="A244" s="75"/>
      <c r="B244" s="81"/>
      <c r="C244" s="81"/>
      <c r="D244" s="77"/>
      <c r="E244" s="75"/>
      <c r="F244" s="75"/>
      <c r="G244" s="75"/>
      <c r="H244" s="82"/>
      <c r="I244" s="55"/>
      <c r="K244" s="57"/>
      <c r="L244" s="57"/>
      <c r="M244" s="57"/>
      <c r="N244" s="57"/>
      <c r="O244" s="57"/>
      <c r="P244" s="57"/>
      <c r="Q244" s="57"/>
      <c r="R244" s="57"/>
    </row>
    <row r="245" s="56" customFormat="true" ht="9.75" hidden="false" customHeight="false" outlineLevel="0" collapsed="false">
      <c r="A245" s="75"/>
      <c r="B245" s="81"/>
      <c r="C245" s="81"/>
      <c r="D245" s="77"/>
      <c r="E245" s="75"/>
      <c r="F245" s="75"/>
      <c r="G245" s="75"/>
      <c r="H245" s="82"/>
      <c r="I245" s="55"/>
      <c r="K245" s="57"/>
      <c r="L245" s="57"/>
      <c r="M245" s="57"/>
      <c r="N245" s="57"/>
      <c r="O245" s="57"/>
      <c r="P245" s="57"/>
      <c r="Q245" s="57"/>
      <c r="R245" s="57"/>
    </row>
    <row r="246" s="56" customFormat="true" ht="9.75" hidden="false" customHeight="false" outlineLevel="0" collapsed="false">
      <c r="A246" s="75"/>
      <c r="B246" s="81"/>
      <c r="C246" s="81"/>
      <c r="D246" s="77"/>
      <c r="E246" s="75"/>
      <c r="F246" s="75"/>
      <c r="G246" s="75"/>
      <c r="H246" s="82"/>
      <c r="I246" s="55"/>
      <c r="K246" s="57"/>
      <c r="L246" s="57"/>
      <c r="M246" s="57"/>
      <c r="N246" s="57"/>
      <c r="O246" s="57"/>
      <c r="P246" s="57"/>
      <c r="Q246" s="57"/>
      <c r="R246" s="57"/>
    </row>
    <row r="247" s="56" customFormat="true" ht="9.75" hidden="false" customHeight="false" outlineLevel="0" collapsed="false">
      <c r="A247" s="75"/>
      <c r="B247" s="81"/>
      <c r="C247" s="81"/>
      <c r="D247" s="77"/>
      <c r="E247" s="75"/>
      <c r="F247" s="75"/>
      <c r="G247" s="75"/>
      <c r="H247" s="82"/>
      <c r="I247" s="55"/>
      <c r="K247" s="57"/>
      <c r="L247" s="57"/>
      <c r="M247" s="57"/>
      <c r="N247" s="57"/>
      <c r="O247" s="57"/>
      <c r="P247" s="57"/>
      <c r="Q247" s="57"/>
      <c r="R247" s="57"/>
    </row>
    <row r="248" s="56" customFormat="true" ht="9.75" hidden="false" customHeight="false" outlineLevel="0" collapsed="false">
      <c r="A248" s="75"/>
      <c r="B248" s="81"/>
      <c r="C248" s="81"/>
      <c r="D248" s="77"/>
      <c r="E248" s="75"/>
      <c r="F248" s="75"/>
      <c r="G248" s="75"/>
      <c r="H248" s="82"/>
      <c r="I248" s="55"/>
      <c r="K248" s="57"/>
      <c r="L248" s="57"/>
      <c r="M248" s="57"/>
      <c r="N248" s="57"/>
      <c r="O248" s="57"/>
      <c r="P248" s="57"/>
      <c r="Q248" s="57"/>
      <c r="R248" s="57"/>
    </row>
    <row r="249" s="56" customFormat="true" ht="9.75" hidden="false" customHeight="false" outlineLevel="0" collapsed="false">
      <c r="A249" s="75"/>
      <c r="B249" s="81"/>
      <c r="C249" s="81"/>
      <c r="D249" s="77"/>
      <c r="E249" s="75"/>
      <c r="F249" s="75"/>
      <c r="G249" s="75"/>
      <c r="H249" s="82"/>
      <c r="I249" s="55"/>
      <c r="K249" s="57"/>
      <c r="L249" s="57"/>
      <c r="M249" s="57"/>
      <c r="N249" s="57"/>
      <c r="O249" s="57"/>
      <c r="P249" s="57"/>
      <c r="Q249" s="57"/>
      <c r="R249" s="57"/>
    </row>
    <row r="250" s="56" customFormat="true" ht="9.75" hidden="false" customHeight="false" outlineLevel="0" collapsed="false">
      <c r="A250" s="75"/>
      <c r="B250" s="81"/>
      <c r="C250" s="81"/>
      <c r="D250" s="77"/>
      <c r="E250" s="75"/>
      <c r="F250" s="75"/>
      <c r="G250" s="75"/>
      <c r="H250" s="82"/>
      <c r="I250" s="55"/>
      <c r="K250" s="57"/>
      <c r="L250" s="57"/>
      <c r="M250" s="57"/>
      <c r="N250" s="57"/>
      <c r="O250" s="57"/>
      <c r="P250" s="57"/>
      <c r="Q250" s="57"/>
      <c r="R250" s="57"/>
    </row>
    <row r="251" s="56" customFormat="true" ht="9.75" hidden="false" customHeight="false" outlineLevel="0" collapsed="false">
      <c r="A251" s="75"/>
      <c r="B251" s="81"/>
      <c r="C251" s="81"/>
      <c r="D251" s="77"/>
      <c r="E251" s="75"/>
      <c r="F251" s="75"/>
      <c r="G251" s="75"/>
      <c r="H251" s="82"/>
      <c r="I251" s="55"/>
      <c r="K251" s="57"/>
      <c r="L251" s="57"/>
      <c r="M251" s="57"/>
      <c r="N251" s="57"/>
      <c r="O251" s="57"/>
      <c r="P251" s="57"/>
      <c r="Q251" s="57"/>
      <c r="R251" s="57"/>
    </row>
    <row r="252" s="56" customFormat="true" ht="9.75" hidden="false" customHeight="false" outlineLevel="0" collapsed="false">
      <c r="A252" s="75"/>
      <c r="B252" s="81"/>
      <c r="C252" s="81"/>
      <c r="D252" s="77"/>
      <c r="E252" s="75"/>
      <c r="F252" s="75"/>
      <c r="G252" s="75"/>
      <c r="H252" s="82"/>
      <c r="I252" s="55"/>
      <c r="K252" s="57"/>
      <c r="L252" s="57"/>
      <c r="M252" s="57"/>
      <c r="N252" s="57"/>
      <c r="O252" s="57"/>
      <c r="P252" s="57"/>
      <c r="Q252" s="57"/>
      <c r="R252" s="57"/>
    </row>
    <row r="253" s="56" customFormat="true" ht="9.75" hidden="false" customHeight="false" outlineLevel="0" collapsed="false">
      <c r="A253" s="75"/>
      <c r="B253" s="81"/>
      <c r="C253" s="81"/>
      <c r="D253" s="77"/>
      <c r="E253" s="75"/>
      <c r="F253" s="75"/>
      <c r="G253" s="75"/>
      <c r="H253" s="82"/>
      <c r="I253" s="55"/>
      <c r="K253" s="57"/>
      <c r="L253" s="57"/>
      <c r="M253" s="57"/>
      <c r="N253" s="57"/>
      <c r="O253" s="57"/>
      <c r="P253" s="57"/>
      <c r="Q253" s="57"/>
      <c r="R253" s="57"/>
    </row>
    <row r="254" s="56" customFormat="true" ht="9.75" hidden="false" customHeight="false" outlineLevel="0" collapsed="false">
      <c r="A254" s="75"/>
      <c r="B254" s="81"/>
      <c r="C254" s="81"/>
      <c r="D254" s="77"/>
      <c r="E254" s="75"/>
      <c r="F254" s="75"/>
      <c r="G254" s="75"/>
      <c r="H254" s="82"/>
      <c r="I254" s="55"/>
      <c r="K254" s="57"/>
      <c r="L254" s="57"/>
      <c r="M254" s="57"/>
      <c r="N254" s="57"/>
      <c r="O254" s="57"/>
      <c r="P254" s="57"/>
      <c r="Q254" s="57"/>
      <c r="R254" s="57"/>
    </row>
    <row r="255" s="56" customFormat="true" ht="9.75" hidden="false" customHeight="false" outlineLevel="0" collapsed="false">
      <c r="A255" s="75"/>
      <c r="B255" s="81"/>
      <c r="C255" s="81"/>
      <c r="D255" s="77"/>
      <c r="E255" s="75"/>
      <c r="F255" s="75"/>
      <c r="G255" s="75"/>
      <c r="H255" s="82"/>
      <c r="I255" s="55"/>
      <c r="K255" s="57"/>
      <c r="L255" s="57"/>
      <c r="M255" s="57"/>
      <c r="N255" s="57"/>
      <c r="O255" s="57"/>
      <c r="P255" s="57"/>
      <c r="Q255" s="57"/>
      <c r="R255" s="57"/>
    </row>
    <row r="256" s="56" customFormat="true" ht="9.75" hidden="false" customHeight="false" outlineLevel="0" collapsed="false">
      <c r="A256" s="75"/>
      <c r="B256" s="81"/>
      <c r="C256" s="81"/>
      <c r="D256" s="77"/>
      <c r="E256" s="75"/>
      <c r="F256" s="75"/>
      <c r="G256" s="75"/>
      <c r="H256" s="82"/>
      <c r="I256" s="55"/>
      <c r="K256" s="57"/>
      <c r="L256" s="57"/>
      <c r="M256" s="57"/>
      <c r="N256" s="57"/>
      <c r="O256" s="57"/>
      <c r="P256" s="57"/>
      <c r="Q256" s="57"/>
      <c r="R256" s="57"/>
    </row>
    <row r="257" s="56" customFormat="true" ht="9.75" hidden="false" customHeight="false" outlineLevel="0" collapsed="false">
      <c r="A257" s="75"/>
      <c r="B257" s="81"/>
      <c r="C257" s="81"/>
      <c r="D257" s="77"/>
      <c r="E257" s="75"/>
      <c r="F257" s="75"/>
      <c r="G257" s="75"/>
      <c r="H257" s="82"/>
      <c r="I257" s="55"/>
      <c r="K257" s="57"/>
      <c r="L257" s="57"/>
      <c r="M257" s="57"/>
      <c r="N257" s="57"/>
      <c r="O257" s="57"/>
      <c r="P257" s="57"/>
      <c r="Q257" s="57"/>
      <c r="R257" s="57"/>
    </row>
    <row r="258" s="56" customFormat="true" ht="9.75" hidden="false" customHeight="false" outlineLevel="0" collapsed="false">
      <c r="A258" s="75"/>
      <c r="B258" s="81"/>
      <c r="C258" s="81"/>
      <c r="D258" s="77"/>
      <c r="E258" s="75"/>
      <c r="F258" s="75"/>
      <c r="G258" s="75"/>
      <c r="H258" s="82"/>
      <c r="I258" s="55"/>
      <c r="K258" s="57"/>
      <c r="L258" s="57"/>
      <c r="M258" s="57"/>
      <c r="N258" s="57"/>
      <c r="O258" s="57"/>
      <c r="P258" s="57"/>
      <c r="Q258" s="57"/>
      <c r="R258" s="57"/>
    </row>
    <row r="259" s="56" customFormat="true" ht="9.75" hidden="false" customHeight="false" outlineLevel="0" collapsed="false">
      <c r="A259" s="75"/>
      <c r="B259" s="81"/>
      <c r="C259" s="81"/>
      <c r="D259" s="77"/>
      <c r="E259" s="75"/>
      <c r="F259" s="75"/>
      <c r="G259" s="75"/>
      <c r="H259" s="82"/>
      <c r="I259" s="55"/>
      <c r="K259" s="57"/>
      <c r="L259" s="57"/>
      <c r="M259" s="57"/>
      <c r="N259" s="57"/>
      <c r="O259" s="57"/>
      <c r="P259" s="57"/>
      <c r="Q259" s="57"/>
      <c r="R259" s="57"/>
    </row>
    <row r="260" s="56" customFormat="true" ht="9.75" hidden="false" customHeight="false" outlineLevel="0" collapsed="false">
      <c r="A260" s="75"/>
      <c r="B260" s="81"/>
      <c r="C260" s="81"/>
      <c r="D260" s="77"/>
      <c r="E260" s="75"/>
      <c r="F260" s="75"/>
      <c r="G260" s="75"/>
      <c r="H260" s="82"/>
      <c r="I260" s="55"/>
      <c r="K260" s="57"/>
      <c r="L260" s="57"/>
      <c r="M260" s="57"/>
      <c r="N260" s="57"/>
      <c r="O260" s="57"/>
      <c r="P260" s="57"/>
      <c r="Q260" s="57"/>
      <c r="R260" s="57"/>
    </row>
    <row r="261" s="56" customFormat="true" ht="9.75" hidden="false" customHeight="false" outlineLevel="0" collapsed="false">
      <c r="A261" s="75"/>
      <c r="B261" s="81"/>
      <c r="C261" s="81"/>
      <c r="D261" s="77"/>
      <c r="E261" s="75"/>
      <c r="F261" s="75"/>
      <c r="G261" s="75"/>
      <c r="H261" s="82"/>
      <c r="I261" s="55"/>
      <c r="K261" s="57"/>
      <c r="L261" s="57"/>
      <c r="M261" s="57"/>
      <c r="N261" s="57"/>
      <c r="O261" s="57"/>
      <c r="P261" s="57"/>
      <c r="Q261" s="57"/>
      <c r="R261" s="57"/>
    </row>
    <row r="262" s="56" customFormat="true" ht="9.75" hidden="false" customHeight="false" outlineLevel="0" collapsed="false">
      <c r="A262" s="75"/>
      <c r="B262" s="81"/>
      <c r="C262" s="81"/>
      <c r="D262" s="77"/>
      <c r="E262" s="75"/>
      <c r="F262" s="75"/>
      <c r="G262" s="75"/>
      <c r="H262" s="82"/>
      <c r="I262" s="55"/>
      <c r="K262" s="57"/>
      <c r="L262" s="57"/>
      <c r="M262" s="57"/>
      <c r="N262" s="57"/>
      <c r="O262" s="57"/>
      <c r="P262" s="57"/>
      <c r="Q262" s="57"/>
      <c r="R262" s="57"/>
    </row>
    <row r="263" s="56" customFormat="true" ht="9.75" hidden="false" customHeight="false" outlineLevel="0" collapsed="false">
      <c r="A263" s="75"/>
      <c r="B263" s="81"/>
      <c r="C263" s="81"/>
      <c r="D263" s="77"/>
      <c r="E263" s="75"/>
      <c r="F263" s="75"/>
      <c r="G263" s="75"/>
      <c r="H263" s="82"/>
      <c r="I263" s="55"/>
      <c r="K263" s="57"/>
      <c r="L263" s="57"/>
      <c r="M263" s="57"/>
      <c r="N263" s="57"/>
      <c r="O263" s="57"/>
      <c r="P263" s="57"/>
      <c r="Q263" s="57"/>
      <c r="R263" s="57"/>
    </row>
    <row r="264" s="56" customFormat="true" ht="9.75" hidden="false" customHeight="false" outlineLevel="0" collapsed="false">
      <c r="A264" s="75"/>
      <c r="B264" s="81"/>
      <c r="C264" s="81"/>
      <c r="D264" s="77"/>
      <c r="E264" s="75"/>
      <c r="F264" s="75"/>
      <c r="G264" s="75"/>
      <c r="H264" s="82"/>
      <c r="I264" s="55"/>
      <c r="K264" s="57"/>
      <c r="L264" s="57"/>
      <c r="M264" s="57"/>
      <c r="N264" s="57"/>
      <c r="O264" s="57"/>
      <c r="P264" s="57"/>
      <c r="Q264" s="57"/>
      <c r="R264" s="57"/>
    </row>
    <row r="265" s="56" customFormat="true" ht="9.75" hidden="false" customHeight="false" outlineLevel="0" collapsed="false">
      <c r="A265" s="75"/>
      <c r="B265" s="81"/>
      <c r="C265" s="81"/>
      <c r="D265" s="77"/>
      <c r="E265" s="75"/>
      <c r="F265" s="75"/>
      <c r="G265" s="75"/>
      <c r="H265" s="82"/>
      <c r="I265" s="55"/>
      <c r="K265" s="57"/>
      <c r="L265" s="57"/>
      <c r="M265" s="57"/>
      <c r="N265" s="57"/>
      <c r="O265" s="57"/>
      <c r="P265" s="57"/>
      <c r="Q265" s="57"/>
      <c r="R265" s="57"/>
    </row>
    <row r="266" s="56" customFormat="true" ht="9.75" hidden="false" customHeight="false" outlineLevel="0" collapsed="false">
      <c r="A266" s="75"/>
      <c r="B266" s="81"/>
      <c r="C266" s="81"/>
      <c r="D266" s="77"/>
      <c r="E266" s="75"/>
      <c r="F266" s="75"/>
      <c r="G266" s="75"/>
      <c r="H266" s="82"/>
      <c r="I266" s="55"/>
      <c r="K266" s="57"/>
      <c r="L266" s="57"/>
      <c r="M266" s="57"/>
      <c r="N266" s="57"/>
      <c r="O266" s="57"/>
      <c r="P266" s="57"/>
      <c r="Q266" s="57"/>
      <c r="R266" s="57"/>
    </row>
    <row r="267" s="56" customFormat="true" ht="9.75" hidden="false" customHeight="false" outlineLevel="0" collapsed="false">
      <c r="A267" s="75"/>
      <c r="B267" s="81"/>
      <c r="C267" s="81"/>
      <c r="D267" s="77"/>
      <c r="E267" s="75"/>
      <c r="F267" s="75"/>
      <c r="G267" s="75"/>
      <c r="H267" s="82"/>
      <c r="I267" s="55"/>
      <c r="K267" s="57"/>
      <c r="L267" s="57"/>
      <c r="M267" s="57"/>
      <c r="N267" s="57"/>
      <c r="O267" s="57"/>
      <c r="P267" s="57"/>
      <c r="Q267" s="57"/>
      <c r="R267" s="57"/>
    </row>
    <row r="268" s="56" customFormat="true" ht="9.75" hidden="false" customHeight="false" outlineLevel="0" collapsed="false">
      <c r="A268" s="75"/>
      <c r="B268" s="81"/>
      <c r="C268" s="81"/>
      <c r="D268" s="77"/>
      <c r="E268" s="75"/>
      <c r="F268" s="75"/>
      <c r="G268" s="75"/>
      <c r="H268" s="82"/>
      <c r="I268" s="55"/>
      <c r="K268" s="57"/>
      <c r="L268" s="57"/>
      <c r="M268" s="57"/>
      <c r="N268" s="57"/>
      <c r="O268" s="57"/>
      <c r="P268" s="57"/>
      <c r="Q268" s="57"/>
      <c r="R268" s="57"/>
    </row>
    <row r="269" s="56" customFormat="true" ht="9.75" hidden="false" customHeight="false" outlineLevel="0" collapsed="false">
      <c r="A269" s="75"/>
      <c r="B269" s="81"/>
      <c r="C269" s="81"/>
      <c r="D269" s="77"/>
      <c r="E269" s="75"/>
      <c r="F269" s="75"/>
      <c r="G269" s="75"/>
      <c r="H269" s="82"/>
      <c r="I269" s="55"/>
      <c r="K269" s="57"/>
      <c r="L269" s="57"/>
      <c r="M269" s="57"/>
      <c r="N269" s="57"/>
      <c r="O269" s="57"/>
      <c r="P269" s="57"/>
      <c r="Q269" s="57"/>
      <c r="R269" s="57"/>
    </row>
    <row r="270" s="56" customFormat="true" ht="9.75" hidden="false" customHeight="false" outlineLevel="0" collapsed="false">
      <c r="A270" s="75"/>
      <c r="B270" s="81"/>
      <c r="C270" s="81"/>
      <c r="D270" s="77"/>
      <c r="E270" s="75"/>
      <c r="F270" s="75"/>
      <c r="G270" s="75"/>
      <c r="H270" s="82"/>
      <c r="I270" s="55"/>
      <c r="K270" s="57"/>
      <c r="L270" s="57"/>
      <c r="M270" s="57"/>
      <c r="N270" s="57"/>
      <c r="O270" s="57"/>
      <c r="P270" s="57"/>
      <c r="Q270" s="57"/>
      <c r="R270" s="57"/>
    </row>
    <row r="271" s="56" customFormat="true" ht="9.75" hidden="false" customHeight="false" outlineLevel="0" collapsed="false">
      <c r="A271" s="75"/>
      <c r="B271" s="81"/>
      <c r="C271" s="81"/>
      <c r="D271" s="77"/>
      <c r="E271" s="75"/>
      <c r="F271" s="75"/>
      <c r="G271" s="75"/>
      <c r="H271" s="82"/>
      <c r="I271" s="55"/>
      <c r="K271" s="57"/>
      <c r="L271" s="57"/>
      <c r="M271" s="57"/>
      <c r="N271" s="57"/>
      <c r="O271" s="57"/>
      <c r="P271" s="57"/>
      <c r="Q271" s="57"/>
      <c r="R271" s="57"/>
    </row>
    <row r="272" s="56" customFormat="true" ht="9.75" hidden="false" customHeight="false" outlineLevel="0" collapsed="false">
      <c r="A272" s="75"/>
      <c r="B272" s="81"/>
      <c r="C272" s="81"/>
      <c r="D272" s="77"/>
      <c r="E272" s="75"/>
      <c r="F272" s="75"/>
      <c r="G272" s="75"/>
      <c r="H272" s="82"/>
      <c r="I272" s="55"/>
      <c r="K272" s="57"/>
      <c r="L272" s="57"/>
      <c r="M272" s="57"/>
      <c r="N272" s="57"/>
      <c r="O272" s="57"/>
      <c r="P272" s="57"/>
      <c r="Q272" s="57"/>
      <c r="R272" s="57"/>
    </row>
    <row r="273" s="56" customFormat="true" ht="9.75" hidden="false" customHeight="false" outlineLevel="0" collapsed="false">
      <c r="A273" s="75"/>
      <c r="B273" s="81"/>
      <c r="C273" s="81"/>
      <c r="D273" s="77"/>
      <c r="E273" s="75"/>
      <c r="F273" s="75"/>
      <c r="G273" s="75"/>
      <c r="H273" s="82"/>
      <c r="I273" s="55"/>
      <c r="K273" s="57"/>
      <c r="L273" s="57"/>
      <c r="M273" s="57"/>
      <c r="N273" s="57"/>
      <c r="O273" s="57"/>
      <c r="P273" s="57"/>
      <c r="Q273" s="57"/>
      <c r="R273" s="57"/>
    </row>
    <row r="274" s="56" customFormat="true" ht="9.75" hidden="false" customHeight="false" outlineLevel="0" collapsed="false">
      <c r="A274" s="75"/>
      <c r="B274" s="81"/>
      <c r="C274" s="81"/>
      <c r="D274" s="77"/>
      <c r="E274" s="75"/>
      <c r="F274" s="75"/>
      <c r="G274" s="75"/>
      <c r="H274" s="82"/>
      <c r="I274" s="55"/>
      <c r="K274" s="57"/>
      <c r="L274" s="57"/>
      <c r="M274" s="57"/>
      <c r="N274" s="57"/>
      <c r="O274" s="57"/>
      <c r="P274" s="57"/>
      <c r="Q274" s="57"/>
      <c r="R274" s="57"/>
    </row>
    <row r="275" s="56" customFormat="true" ht="9.75" hidden="false" customHeight="false" outlineLevel="0" collapsed="false">
      <c r="A275" s="75"/>
      <c r="B275" s="81"/>
      <c r="C275" s="81"/>
      <c r="D275" s="77"/>
      <c r="E275" s="75"/>
      <c r="F275" s="75"/>
      <c r="G275" s="75"/>
      <c r="H275" s="82"/>
      <c r="I275" s="55"/>
      <c r="K275" s="57"/>
      <c r="L275" s="57"/>
      <c r="M275" s="57"/>
      <c r="N275" s="57"/>
      <c r="O275" s="57"/>
      <c r="P275" s="57"/>
      <c r="Q275" s="57"/>
      <c r="R275" s="57"/>
    </row>
    <row r="276" s="56" customFormat="true" ht="9.75" hidden="false" customHeight="false" outlineLevel="0" collapsed="false">
      <c r="A276" s="75"/>
      <c r="B276" s="81"/>
      <c r="C276" s="81"/>
      <c r="D276" s="77"/>
      <c r="E276" s="75"/>
      <c r="F276" s="75"/>
      <c r="G276" s="75"/>
      <c r="H276" s="82"/>
      <c r="I276" s="55"/>
      <c r="K276" s="57"/>
      <c r="L276" s="57"/>
      <c r="M276" s="57"/>
      <c r="N276" s="57"/>
      <c r="O276" s="57"/>
      <c r="P276" s="57"/>
      <c r="Q276" s="57"/>
      <c r="R276" s="57"/>
    </row>
    <row r="277" s="56" customFormat="true" ht="9.75" hidden="false" customHeight="false" outlineLevel="0" collapsed="false">
      <c r="A277" s="75"/>
      <c r="B277" s="81"/>
      <c r="C277" s="81"/>
      <c r="D277" s="77"/>
      <c r="E277" s="75"/>
      <c r="F277" s="75"/>
      <c r="G277" s="75"/>
      <c r="H277" s="82"/>
      <c r="I277" s="55"/>
      <c r="K277" s="57"/>
      <c r="L277" s="57"/>
      <c r="M277" s="57"/>
      <c r="N277" s="57"/>
      <c r="O277" s="57"/>
      <c r="P277" s="57"/>
      <c r="Q277" s="57"/>
      <c r="R277" s="57"/>
    </row>
    <row r="278" s="56" customFormat="true" ht="9.75" hidden="false" customHeight="false" outlineLevel="0" collapsed="false">
      <c r="A278" s="75"/>
      <c r="B278" s="81"/>
      <c r="C278" s="81"/>
      <c r="D278" s="77"/>
      <c r="E278" s="75"/>
      <c r="F278" s="75"/>
      <c r="G278" s="75"/>
      <c r="H278" s="82"/>
      <c r="I278" s="55"/>
      <c r="K278" s="57"/>
      <c r="L278" s="57"/>
      <c r="M278" s="57"/>
      <c r="N278" s="57"/>
      <c r="O278" s="57"/>
      <c r="P278" s="57"/>
      <c r="Q278" s="57"/>
      <c r="R278" s="57"/>
    </row>
    <row r="279" s="56" customFormat="true" ht="9.75" hidden="false" customHeight="false" outlineLevel="0" collapsed="false">
      <c r="A279" s="75"/>
      <c r="B279" s="81"/>
      <c r="C279" s="81"/>
      <c r="D279" s="77"/>
      <c r="E279" s="75"/>
      <c r="F279" s="75"/>
      <c r="G279" s="75"/>
      <c r="H279" s="82"/>
      <c r="I279" s="55"/>
      <c r="K279" s="57"/>
      <c r="L279" s="57"/>
      <c r="M279" s="57"/>
      <c r="N279" s="57"/>
      <c r="O279" s="57"/>
      <c r="P279" s="57"/>
      <c r="Q279" s="57"/>
      <c r="R279" s="57"/>
    </row>
    <row r="280" s="56" customFormat="true" ht="9.75" hidden="false" customHeight="false" outlineLevel="0" collapsed="false">
      <c r="A280" s="75"/>
      <c r="B280" s="81"/>
      <c r="C280" s="81"/>
      <c r="D280" s="77"/>
      <c r="E280" s="75"/>
      <c r="F280" s="75"/>
      <c r="G280" s="75"/>
      <c r="H280" s="82"/>
      <c r="I280" s="55"/>
      <c r="K280" s="57"/>
      <c r="L280" s="57"/>
      <c r="M280" s="57"/>
      <c r="N280" s="57"/>
      <c r="O280" s="57"/>
      <c r="P280" s="57"/>
      <c r="Q280" s="57"/>
      <c r="R280" s="57"/>
    </row>
    <row r="281" s="56" customFormat="true" ht="9.75" hidden="false" customHeight="false" outlineLevel="0" collapsed="false">
      <c r="A281" s="75"/>
      <c r="B281" s="81"/>
      <c r="C281" s="81"/>
      <c r="D281" s="77"/>
      <c r="E281" s="75"/>
      <c r="F281" s="75"/>
      <c r="G281" s="75"/>
      <c r="H281" s="82"/>
      <c r="I281" s="55"/>
      <c r="K281" s="57"/>
      <c r="L281" s="57"/>
      <c r="M281" s="57"/>
      <c r="N281" s="57"/>
      <c r="O281" s="57"/>
      <c r="P281" s="57"/>
      <c r="Q281" s="57"/>
      <c r="R281" s="57"/>
    </row>
    <row r="282" s="56" customFormat="true" ht="9.75" hidden="false" customHeight="false" outlineLevel="0" collapsed="false">
      <c r="A282" s="75"/>
      <c r="B282" s="81"/>
      <c r="C282" s="81"/>
      <c r="D282" s="77"/>
      <c r="E282" s="75"/>
      <c r="F282" s="75"/>
      <c r="G282" s="75"/>
      <c r="H282" s="82"/>
      <c r="I282" s="55"/>
      <c r="K282" s="57"/>
      <c r="L282" s="57"/>
      <c r="M282" s="57"/>
      <c r="N282" s="57"/>
      <c r="O282" s="57"/>
      <c r="P282" s="57"/>
      <c r="Q282" s="57"/>
      <c r="R282" s="57"/>
    </row>
    <row r="283" s="56" customFormat="true" ht="9.75" hidden="false" customHeight="false" outlineLevel="0" collapsed="false">
      <c r="A283" s="75"/>
      <c r="B283" s="81"/>
      <c r="C283" s="81"/>
      <c r="D283" s="77"/>
      <c r="E283" s="75"/>
      <c r="F283" s="75"/>
      <c r="G283" s="75"/>
      <c r="H283" s="82"/>
      <c r="I283" s="55"/>
      <c r="K283" s="57"/>
      <c r="L283" s="57"/>
      <c r="M283" s="57"/>
      <c r="N283" s="57"/>
      <c r="O283" s="57"/>
      <c r="P283" s="57"/>
      <c r="Q283" s="57"/>
      <c r="R283" s="57"/>
    </row>
    <row r="284" s="56" customFormat="true" ht="9.75" hidden="false" customHeight="false" outlineLevel="0" collapsed="false">
      <c r="A284" s="75"/>
      <c r="B284" s="81"/>
      <c r="C284" s="81"/>
      <c r="D284" s="77"/>
      <c r="E284" s="75"/>
      <c r="F284" s="75"/>
      <c r="G284" s="75"/>
      <c r="H284" s="82"/>
      <c r="I284" s="55"/>
      <c r="K284" s="57"/>
      <c r="L284" s="57"/>
      <c r="M284" s="57"/>
      <c r="N284" s="57"/>
      <c r="O284" s="57"/>
      <c r="P284" s="57"/>
      <c r="Q284" s="57"/>
      <c r="R284" s="57"/>
    </row>
    <row r="285" s="56" customFormat="true" ht="9.75" hidden="false" customHeight="false" outlineLevel="0" collapsed="false">
      <c r="A285" s="75"/>
      <c r="B285" s="81"/>
      <c r="C285" s="81"/>
      <c r="D285" s="77"/>
      <c r="E285" s="75"/>
      <c r="F285" s="75"/>
      <c r="G285" s="75"/>
      <c r="H285" s="82"/>
      <c r="I285" s="55"/>
      <c r="K285" s="57"/>
      <c r="L285" s="57"/>
      <c r="M285" s="57"/>
      <c r="N285" s="57"/>
      <c r="O285" s="57"/>
      <c r="P285" s="57"/>
      <c r="Q285" s="57"/>
      <c r="R285" s="57"/>
    </row>
    <row r="286" s="56" customFormat="true" ht="9.75" hidden="false" customHeight="false" outlineLevel="0" collapsed="false">
      <c r="A286" s="75"/>
      <c r="B286" s="81"/>
      <c r="C286" s="81"/>
      <c r="D286" s="77"/>
      <c r="E286" s="75"/>
      <c r="F286" s="75"/>
      <c r="G286" s="75"/>
      <c r="H286" s="82"/>
      <c r="I286" s="55"/>
      <c r="K286" s="57"/>
      <c r="L286" s="57"/>
      <c r="M286" s="57"/>
      <c r="N286" s="57"/>
      <c r="O286" s="57"/>
      <c r="P286" s="57"/>
      <c r="Q286" s="57"/>
      <c r="R286" s="57"/>
    </row>
    <row r="287" s="56" customFormat="true" ht="9.75" hidden="false" customHeight="false" outlineLevel="0" collapsed="false">
      <c r="A287" s="75"/>
      <c r="B287" s="81"/>
      <c r="C287" s="81"/>
      <c r="D287" s="77"/>
      <c r="E287" s="75"/>
      <c r="F287" s="75"/>
      <c r="G287" s="75"/>
      <c r="H287" s="82"/>
      <c r="I287" s="55"/>
      <c r="K287" s="57"/>
      <c r="L287" s="57"/>
      <c r="M287" s="57"/>
      <c r="N287" s="57"/>
      <c r="O287" s="57"/>
      <c r="P287" s="57"/>
      <c r="Q287" s="57"/>
      <c r="R287" s="57"/>
    </row>
    <row r="288" s="56" customFormat="true" ht="9.75" hidden="false" customHeight="false" outlineLevel="0" collapsed="false">
      <c r="A288" s="75"/>
      <c r="B288" s="81"/>
      <c r="C288" s="81"/>
      <c r="D288" s="77"/>
      <c r="E288" s="75"/>
      <c r="F288" s="75"/>
      <c r="G288" s="75"/>
      <c r="H288" s="82"/>
      <c r="I288" s="55"/>
      <c r="K288" s="57"/>
      <c r="L288" s="57"/>
      <c r="M288" s="57"/>
      <c r="N288" s="57"/>
      <c r="O288" s="57"/>
      <c r="P288" s="57"/>
      <c r="Q288" s="57"/>
      <c r="R288" s="57"/>
    </row>
    <row r="289" s="56" customFormat="true" ht="9.75" hidden="false" customHeight="false" outlineLevel="0" collapsed="false">
      <c r="A289" s="75"/>
      <c r="B289" s="81"/>
      <c r="C289" s="81"/>
      <c r="D289" s="77"/>
      <c r="E289" s="75"/>
      <c r="F289" s="75"/>
      <c r="G289" s="75"/>
      <c r="H289" s="82"/>
      <c r="I289" s="55"/>
      <c r="K289" s="57"/>
      <c r="L289" s="57"/>
      <c r="M289" s="57"/>
      <c r="N289" s="57"/>
      <c r="O289" s="57"/>
      <c r="P289" s="57"/>
      <c r="Q289" s="57"/>
      <c r="R289" s="57"/>
    </row>
    <row r="290" s="56" customFormat="true" ht="9.75" hidden="false" customHeight="false" outlineLevel="0" collapsed="false">
      <c r="A290" s="75"/>
      <c r="B290" s="81"/>
      <c r="C290" s="81"/>
      <c r="D290" s="77"/>
      <c r="E290" s="75"/>
      <c r="F290" s="75"/>
      <c r="G290" s="75"/>
      <c r="H290" s="82"/>
      <c r="I290" s="55"/>
      <c r="K290" s="57"/>
      <c r="L290" s="57"/>
      <c r="M290" s="57"/>
      <c r="N290" s="57"/>
      <c r="O290" s="57"/>
      <c r="P290" s="57"/>
      <c r="Q290" s="57"/>
      <c r="R290" s="57"/>
    </row>
    <row r="291" s="56" customFormat="true" ht="9.75" hidden="false" customHeight="false" outlineLevel="0" collapsed="false">
      <c r="A291" s="75"/>
      <c r="B291" s="81"/>
      <c r="C291" s="81"/>
      <c r="D291" s="77"/>
      <c r="E291" s="75"/>
      <c r="F291" s="75"/>
      <c r="G291" s="75"/>
      <c r="H291" s="82"/>
      <c r="I291" s="55"/>
      <c r="K291" s="57"/>
      <c r="L291" s="57"/>
      <c r="M291" s="57"/>
      <c r="N291" s="57"/>
      <c r="O291" s="57"/>
      <c r="P291" s="57"/>
      <c r="Q291" s="57"/>
      <c r="R291" s="57"/>
    </row>
    <row r="292" s="56" customFormat="true" ht="9.75" hidden="false" customHeight="false" outlineLevel="0" collapsed="false">
      <c r="A292" s="75"/>
      <c r="B292" s="81"/>
      <c r="C292" s="81"/>
      <c r="D292" s="77"/>
      <c r="E292" s="75"/>
      <c r="F292" s="75"/>
      <c r="G292" s="75"/>
      <c r="H292" s="82"/>
      <c r="I292" s="55"/>
      <c r="K292" s="57"/>
      <c r="L292" s="57"/>
      <c r="M292" s="57"/>
      <c r="N292" s="57"/>
      <c r="O292" s="57"/>
      <c r="P292" s="57"/>
      <c r="Q292" s="57"/>
      <c r="R292" s="57"/>
    </row>
    <row r="293" s="56" customFormat="true" ht="9.75" hidden="false" customHeight="false" outlineLevel="0" collapsed="false">
      <c r="A293" s="75"/>
      <c r="B293" s="81"/>
      <c r="C293" s="81"/>
      <c r="D293" s="77"/>
      <c r="E293" s="75"/>
      <c r="F293" s="75"/>
      <c r="G293" s="75"/>
      <c r="H293" s="82"/>
      <c r="I293" s="55"/>
      <c r="K293" s="57"/>
      <c r="L293" s="57"/>
      <c r="M293" s="57"/>
      <c r="N293" s="57"/>
      <c r="O293" s="57"/>
      <c r="P293" s="57"/>
      <c r="Q293" s="57"/>
      <c r="R293" s="57"/>
    </row>
    <row r="294" s="56" customFormat="true" ht="9.75" hidden="false" customHeight="false" outlineLevel="0" collapsed="false">
      <c r="A294" s="75"/>
      <c r="B294" s="81"/>
      <c r="C294" s="81"/>
      <c r="D294" s="77"/>
      <c r="E294" s="75"/>
      <c r="F294" s="75"/>
      <c r="G294" s="75"/>
      <c r="H294" s="82"/>
      <c r="I294" s="55"/>
      <c r="K294" s="57"/>
      <c r="L294" s="57"/>
      <c r="M294" s="57"/>
      <c r="N294" s="57"/>
      <c r="O294" s="57"/>
      <c r="P294" s="57"/>
      <c r="Q294" s="57"/>
      <c r="R294" s="57"/>
    </row>
    <row r="295" s="56" customFormat="true" ht="9.75" hidden="false" customHeight="false" outlineLevel="0" collapsed="false">
      <c r="A295" s="75"/>
      <c r="B295" s="81"/>
      <c r="C295" s="81"/>
      <c r="D295" s="77"/>
      <c r="E295" s="75"/>
      <c r="F295" s="75"/>
      <c r="G295" s="75"/>
      <c r="H295" s="82"/>
      <c r="I295" s="55"/>
      <c r="K295" s="57"/>
      <c r="L295" s="57"/>
      <c r="M295" s="57"/>
      <c r="N295" s="57"/>
      <c r="O295" s="57"/>
      <c r="P295" s="57"/>
      <c r="Q295" s="57"/>
      <c r="R295" s="57"/>
    </row>
    <row r="296" s="56" customFormat="true" ht="9.75" hidden="false" customHeight="false" outlineLevel="0" collapsed="false">
      <c r="A296" s="75"/>
      <c r="B296" s="81"/>
      <c r="C296" s="81"/>
      <c r="D296" s="77"/>
      <c r="E296" s="75"/>
      <c r="F296" s="75"/>
      <c r="G296" s="75"/>
      <c r="H296" s="82"/>
      <c r="I296" s="55"/>
      <c r="K296" s="57"/>
      <c r="L296" s="57"/>
      <c r="M296" s="57"/>
      <c r="N296" s="57"/>
      <c r="O296" s="57"/>
      <c r="P296" s="57"/>
      <c r="Q296" s="57"/>
      <c r="R296" s="57"/>
    </row>
    <row r="297" s="56" customFormat="true" ht="9.75" hidden="false" customHeight="false" outlineLevel="0" collapsed="false">
      <c r="A297" s="75"/>
      <c r="B297" s="81"/>
      <c r="C297" s="81"/>
      <c r="D297" s="77"/>
      <c r="E297" s="75"/>
      <c r="F297" s="75"/>
      <c r="G297" s="75"/>
      <c r="H297" s="82"/>
      <c r="I297" s="55"/>
      <c r="K297" s="57"/>
      <c r="L297" s="57"/>
      <c r="M297" s="57"/>
      <c r="N297" s="57"/>
      <c r="O297" s="57"/>
      <c r="P297" s="57"/>
      <c r="Q297" s="57"/>
      <c r="R297" s="57"/>
    </row>
    <row r="298" s="56" customFormat="true" ht="9.75" hidden="false" customHeight="false" outlineLevel="0" collapsed="false">
      <c r="A298" s="75"/>
      <c r="B298" s="81"/>
      <c r="C298" s="81"/>
      <c r="D298" s="77"/>
      <c r="E298" s="75"/>
      <c r="F298" s="75"/>
      <c r="G298" s="75"/>
      <c r="H298" s="82"/>
      <c r="I298" s="55"/>
      <c r="K298" s="57"/>
      <c r="L298" s="57"/>
      <c r="M298" s="57"/>
      <c r="N298" s="57"/>
      <c r="O298" s="57"/>
      <c r="P298" s="57"/>
      <c r="Q298" s="57"/>
      <c r="R298" s="57"/>
    </row>
    <row r="299" s="56" customFormat="true" ht="9.75" hidden="false" customHeight="false" outlineLevel="0" collapsed="false">
      <c r="A299" s="75"/>
      <c r="B299" s="81"/>
      <c r="C299" s="81"/>
      <c r="D299" s="77"/>
      <c r="E299" s="75"/>
      <c r="F299" s="75"/>
      <c r="G299" s="75"/>
      <c r="H299" s="82"/>
      <c r="I299" s="55"/>
      <c r="K299" s="57"/>
      <c r="L299" s="57"/>
      <c r="M299" s="57"/>
      <c r="N299" s="57"/>
      <c r="O299" s="57"/>
      <c r="P299" s="57"/>
      <c r="Q299" s="57"/>
      <c r="R299" s="57"/>
    </row>
    <row r="300" s="56" customFormat="true" ht="9.75" hidden="false" customHeight="false" outlineLevel="0" collapsed="false">
      <c r="A300" s="75"/>
      <c r="B300" s="81"/>
      <c r="C300" s="81"/>
      <c r="D300" s="77"/>
      <c r="E300" s="75"/>
      <c r="F300" s="75"/>
      <c r="G300" s="75"/>
      <c r="H300" s="82"/>
      <c r="I300" s="55"/>
      <c r="K300" s="57"/>
      <c r="L300" s="57"/>
      <c r="M300" s="57"/>
      <c r="N300" s="57"/>
      <c r="O300" s="57"/>
      <c r="P300" s="57"/>
      <c r="Q300" s="57"/>
      <c r="R300" s="57"/>
    </row>
    <row r="301" s="56" customFormat="true" ht="9.75" hidden="false" customHeight="false" outlineLevel="0" collapsed="false">
      <c r="A301" s="75"/>
      <c r="B301" s="81"/>
      <c r="C301" s="81"/>
      <c r="D301" s="77"/>
      <c r="E301" s="75"/>
      <c r="F301" s="75"/>
      <c r="G301" s="75"/>
      <c r="H301" s="82"/>
      <c r="I301" s="55"/>
      <c r="K301" s="57"/>
      <c r="L301" s="57"/>
      <c r="M301" s="57"/>
      <c r="N301" s="57"/>
      <c r="O301" s="57"/>
      <c r="P301" s="57"/>
      <c r="Q301" s="57"/>
      <c r="R301" s="57"/>
    </row>
    <row r="302" s="56" customFormat="true" ht="9.75" hidden="false" customHeight="false" outlineLevel="0" collapsed="false">
      <c r="A302" s="75"/>
      <c r="B302" s="81"/>
      <c r="C302" s="81"/>
      <c r="D302" s="77"/>
      <c r="E302" s="75"/>
      <c r="F302" s="75"/>
      <c r="G302" s="75"/>
      <c r="H302" s="82"/>
      <c r="I302" s="55"/>
      <c r="K302" s="57"/>
      <c r="L302" s="57"/>
      <c r="M302" s="57"/>
      <c r="N302" s="57"/>
      <c r="O302" s="57"/>
      <c r="P302" s="57"/>
      <c r="Q302" s="57"/>
      <c r="R302" s="57"/>
    </row>
    <row r="303" s="56" customFormat="true" ht="9.75" hidden="false" customHeight="false" outlineLevel="0" collapsed="false">
      <c r="A303" s="75"/>
      <c r="B303" s="81"/>
      <c r="C303" s="81"/>
      <c r="D303" s="77"/>
      <c r="E303" s="75"/>
      <c r="F303" s="75"/>
      <c r="G303" s="75"/>
      <c r="H303" s="82"/>
      <c r="I303" s="55"/>
      <c r="K303" s="57"/>
      <c r="L303" s="57"/>
      <c r="M303" s="57"/>
      <c r="N303" s="57"/>
      <c r="O303" s="57"/>
      <c r="P303" s="57"/>
      <c r="Q303" s="57"/>
      <c r="R303" s="57"/>
    </row>
    <row r="304" s="56" customFormat="true" ht="9.75" hidden="false" customHeight="false" outlineLevel="0" collapsed="false">
      <c r="A304" s="75"/>
      <c r="B304" s="81"/>
      <c r="C304" s="81"/>
      <c r="D304" s="77"/>
      <c r="E304" s="75"/>
      <c r="F304" s="75"/>
      <c r="G304" s="75"/>
      <c r="H304" s="82"/>
      <c r="I304" s="55"/>
      <c r="K304" s="57"/>
      <c r="L304" s="57"/>
      <c r="M304" s="57"/>
      <c r="N304" s="57"/>
      <c r="O304" s="57"/>
      <c r="P304" s="57"/>
      <c r="Q304" s="57"/>
      <c r="R304" s="57"/>
    </row>
    <row r="305" s="56" customFormat="true" ht="9.75" hidden="false" customHeight="false" outlineLevel="0" collapsed="false">
      <c r="A305" s="75"/>
      <c r="B305" s="81"/>
      <c r="C305" s="81"/>
      <c r="D305" s="77"/>
      <c r="E305" s="75"/>
      <c r="F305" s="75"/>
      <c r="G305" s="75"/>
      <c r="H305" s="82"/>
      <c r="I305" s="55"/>
      <c r="K305" s="57"/>
      <c r="L305" s="57"/>
      <c r="M305" s="57"/>
      <c r="N305" s="57"/>
      <c r="O305" s="57"/>
      <c r="P305" s="57"/>
      <c r="Q305" s="57"/>
      <c r="R305" s="57"/>
    </row>
    <row r="306" s="56" customFormat="true" ht="9.75" hidden="false" customHeight="false" outlineLevel="0" collapsed="false">
      <c r="A306" s="75"/>
      <c r="B306" s="81"/>
      <c r="C306" s="81"/>
      <c r="D306" s="77"/>
      <c r="E306" s="75"/>
      <c r="F306" s="75"/>
      <c r="G306" s="75"/>
      <c r="H306" s="82"/>
      <c r="I306" s="55"/>
      <c r="K306" s="57"/>
      <c r="L306" s="57"/>
      <c r="M306" s="57"/>
      <c r="N306" s="57"/>
      <c r="O306" s="57"/>
      <c r="P306" s="57"/>
      <c r="Q306" s="57"/>
      <c r="R306" s="57"/>
    </row>
    <row r="307" s="56" customFormat="true" ht="9.75" hidden="false" customHeight="false" outlineLevel="0" collapsed="false">
      <c r="A307" s="75"/>
      <c r="B307" s="81"/>
      <c r="C307" s="81"/>
      <c r="D307" s="77"/>
      <c r="E307" s="75"/>
      <c r="F307" s="75"/>
      <c r="G307" s="75"/>
      <c r="H307" s="82"/>
      <c r="I307" s="55"/>
      <c r="K307" s="57"/>
      <c r="L307" s="57"/>
      <c r="M307" s="57"/>
      <c r="N307" s="57"/>
      <c r="O307" s="57"/>
      <c r="P307" s="57"/>
      <c r="Q307" s="57"/>
      <c r="R307" s="57"/>
    </row>
    <row r="308" s="56" customFormat="true" ht="9.75" hidden="false" customHeight="false" outlineLevel="0" collapsed="false">
      <c r="A308" s="75"/>
      <c r="B308" s="81"/>
      <c r="C308" s="81"/>
      <c r="D308" s="77"/>
      <c r="E308" s="75"/>
      <c r="F308" s="75"/>
      <c r="G308" s="75"/>
      <c r="H308" s="82"/>
      <c r="I308" s="55"/>
      <c r="K308" s="57"/>
      <c r="L308" s="57"/>
      <c r="M308" s="57"/>
      <c r="N308" s="57"/>
      <c r="O308" s="57"/>
      <c r="P308" s="57"/>
      <c r="Q308" s="57"/>
      <c r="R308" s="57"/>
    </row>
    <row r="309" s="56" customFormat="true" ht="9.75" hidden="false" customHeight="false" outlineLevel="0" collapsed="false">
      <c r="A309" s="75"/>
      <c r="B309" s="81"/>
      <c r="C309" s="81"/>
      <c r="D309" s="77"/>
      <c r="E309" s="75"/>
      <c r="F309" s="75"/>
      <c r="G309" s="75"/>
      <c r="H309" s="82"/>
      <c r="I309" s="55"/>
      <c r="K309" s="57"/>
      <c r="L309" s="57"/>
      <c r="M309" s="57"/>
      <c r="N309" s="57"/>
      <c r="O309" s="57"/>
      <c r="P309" s="57"/>
      <c r="Q309" s="57"/>
      <c r="R309" s="57"/>
    </row>
    <row r="310" s="56" customFormat="true" ht="9.75" hidden="false" customHeight="false" outlineLevel="0" collapsed="false">
      <c r="A310" s="75"/>
      <c r="B310" s="81"/>
      <c r="C310" s="81"/>
      <c r="D310" s="77"/>
      <c r="E310" s="75"/>
      <c r="F310" s="75"/>
      <c r="G310" s="75"/>
      <c r="H310" s="82"/>
      <c r="I310" s="55"/>
      <c r="K310" s="57"/>
      <c r="L310" s="57"/>
      <c r="M310" s="57"/>
      <c r="N310" s="57"/>
      <c r="O310" s="57"/>
      <c r="P310" s="57"/>
      <c r="Q310" s="57"/>
      <c r="R310" s="57"/>
    </row>
    <row r="311" s="56" customFormat="true" ht="9.75" hidden="false" customHeight="false" outlineLevel="0" collapsed="false">
      <c r="A311" s="75"/>
      <c r="B311" s="81"/>
      <c r="C311" s="81"/>
      <c r="D311" s="77"/>
      <c r="E311" s="75"/>
      <c r="F311" s="75"/>
      <c r="G311" s="75"/>
      <c r="H311" s="82"/>
      <c r="I311" s="55"/>
      <c r="K311" s="57"/>
      <c r="L311" s="57"/>
      <c r="M311" s="57"/>
      <c r="N311" s="57"/>
      <c r="O311" s="57"/>
      <c r="P311" s="57"/>
      <c r="Q311" s="57"/>
      <c r="R311" s="57"/>
    </row>
    <row r="312" s="56" customFormat="true" ht="9.75" hidden="false" customHeight="false" outlineLevel="0" collapsed="false">
      <c r="A312" s="75"/>
      <c r="B312" s="81"/>
      <c r="C312" s="81"/>
      <c r="D312" s="77"/>
      <c r="E312" s="75"/>
      <c r="F312" s="75"/>
      <c r="G312" s="75"/>
      <c r="H312" s="82"/>
      <c r="I312" s="55"/>
      <c r="K312" s="57"/>
      <c r="L312" s="57"/>
      <c r="M312" s="57"/>
      <c r="N312" s="57"/>
      <c r="O312" s="57"/>
      <c r="P312" s="57"/>
      <c r="Q312" s="57"/>
      <c r="R312" s="57"/>
    </row>
    <row r="313" s="56" customFormat="true" ht="9.75" hidden="false" customHeight="false" outlineLevel="0" collapsed="false">
      <c r="A313" s="75"/>
      <c r="B313" s="81"/>
      <c r="C313" s="81"/>
      <c r="D313" s="77"/>
      <c r="E313" s="75"/>
      <c r="F313" s="75"/>
      <c r="G313" s="75"/>
      <c r="H313" s="82"/>
      <c r="I313" s="55"/>
      <c r="K313" s="57"/>
      <c r="L313" s="57"/>
      <c r="M313" s="57"/>
      <c r="N313" s="57"/>
      <c r="O313" s="57"/>
      <c r="P313" s="57"/>
      <c r="Q313" s="57"/>
      <c r="R313" s="57"/>
    </row>
    <row r="314" s="56" customFormat="true" ht="9.75" hidden="false" customHeight="false" outlineLevel="0" collapsed="false">
      <c r="A314" s="75"/>
      <c r="B314" s="81"/>
      <c r="C314" s="81"/>
      <c r="D314" s="77"/>
      <c r="E314" s="75"/>
      <c r="F314" s="75"/>
      <c r="G314" s="75"/>
      <c r="H314" s="82"/>
      <c r="I314" s="55"/>
      <c r="K314" s="57"/>
      <c r="L314" s="57"/>
      <c r="M314" s="57"/>
      <c r="N314" s="57"/>
      <c r="O314" s="57"/>
      <c r="P314" s="57"/>
      <c r="Q314" s="57"/>
      <c r="R314" s="57"/>
    </row>
    <row r="315" s="56" customFormat="true" ht="9.75" hidden="false" customHeight="false" outlineLevel="0" collapsed="false">
      <c r="A315" s="75"/>
      <c r="B315" s="81"/>
      <c r="C315" s="81"/>
      <c r="D315" s="77"/>
      <c r="E315" s="75"/>
      <c r="F315" s="75"/>
      <c r="G315" s="75"/>
      <c r="H315" s="82"/>
      <c r="I315" s="55"/>
      <c r="K315" s="57"/>
      <c r="L315" s="57"/>
      <c r="M315" s="57"/>
      <c r="N315" s="57"/>
      <c r="O315" s="57"/>
      <c r="P315" s="57"/>
      <c r="Q315" s="57"/>
      <c r="R315" s="57"/>
    </row>
    <row r="316" s="56" customFormat="true" ht="9.75" hidden="false" customHeight="false" outlineLevel="0" collapsed="false">
      <c r="A316" s="75"/>
      <c r="B316" s="81"/>
      <c r="C316" s="81"/>
      <c r="D316" s="77"/>
      <c r="E316" s="75"/>
      <c r="F316" s="75"/>
      <c r="G316" s="75"/>
      <c r="H316" s="82"/>
      <c r="I316" s="55"/>
      <c r="K316" s="57"/>
      <c r="L316" s="57"/>
      <c r="M316" s="57"/>
      <c r="N316" s="57"/>
      <c r="O316" s="57"/>
      <c r="P316" s="57"/>
      <c r="Q316" s="57"/>
      <c r="R316" s="57"/>
    </row>
    <row r="317" s="56" customFormat="true" ht="9.75" hidden="false" customHeight="false" outlineLevel="0" collapsed="false">
      <c r="A317" s="75"/>
      <c r="B317" s="81"/>
      <c r="C317" s="81"/>
      <c r="D317" s="77"/>
      <c r="E317" s="75"/>
      <c r="F317" s="75"/>
      <c r="G317" s="75"/>
      <c r="H317" s="82"/>
      <c r="I317" s="55"/>
      <c r="K317" s="57"/>
      <c r="L317" s="57"/>
      <c r="M317" s="57"/>
      <c r="N317" s="57"/>
      <c r="O317" s="57"/>
      <c r="P317" s="57"/>
      <c r="Q317" s="57"/>
      <c r="R317" s="57"/>
    </row>
    <row r="318" s="56" customFormat="true" ht="9.75" hidden="false" customHeight="false" outlineLevel="0" collapsed="false">
      <c r="A318" s="75"/>
      <c r="B318" s="81"/>
      <c r="C318" s="81"/>
      <c r="D318" s="77"/>
      <c r="E318" s="75"/>
      <c r="F318" s="75"/>
      <c r="G318" s="75"/>
      <c r="H318" s="82"/>
      <c r="I318" s="55"/>
      <c r="K318" s="57"/>
      <c r="L318" s="57"/>
      <c r="M318" s="57"/>
      <c r="N318" s="57"/>
      <c r="O318" s="57"/>
      <c r="P318" s="57"/>
      <c r="Q318" s="57"/>
      <c r="R318" s="57"/>
    </row>
    <row r="319" s="56" customFormat="true" ht="9.75" hidden="false" customHeight="false" outlineLevel="0" collapsed="false">
      <c r="A319" s="75"/>
      <c r="B319" s="81"/>
      <c r="C319" s="81"/>
      <c r="D319" s="77"/>
      <c r="E319" s="75"/>
      <c r="F319" s="75"/>
      <c r="G319" s="75"/>
      <c r="H319" s="82"/>
      <c r="I319" s="55"/>
      <c r="K319" s="57"/>
      <c r="L319" s="57"/>
      <c r="M319" s="57"/>
      <c r="N319" s="57"/>
      <c r="O319" s="57"/>
      <c r="P319" s="57"/>
      <c r="Q319" s="57"/>
      <c r="R319" s="57"/>
    </row>
    <row r="320" s="56" customFormat="true" ht="9.75" hidden="false" customHeight="false" outlineLevel="0" collapsed="false">
      <c r="A320" s="75"/>
      <c r="B320" s="81"/>
      <c r="C320" s="81"/>
      <c r="D320" s="77"/>
      <c r="E320" s="75"/>
      <c r="F320" s="75"/>
      <c r="G320" s="75"/>
      <c r="H320" s="82"/>
      <c r="I320" s="55"/>
      <c r="K320" s="57"/>
      <c r="L320" s="57"/>
      <c r="M320" s="57"/>
      <c r="N320" s="57"/>
      <c r="O320" s="57"/>
      <c r="P320" s="57"/>
      <c r="Q320" s="57"/>
      <c r="R320" s="57"/>
    </row>
    <row r="321" s="56" customFormat="true" ht="9.75" hidden="false" customHeight="false" outlineLevel="0" collapsed="false">
      <c r="A321" s="75"/>
      <c r="B321" s="81"/>
      <c r="C321" s="81"/>
      <c r="D321" s="77"/>
      <c r="E321" s="75"/>
      <c r="F321" s="75"/>
      <c r="G321" s="75"/>
      <c r="H321" s="82"/>
      <c r="I321" s="55"/>
      <c r="K321" s="57"/>
      <c r="L321" s="57"/>
      <c r="M321" s="57"/>
      <c r="N321" s="57"/>
      <c r="O321" s="57"/>
      <c r="P321" s="57"/>
      <c r="Q321" s="57"/>
      <c r="R321" s="57"/>
    </row>
    <row r="322" s="56" customFormat="true" ht="9.75" hidden="false" customHeight="false" outlineLevel="0" collapsed="false">
      <c r="A322" s="75"/>
      <c r="B322" s="81"/>
      <c r="C322" s="81"/>
      <c r="D322" s="77"/>
      <c r="E322" s="75"/>
      <c r="F322" s="75"/>
      <c r="G322" s="75"/>
      <c r="H322" s="82"/>
      <c r="I322" s="55"/>
      <c r="K322" s="57"/>
      <c r="L322" s="57"/>
      <c r="M322" s="57"/>
      <c r="N322" s="57"/>
      <c r="O322" s="57"/>
      <c r="P322" s="57"/>
      <c r="Q322" s="57"/>
      <c r="R322" s="57"/>
    </row>
    <row r="323" s="56" customFormat="true" ht="9.75" hidden="false" customHeight="false" outlineLevel="0" collapsed="false">
      <c r="A323" s="75"/>
      <c r="B323" s="81"/>
      <c r="C323" s="81"/>
      <c r="D323" s="77"/>
      <c r="E323" s="75"/>
      <c r="F323" s="75"/>
      <c r="G323" s="75"/>
      <c r="H323" s="82"/>
      <c r="I323" s="55"/>
      <c r="K323" s="57"/>
      <c r="L323" s="57"/>
      <c r="M323" s="57"/>
      <c r="N323" s="57"/>
      <c r="O323" s="57"/>
      <c r="P323" s="57"/>
      <c r="Q323" s="57"/>
      <c r="R323" s="57"/>
    </row>
    <row r="324" s="56" customFormat="true" ht="9.75" hidden="false" customHeight="false" outlineLevel="0" collapsed="false">
      <c r="A324" s="75"/>
      <c r="B324" s="81"/>
      <c r="C324" s="81"/>
      <c r="D324" s="77"/>
      <c r="E324" s="75"/>
      <c r="F324" s="75"/>
      <c r="G324" s="75"/>
      <c r="H324" s="82"/>
      <c r="I324" s="55"/>
      <c r="K324" s="57"/>
      <c r="L324" s="57"/>
      <c r="M324" s="57"/>
      <c r="N324" s="57"/>
      <c r="O324" s="57"/>
      <c r="P324" s="57"/>
      <c r="Q324" s="57"/>
      <c r="R324" s="57"/>
    </row>
    <row r="325" s="56" customFormat="true" ht="9.75" hidden="false" customHeight="false" outlineLevel="0" collapsed="false">
      <c r="A325" s="75"/>
      <c r="B325" s="81"/>
      <c r="C325" s="81"/>
      <c r="D325" s="77"/>
      <c r="E325" s="75"/>
      <c r="F325" s="75"/>
      <c r="G325" s="75"/>
      <c r="H325" s="82"/>
      <c r="I325" s="55"/>
      <c r="K325" s="57"/>
      <c r="L325" s="57"/>
      <c r="M325" s="57"/>
      <c r="N325" s="57"/>
      <c r="O325" s="57"/>
      <c r="P325" s="57"/>
      <c r="Q325" s="57"/>
      <c r="R325" s="57"/>
    </row>
    <row r="326" s="56" customFormat="true" ht="9.75" hidden="false" customHeight="false" outlineLevel="0" collapsed="false">
      <c r="A326" s="75"/>
      <c r="B326" s="81"/>
      <c r="C326" s="81"/>
      <c r="D326" s="77"/>
      <c r="E326" s="75"/>
      <c r="F326" s="75"/>
      <c r="G326" s="75"/>
      <c r="H326" s="82"/>
      <c r="I326" s="55"/>
      <c r="K326" s="57"/>
      <c r="L326" s="57"/>
      <c r="M326" s="57"/>
      <c r="N326" s="57"/>
      <c r="O326" s="57"/>
      <c r="P326" s="57"/>
      <c r="Q326" s="57"/>
      <c r="R326" s="57"/>
    </row>
    <row r="327" s="56" customFormat="true" ht="9.75" hidden="false" customHeight="false" outlineLevel="0" collapsed="false">
      <c r="A327" s="75"/>
      <c r="B327" s="81"/>
      <c r="C327" s="81"/>
      <c r="D327" s="77"/>
      <c r="E327" s="75"/>
      <c r="F327" s="75"/>
      <c r="G327" s="75"/>
      <c r="H327" s="82"/>
      <c r="I327" s="55"/>
      <c r="K327" s="57"/>
      <c r="L327" s="57"/>
      <c r="M327" s="57"/>
      <c r="N327" s="57"/>
      <c r="O327" s="57"/>
      <c r="P327" s="57"/>
      <c r="Q327" s="57"/>
      <c r="R327" s="57"/>
    </row>
    <row r="328" s="56" customFormat="true" ht="9.75" hidden="false" customHeight="false" outlineLevel="0" collapsed="false">
      <c r="A328" s="75"/>
      <c r="B328" s="81"/>
      <c r="C328" s="81"/>
      <c r="D328" s="77"/>
      <c r="E328" s="75"/>
      <c r="F328" s="75"/>
      <c r="G328" s="75"/>
      <c r="H328" s="82"/>
      <c r="I328" s="55"/>
      <c r="K328" s="57"/>
      <c r="L328" s="57"/>
      <c r="M328" s="57"/>
      <c r="N328" s="57"/>
      <c r="O328" s="57"/>
      <c r="P328" s="57"/>
      <c r="Q328" s="57"/>
      <c r="R328" s="57"/>
    </row>
    <row r="329" s="56" customFormat="true" ht="9.75" hidden="false" customHeight="false" outlineLevel="0" collapsed="false">
      <c r="A329" s="75"/>
      <c r="B329" s="81"/>
      <c r="C329" s="81"/>
      <c r="D329" s="77"/>
      <c r="E329" s="75"/>
      <c r="F329" s="75"/>
      <c r="G329" s="75"/>
      <c r="H329" s="82"/>
      <c r="I329" s="55"/>
      <c r="K329" s="57"/>
      <c r="L329" s="57"/>
      <c r="M329" s="57"/>
      <c r="N329" s="57"/>
      <c r="O329" s="57"/>
      <c r="P329" s="57"/>
      <c r="Q329" s="57"/>
      <c r="R329" s="57"/>
    </row>
    <row r="330" s="56" customFormat="true" ht="9.75" hidden="false" customHeight="false" outlineLevel="0" collapsed="false">
      <c r="A330" s="75"/>
      <c r="B330" s="81"/>
      <c r="C330" s="81"/>
      <c r="D330" s="77"/>
      <c r="E330" s="75"/>
      <c r="F330" s="75"/>
      <c r="G330" s="75"/>
      <c r="H330" s="82"/>
      <c r="I330" s="55"/>
      <c r="K330" s="57"/>
      <c r="L330" s="57"/>
      <c r="M330" s="57"/>
      <c r="N330" s="57"/>
      <c r="O330" s="57"/>
      <c r="P330" s="57"/>
      <c r="Q330" s="57"/>
      <c r="R330" s="57"/>
    </row>
    <row r="331" s="56" customFormat="true" ht="9.75" hidden="false" customHeight="false" outlineLevel="0" collapsed="false">
      <c r="A331" s="75"/>
      <c r="B331" s="81"/>
      <c r="C331" s="81"/>
      <c r="D331" s="77"/>
      <c r="E331" s="75"/>
      <c r="F331" s="75"/>
      <c r="G331" s="75"/>
      <c r="H331" s="82"/>
      <c r="I331" s="55"/>
      <c r="K331" s="57"/>
      <c r="L331" s="57"/>
      <c r="M331" s="57"/>
      <c r="N331" s="57"/>
      <c r="O331" s="57"/>
      <c r="P331" s="57"/>
      <c r="Q331" s="57"/>
      <c r="R331" s="57"/>
    </row>
    <row r="332" s="56" customFormat="true" ht="9.75" hidden="false" customHeight="false" outlineLevel="0" collapsed="false">
      <c r="A332" s="75"/>
      <c r="B332" s="81"/>
      <c r="C332" s="81"/>
      <c r="D332" s="77"/>
      <c r="E332" s="75"/>
      <c r="F332" s="75"/>
      <c r="G332" s="75"/>
      <c r="H332" s="82"/>
      <c r="I332" s="55"/>
      <c r="K332" s="57"/>
      <c r="L332" s="57"/>
      <c r="M332" s="57"/>
      <c r="N332" s="57"/>
      <c r="O332" s="57"/>
      <c r="P332" s="57"/>
      <c r="Q332" s="57"/>
      <c r="R332" s="57"/>
    </row>
    <row r="333" s="56" customFormat="true" ht="9.75" hidden="false" customHeight="false" outlineLevel="0" collapsed="false">
      <c r="A333" s="75"/>
      <c r="B333" s="81"/>
      <c r="C333" s="81"/>
      <c r="D333" s="77"/>
      <c r="E333" s="75"/>
      <c r="F333" s="75"/>
      <c r="G333" s="75"/>
      <c r="H333" s="82"/>
      <c r="I333" s="55"/>
      <c r="K333" s="57"/>
      <c r="L333" s="57"/>
      <c r="M333" s="57"/>
      <c r="N333" s="57"/>
      <c r="O333" s="57"/>
      <c r="P333" s="57"/>
      <c r="Q333" s="57"/>
      <c r="R333" s="57"/>
    </row>
    <row r="334" s="56" customFormat="true" ht="9.75" hidden="false" customHeight="false" outlineLevel="0" collapsed="false">
      <c r="A334" s="75"/>
      <c r="B334" s="81"/>
      <c r="C334" s="81"/>
      <c r="D334" s="77"/>
      <c r="E334" s="75"/>
      <c r="F334" s="75"/>
      <c r="G334" s="75"/>
      <c r="H334" s="82"/>
      <c r="I334" s="55"/>
      <c r="K334" s="57"/>
      <c r="L334" s="57"/>
      <c r="M334" s="57"/>
      <c r="N334" s="57"/>
      <c r="O334" s="57"/>
      <c r="P334" s="57"/>
      <c r="Q334" s="57"/>
      <c r="R334" s="57"/>
    </row>
    <row r="335" s="56" customFormat="true" ht="9.75" hidden="false" customHeight="false" outlineLevel="0" collapsed="false">
      <c r="A335" s="75"/>
      <c r="B335" s="81"/>
      <c r="C335" s="81"/>
      <c r="D335" s="77"/>
      <c r="E335" s="75"/>
      <c r="F335" s="75"/>
      <c r="G335" s="75"/>
      <c r="H335" s="82"/>
      <c r="I335" s="55"/>
      <c r="K335" s="57"/>
      <c r="L335" s="57"/>
      <c r="M335" s="57"/>
      <c r="N335" s="57"/>
      <c r="O335" s="57"/>
      <c r="P335" s="57"/>
      <c r="Q335" s="57"/>
      <c r="R335" s="57"/>
    </row>
    <row r="336" s="56" customFormat="true" ht="9.75" hidden="false" customHeight="false" outlineLevel="0" collapsed="false">
      <c r="A336" s="75"/>
      <c r="B336" s="81"/>
      <c r="C336" s="81"/>
      <c r="D336" s="77"/>
      <c r="E336" s="75"/>
      <c r="F336" s="75"/>
      <c r="G336" s="75"/>
      <c r="H336" s="82"/>
      <c r="I336" s="55"/>
      <c r="K336" s="57"/>
      <c r="L336" s="57"/>
      <c r="M336" s="57"/>
      <c r="N336" s="57"/>
      <c r="O336" s="57"/>
      <c r="P336" s="57"/>
      <c r="Q336" s="57"/>
      <c r="R336" s="57"/>
    </row>
    <row r="337" s="56" customFormat="true" ht="9.75" hidden="false" customHeight="false" outlineLevel="0" collapsed="false">
      <c r="A337" s="75"/>
      <c r="B337" s="81"/>
      <c r="C337" s="81"/>
      <c r="D337" s="77"/>
      <c r="E337" s="75"/>
      <c r="F337" s="75"/>
      <c r="G337" s="75"/>
      <c r="H337" s="82"/>
      <c r="I337" s="55"/>
      <c r="K337" s="57"/>
      <c r="L337" s="57"/>
      <c r="M337" s="57"/>
      <c r="N337" s="57"/>
      <c r="O337" s="57"/>
      <c r="P337" s="57"/>
      <c r="Q337" s="57"/>
      <c r="R337" s="57"/>
    </row>
    <row r="338" s="56" customFormat="true" ht="9.75" hidden="false" customHeight="false" outlineLevel="0" collapsed="false">
      <c r="A338" s="75"/>
      <c r="B338" s="81"/>
      <c r="C338" s="81"/>
      <c r="D338" s="77"/>
      <c r="E338" s="75"/>
      <c r="F338" s="75"/>
      <c r="G338" s="75"/>
      <c r="H338" s="82"/>
      <c r="I338" s="55"/>
      <c r="K338" s="57"/>
      <c r="L338" s="57"/>
      <c r="M338" s="57"/>
      <c r="N338" s="57"/>
      <c r="O338" s="57"/>
      <c r="P338" s="57"/>
      <c r="Q338" s="57"/>
      <c r="R338" s="57"/>
    </row>
    <row r="339" s="56" customFormat="true" ht="9.75" hidden="false" customHeight="false" outlineLevel="0" collapsed="false">
      <c r="A339" s="75"/>
      <c r="B339" s="81"/>
      <c r="C339" s="81"/>
      <c r="D339" s="77"/>
      <c r="E339" s="75"/>
      <c r="F339" s="75"/>
      <c r="G339" s="75"/>
      <c r="H339" s="82"/>
      <c r="I339" s="55"/>
      <c r="K339" s="57"/>
      <c r="L339" s="57"/>
      <c r="M339" s="57"/>
      <c r="N339" s="57"/>
      <c r="O339" s="57"/>
      <c r="P339" s="57"/>
      <c r="Q339" s="57"/>
      <c r="R339" s="57"/>
    </row>
    <row r="340" s="56" customFormat="true" ht="9.75" hidden="false" customHeight="false" outlineLevel="0" collapsed="false">
      <c r="A340" s="75"/>
      <c r="B340" s="81"/>
      <c r="C340" s="81"/>
      <c r="D340" s="77"/>
      <c r="E340" s="75"/>
      <c r="F340" s="75"/>
      <c r="G340" s="75"/>
      <c r="H340" s="82"/>
      <c r="I340" s="55"/>
      <c r="K340" s="57"/>
      <c r="L340" s="57"/>
      <c r="M340" s="57"/>
      <c r="N340" s="57"/>
      <c r="O340" s="57"/>
      <c r="P340" s="57"/>
      <c r="Q340" s="57"/>
      <c r="R340" s="57"/>
    </row>
    <row r="341" s="56" customFormat="true" ht="9.75" hidden="false" customHeight="false" outlineLevel="0" collapsed="false">
      <c r="A341" s="75"/>
      <c r="B341" s="81"/>
      <c r="C341" s="81"/>
      <c r="D341" s="77"/>
      <c r="E341" s="75"/>
      <c r="F341" s="75"/>
      <c r="G341" s="75"/>
      <c r="H341" s="82"/>
      <c r="I341" s="55"/>
      <c r="K341" s="57"/>
      <c r="L341" s="57"/>
      <c r="M341" s="57"/>
      <c r="N341" s="57"/>
      <c r="O341" s="57"/>
      <c r="P341" s="57"/>
      <c r="Q341" s="57"/>
      <c r="R341" s="57"/>
    </row>
    <row r="342" s="56" customFormat="true" ht="9.75" hidden="false" customHeight="false" outlineLevel="0" collapsed="false">
      <c r="A342" s="75"/>
      <c r="B342" s="81"/>
      <c r="C342" s="81"/>
      <c r="D342" s="77"/>
      <c r="E342" s="75"/>
      <c r="F342" s="75"/>
      <c r="G342" s="75"/>
      <c r="H342" s="82"/>
      <c r="I342" s="55"/>
      <c r="K342" s="57"/>
      <c r="L342" s="57"/>
      <c r="M342" s="57"/>
      <c r="N342" s="57"/>
      <c r="O342" s="57"/>
      <c r="P342" s="57"/>
      <c r="Q342" s="57"/>
      <c r="R342" s="57"/>
    </row>
    <row r="343" s="56" customFormat="true" ht="9.75" hidden="false" customHeight="false" outlineLevel="0" collapsed="false">
      <c r="A343" s="75"/>
      <c r="B343" s="81"/>
      <c r="C343" s="81"/>
      <c r="D343" s="77"/>
      <c r="E343" s="75"/>
      <c r="F343" s="75"/>
      <c r="G343" s="75"/>
      <c r="H343" s="82"/>
      <c r="I343" s="55"/>
      <c r="K343" s="57"/>
      <c r="L343" s="57"/>
      <c r="M343" s="57"/>
      <c r="N343" s="57"/>
      <c r="O343" s="57"/>
      <c r="P343" s="57"/>
      <c r="Q343" s="57"/>
      <c r="R343" s="57"/>
    </row>
    <row r="344" s="56" customFormat="true" ht="9.75" hidden="false" customHeight="false" outlineLevel="0" collapsed="false">
      <c r="A344" s="75"/>
      <c r="B344" s="81"/>
      <c r="C344" s="81"/>
      <c r="D344" s="77"/>
      <c r="E344" s="75"/>
      <c r="F344" s="75"/>
      <c r="G344" s="75"/>
      <c r="H344" s="82"/>
      <c r="I344" s="55"/>
      <c r="K344" s="57"/>
      <c r="L344" s="57"/>
      <c r="M344" s="57"/>
      <c r="N344" s="57"/>
      <c r="O344" s="57"/>
      <c r="P344" s="57"/>
      <c r="Q344" s="57"/>
      <c r="R344" s="57"/>
    </row>
    <row r="345" s="56" customFormat="true" ht="9.75" hidden="false" customHeight="false" outlineLevel="0" collapsed="false">
      <c r="A345" s="75"/>
      <c r="B345" s="81"/>
      <c r="C345" s="81"/>
      <c r="D345" s="77"/>
      <c r="E345" s="75"/>
      <c r="F345" s="75"/>
      <c r="G345" s="75"/>
      <c r="H345" s="82"/>
      <c r="I345" s="55"/>
      <c r="K345" s="57"/>
      <c r="L345" s="57"/>
      <c r="M345" s="57"/>
      <c r="N345" s="57"/>
      <c r="O345" s="57"/>
      <c r="P345" s="57"/>
      <c r="Q345" s="57"/>
      <c r="R345" s="57"/>
    </row>
    <row r="346" s="56" customFormat="true" ht="9.75" hidden="false" customHeight="false" outlineLevel="0" collapsed="false">
      <c r="A346" s="75"/>
      <c r="B346" s="81"/>
      <c r="C346" s="81"/>
      <c r="D346" s="77"/>
      <c r="E346" s="75"/>
      <c r="F346" s="75"/>
      <c r="G346" s="75"/>
      <c r="H346" s="82"/>
      <c r="I346" s="55"/>
      <c r="K346" s="57"/>
      <c r="L346" s="57"/>
      <c r="M346" s="57"/>
      <c r="N346" s="57"/>
      <c r="O346" s="57"/>
      <c r="P346" s="57"/>
      <c r="Q346" s="57"/>
      <c r="R346" s="57"/>
    </row>
    <row r="347" s="56" customFormat="true" ht="9.75" hidden="false" customHeight="false" outlineLevel="0" collapsed="false">
      <c r="A347" s="75"/>
      <c r="B347" s="81"/>
      <c r="C347" s="81"/>
      <c r="D347" s="77"/>
      <c r="E347" s="75"/>
      <c r="F347" s="75"/>
      <c r="G347" s="75"/>
      <c r="H347" s="82"/>
      <c r="I347" s="55"/>
      <c r="K347" s="57"/>
      <c r="L347" s="57"/>
      <c r="M347" s="57"/>
      <c r="N347" s="57"/>
      <c r="O347" s="57"/>
      <c r="P347" s="57"/>
      <c r="Q347" s="57"/>
      <c r="R347" s="57"/>
    </row>
    <row r="348" s="56" customFormat="true" ht="9.75" hidden="false" customHeight="false" outlineLevel="0" collapsed="false">
      <c r="A348" s="75"/>
      <c r="B348" s="81"/>
      <c r="C348" s="81"/>
      <c r="D348" s="77"/>
      <c r="E348" s="75"/>
      <c r="F348" s="75"/>
      <c r="G348" s="75"/>
      <c r="H348" s="82"/>
      <c r="I348" s="55"/>
      <c r="K348" s="57"/>
      <c r="L348" s="57"/>
      <c r="M348" s="57"/>
      <c r="N348" s="57"/>
      <c r="O348" s="57"/>
      <c r="P348" s="57"/>
      <c r="Q348" s="57"/>
      <c r="R348" s="57"/>
    </row>
    <row r="349" s="56" customFormat="true" ht="9.75" hidden="false" customHeight="false" outlineLevel="0" collapsed="false">
      <c r="A349" s="75"/>
      <c r="B349" s="81"/>
      <c r="C349" s="81"/>
      <c r="D349" s="77"/>
      <c r="E349" s="75"/>
      <c r="F349" s="75"/>
      <c r="G349" s="75"/>
      <c r="H349" s="82"/>
      <c r="I349" s="55"/>
      <c r="K349" s="57"/>
      <c r="L349" s="57"/>
      <c r="M349" s="57"/>
      <c r="N349" s="57"/>
      <c r="O349" s="57"/>
      <c r="P349" s="57"/>
      <c r="Q349" s="57"/>
      <c r="R349" s="57"/>
    </row>
    <row r="350" s="56" customFormat="true" ht="9.75" hidden="false" customHeight="false" outlineLevel="0" collapsed="false">
      <c r="A350" s="75"/>
      <c r="B350" s="81"/>
      <c r="C350" s="81"/>
      <c r="D350" s="77"/>
      <c r="E350" s="75"/>
      <c r="F350" s="75"/>
      <c r="G350" s="75"/>
      <c r="H350" s="82"/>
      <c r="I350" s="55"/>
      <c r="K350" s="57"/>
      <c r="L350" s="57"/>
      <c r="M350" s="57"/>
      <c r="N350" s="57"/>
      <c r="O350" s="57"/>
      <c r="P350" s="57"/>
      <c r="Q350" s="57"/>
      <c r="R350" s="57"/>
    </row>
    <row r="351" s="56" customFormat="true" ht="9.75" hidden="false" customHeight="false" outlineLevel="0" collapsed="false">
      <c r="A351" s="75"/>
      <c r="B351" s="81"/>
      <c r="C351" s="81"/>
      <c r="D351" s="77"/>
      <c r="E351" s="75"/>
      <c r="F351" s="75"/>
      <c r="G351" s="75"/>
      <c r="H351" s="82"/>
      <c r="I351" s="55"/>
      <c r="K351" s="57"/>
      <c r="L351" s="57"/>
      <c r="M351" s="57"/>
      <c r="N351" s="57"/>
      <c r="O351" s="57"/>
      <c r="P351" s="57"/>
      <c r="Q351" s="57"/>
      <c r="R351" s="57"/>
    </row>
    <row r="352" s="56" customFormat="true" ht="9.75" hidden="false" customHeight="false" outlineLevel="0" collapsed="false">
      <c r="A352" s="75"/>
      <c r="B352" s="81"/>
      <c r="C352" s="81"/>
      <c r="D352" s="77"/>
      <c r="E352" s="75"/>
      <c r="F352" s="75"/>
      <c r="G352" s="75"/>
      <c r="H352" s="82"/>
      <c r="I352" s="55"/>
      <c r="K352" s="57"/>
      <c r="L352" s="57"/>
      <c r="M352" s="57"/>
      <c r="N352" s="57"/>
      <c r="O352" s="57"/>
      <c r="P352" s="57"/>
      <c r="Q352" s="57"/>
      <c r="R352" s="57"/>
    </row>
    <row r="353" s="56" customFormat="true" ht="9.75" hidden="false" customHeight="false" outlineLevel="0" collapsed="false">
      <c r="A353" s="75"/>
      <c r="B353" s="81"/>
      <c r="C353" s="81"/>
      <c r="D353" s="77"/>
      <c r="E353" s="75"/>
      <c r="F353" s="75"/>
      <c r="G353" s="75"/>
      <c r="H353" s="82"/>
      <c r="I353" s="55"/>
      <c r="K353" s="57"/>
      <c r="L353" s="57"/>
      <c r="M353" s="57"/>
      <c r="N353" s="57"/>
      <c r="O353" s="57"/>
      <c r="P353" s="57"/>
      <c r="Q353" s="57"/>
      <c r="R353" s="57"/>
    </row>
    <row r="354" s="56" customFormat="true" ht="9.75" hidden="false" customHeight="false" outlineLevel="0" collapsed="false">
      <c r="A354" s="75"/>
      <c r="B354" s="81"/>
      <c r="C354" s="81"/>
      <c r="D354" s="77"/>
      <c r="E354" s="75"/>
      <c r="F354" s="75"/>
      <c r="G354" s="75"/>
      <c r="H354" s="82"/>
      <c r="I354" s="55"/>
      <c r="K354" s="57"/>
      <c r="L354" s="57"/>
      <c r="M354" s="57"/>
      <c r="N354" s="57"/>
      <c r="O354" s="57"/>
      <c r="P354" s="57"/>
      <c r="Q354" s="57"/>
      <c r="R354" s="57"/>
    </row>
    <row r="355" s="56" customFormat="true" ht="9.75" hidden="false" customHeight="false" outlineLevel="0" collapsed="false">
      <c r="A355" s="75"/>
      <c r="B355" s="81"/>
      <c r="C355" s="81"/>
      <c r="D355" s="77"/>
      <c r="E355" s="75"/>
      <c r="F355" s="75"/>
      <c r="G355" s="75"/>
      <c r="H355" s="82"/>
      <c r="I355" s="55"/>
      <c r="K355" s="57"/>
      <c r="L355" s="57"/>
      <c r="M355" s="57"/>
      <c r="N355" s="57"/>
      <c r="O355" s="57"/>
      <c r="P355" s="57"/>
      <c r="Q355" s="57"/>
      <c r="R355" s="57"/>
    </row>
    <row r="356" s="56" customFormat="true" ht="9.75" hidden="false" customHeight="false" outlineLevel="0" collapsed="false">
      <c r="A356" s="75"/>
      <c r="B356" s="81"/>
      <c r="C356" s="81"/>
      <c r="D356" s="77"/>
      <c r="E356" s="75"/>
      <c r="F356" s="75"/>
      <c r="G356" s="75"/>
      <c r="H356" s="82"/>
      <c r="I356" s="55"/>
      <c r="K356" s="57"/>
      <c r="L356" s="57"/>
      <c r="M356" s="57"/>
      <c r="N356" s="57"/>
      <c r="O356" s="57"/>
      <c r="P356" s="57"/>
      <c r="Q356" s="57"/>
      <c r="R356" s="57"/>
    </row>
    <row r="357" s="56" customFormat="true" ht="9.75" hidden="false" customHeight="false" outlineLevel="0" collapsed="false">
      <c r="A357" s="75"/>
      <c r="B357" s="81"/>
      <c r="C357" s="81"/>
      <c r="D357" s="77"/>
      <c r="E357" s="75"/>
      <c r="F357" s="75"/>
      <c r="G357" s="75"/>
      <c r="H357" s="82"/>
      <c r="I357" s="55"/>
      <c r="K357" s="57"/>
      <c r="L357" s="57"/>
      <c r="M357" s="57"/>
      <c r="N357" s="57"/>
      <c r="O357" s="57"/>
      <c r="P357" s="57"/>
      <c r="Q357" s="57"/>
      <c r="R357" s="57"/>
    </row>
    <row r="358" s="56" customFormat="true" ht="9.75" hidden="false" customHeight="false" outlineLevel="0" collapsed="false">
      <c r="A358" s="75"/>
      <c r="B358" s="81"/>
      <c r="C358" s="81"/>
      <c r="D358" s="77"/>
      <c r="E358" s="75"/>
      <c r="F358" s="75"/>
      <c r="G358" s="75"/>
      <c r="H358" s="82"/>
      <c r="I358" s="55"/>
      <c r="K358" s="57"/>
      <c r="L358" s="57"/>
      <c r="M358" s="57"/>
      <c r="N358" s="57"/>
      <c r="O358" s="57"/>
      <c r="P358" s="57"/>
      <c r="Q358" s="57"/>
      <c r="R358" s="57"/>
    </row>
    <row r="359" s="56" customFormat="true" ht="9.75" hidden="false" customHeight="false" outlineLevel="0" collapsed="false">
      <c r="A359" s="75"/>
      <c r="B359" s="81"/>
      <c r="C359" s="81"/>
      <c r="D359" s="77"/>
      <c r="E359" s="75"/>
      <c r="F359" s="75"/>
      <c r="G359" s="75"/>
      <c r="H359" s="82"/>
      <c r="I359" s="55"/>
      <c r="K359" s="57"/>
      <c r="L359" s="57"/>
      <c r="M359" s="57"/>
      <c r="N359" s="57"/>
      <c r="O359" s="57"/>
      <c r="P359" s="57"/>
      <c r="Q359" s="57"/>
      <c r="R359" s="57"/>
    </row>
    <row r="360" s="56" customFormat="true" ht="9.75" hidden="false" customHeight="false" outlineLevel="0" collapsed="false">
      <c r="A360" s="75"/>
      <c r="B360" s="81"/>
      <c r="C360" s="81"/>
      <c r="D360" s="77"/>
      <c r="E360" s="75"/>
      <c r="F360" s="75"/>
      <c r="G360" s="75"/>
      <c r="H360" s="82"/>
      <c r="I360" s="55"/>
      <c r="K360" s="57"/>
      <c r="L360" s="57"/>
      <c r="M360" s="57"/>
      <c r="N360" s="57"/>
      <c r="O360" s="57"/>
      <c r="P360" s="57"/>
      <c r="Q360" s="57"/>
      <c r="R360" s="57"/>
    </row>
    <row r="361" s="56" customFormat="true" ht="9.75" hidden="false" customHeight="false" outlineLevel="0" collapsed="false">
      <c r="A361" s="75"/>
      <c r="B361" s="81"/>
      <c r="C361" s="81"/>
      <c r="D361" s="77"/>
      <c r="E361" s="75"/>
      <c r="F361" s="75"/>
      <c r="G361" s="75"/>
      <c r="H361" s="82"/>
      <c r="I361" s="55"/>
      <c r="K361" s="57"/>
      <c r="L361" s="57"/>
      <c r="M361" s="57"/>
      <c r="N361" s="57"/>
      <c r="O361" s="57"/>
      <c r="P361" s="57"/>
      <c r="Q361" s="57"/>
      <c r="R361" s="57"/>
    </row>
    <row r="362" s="56" customFormat="true" ht="9.75" hidden="false" customHeight="false" outlineLevel="0" collapsed="false">
      <c r="A362" s="75"/>
      <c r="B362" s="81"/>
      <c r="C362" s="81"/>
      <c r="D362" s="77"/>
      <c r="E362" s="75"/>
      <c r="F362" s="75"/>
      <c r="G362" s="75"/>
      <c r="H362" s="82"/>
      <c r="I362" s="55"/>
      <c r="K362" s="57"/>
      <c r="L362" s="57"/>
      <c r="M362" s="57"/>
      <c r="N362" s="57"/>
      <c r="O362" s="57"/>
      <c r="P362" s="57"/>
      <c r="Q362" s="57"/>
      <c r="R362" s="57"/>
    </row>
    <row r="363" s="56" customFormat="true" ht="9.75" hidden="false" customHeight="false" outlineLevel="0" collapsed="false">
      <c r="A363" s="75"/>
      <c r="B363" s="81"/>
      <c r="C363" s="81"/>
      <c r="D363" s="77"/>
      <c r="E363" s="75"/>
      <c r="F363" s="75"/>
      <c r="G363" s="75"/>
      <c r="H363" s="82"/>
      <c r="I363" s="55"/>
      <c r="K363" s="57"/>
      <c r="L363" s="57"/>
      <c r="M363" s="57"/>
      <c r="N363" s="57"/>
      <c r="O363" s="57"/>
      <c r="P363" s="57"/>
      <c r="Q363" s="57"/>
      <c r="R363" s="57"/>
    </row>
    <row r="364" s="56" customFormat="true" ht="9.75" hidden="false" customHeight="false" outlineLevel="0" collapsed="false">
      <c r="A364" s="75"/>
      <c r="B364" s="81"/>
      <c r="C364" s="81"/>
      <c r="D364" s="77"/>
      <c r="E364" s="75"/>
      <c r="F364" s="75"/>
      <c r="G364" s="75"/>
      <c r="H364" s="82"/>
      <c r="I364" s="55"/>
      <c r="K364" s="57"/>
      <c r="L364" s="57"/>
      <c r="M364" s="57"/>
      <c r="N364" s="57"/>
      <c r="O364" s="57"/>
      <c r="P364" s="57"/>
      <c r="Q364" s="57"/>
      <c r="R364" s="57"/>
    </row>
    <row r="365" s="56" customFormat="true" ht="9.75" hidden="false" customHeight="false" outlineLevel="0" collapsed="false">
      <c r="A365" s="75"/>
      <c r="B365" s="81"/>
      <c r="C365" s="81"/>
      <c r="D365" s="77"/>
      <c r="E365" s="75"/>
      <c r="F365" s="75"/>
      <c r="G365" s="75"/>
      <c r="H365" s="82"/>
      <c r="I365" s="55"/>
      <c r="K365" s="57"/>
      <c r="L365" s="57"/>
      <c r="M365" s="57"/>
      <c r="N365" s="57"/>
      <c r="O365" s="57"/>
      <c r="P365" s="57"/>
      <c r="Q365" s="57"/>
      <c r="R365" s="57"/>
    </row>
    <row r="366" s="56" customFormat="true" ht="9.75" hidden="false" customHeight="false" outlineLevel="0" collapsed="false">
      <c r="A366" s="75"/>
      <c r="B366" s="81"/>
      <c r="C366" s="81"/>
      <c r="D366" s="77"/>
      <c r="E366" s="75"/>
      <c r="F366" s="75"/>
      <c r="G366" s="75"/>
      <c r="H366" s="82"/>
      <c r="I366" s="55"/>
      <c r="K366" s="57"/>
      <c r="L366" s="57"/>
      <c r="M366" s="57"/>
      <c r="N366" s="57"/>
      <c r="O366" s="57"/>
      <c r="P366" s="57"/>
      <c r="Q366" s="57"/>
      <c r="R366" s="57"/>
    </row>
    <row r="367" s="56" customFormat="true" ht="9.75" hidden="false" customHeight="false" outlineLevel="0" collapsed="false">
      <c r="A367" s="75"/>
      <c r="B367" s="81"/>
      <c r="C367" s="81"/>
      <c r="D367" s="77"/>
      <c r="E367" s="75"/>
      <c r="F367" s="75"/>
      <c r="G367" s="75"/>
      <c r="H367" s="82"/>
      <c r="I367" s="55"/>
      <c r="K367" s="57"/>
      <c r="L367" s="57"/>
      <c r="M367" s="57"/>
      <c r="N367" s="57"/>
      <c r="O367" s="57"/>
      <c r="P367" s="57"/>
      <c r="Q367" s="57"/>
      <c r="R367" s="57"/>
    </row>
    <row r="368" s="56" customFormat="true" ht="9.75" hidden="false" customHeight="false" outlineLevel="0" collapsed="false">
      <c r="A368" s="75"/>
      <c r="B368" s="81"/>
      <c r="C368" s="81"/>
      <c r="D368" s="77"/>
      <c r="E368" s="75"/>
      <c r="F368" s="75"/>
      <c r="G368" s="75"/>
      <c r="H368" s="82"/>
      <c r="I368" s="55"/>
      <c r="K368" s="57"/>
      <c r="L368" s="57"/>
      <c r="M368" s="57"/>
      <c r="N368" s="57"/>
      <c r="O368" s="57"/>
      <c r="P368" s="57"/>
      <c r="Q368" s="57"/>
      <c r="R368" s="57"/>
    </row>
    <row r="369" s="56" customFormat="true" ht="9.75" hidden="false" customHeight="false" outlineLevel="0" collapsed="false">
      <c r="A369" s="75"/>
      <c r="B369" s="81"/>
      <c r="C369" s="81"/>
      <c r="D369" s="77"/>
      <c r="E369" s="75"/>
      <c r="F369" s="75"/>
      <c r="G369" s="75"/>
      <c r="H369" s="82"/>
      <c r="I369" s="55"/>
      <c r="K369" s="57"/>
      <c r="L369" s="57"/>
      <c r="M369" s="57"/>
      <c r="N369" s="57"/>
      <c r="O369" s="57"/>
      <c r="P369" s="57"/>
      <c r="Q369" s="57"/>
      <c r="R369" s="57"/>
    </row>
    <row r="370" s="56" customFormat="true" ht="9.75" hidden="false" customHeight="false" outlineLevel="0" collapsed="false">
      <c r="A370" s="75"/>
      <c r="B370" s="81"/>
      <c r="C370" s="81"/>
      <c r="D370" s="77"/>
      <c r="E370" s="75"/>
      <c r="F370" s="75"/>
      <c r="G370" s="75"/>
      <c r="H370" s="82"/>
      <c r="I370" s="55"/>
      <c r="K370" s="57"/>
      <c r="L370" s="57"/>
      <c r="M370" s="57"/>
      <c r="N370" s="57"/>
      <c r="O370" s="57"/>
      <c r="P370" s="57"/>
      <c r="Q370" s="57"/>
      <c r="R370" s="57"/>
    </row>
    <row r="371" s="56" customFormat="true" ht="9.75" hidden="false" customHeight="false" outlineLevel="0" collapsed="false">
      <c r="A371" s="75"/>
      <c r="B371" s="81"/>
      <c r="C371" s="81"/>
      <c r="D371" s="77"/>
      <c r="E371" s="75"/>
      <c r="F371" s="75"/>
      <c r="G371" s="75"/>
      <c r="H371" s="82"/>
      <c r="I371" s="55"/>
      <c r="K371" s="57"/>
      <c r="L371" s="57"/>
      <c r="M371" s="57"/>
      <c r="N371" s="57"/>
      <c r="O371" s="57"/>
      <c r="P371" s="57"/>
      <c r="Q371" s="57"/>
      <c r="R371" s="57"/>
    </row>
    <row r="372" s="56" customFormat="true" ht="9.75" hidden="false" customHeight="false" outlineLevel="0" collapsed="false">
      <c r="A372" s="75"/>
      <c r="B372" s="81"/>
      <c r="C372" s="81"/>
      <c r="D372" s="77"/>
      <c r="E372" s="75"/>
      <c r="F372" s="75"/>
      <c r="G372" s="75"/>
      <c r="H372" s="82"/>
      <c r="I372" s="55"/>
      <c r="K372" s="57"/>
      <c r="L372" s="57"/>
      <c r="M372" s="57"/>
      <c r="N372" s="57"/>
      <c r="O372" s="57"/>
      <c r="P372" s="57"/>
      <c r="Q372" s="57"/>
      <c r="R372" s="57"/>
    </row>
    <row r="373" s="56" customFormat="true" ht="9.75" hidden="false" customHeight="false" outlineLevel="0" collapsed="false">
      <c r="A373" s="75"/>
      <c r="B373" s="81"/>
      <c r="C373" s="81"/>
      <c r="D373" s="77"/>
      <c r="E373" s="75"/>
      <c r="F373" s="75"/>
      <c r="G373" s="75"/>
      <c r="H373" s="82"/>
      <c r="I373" s="55"/>
      <c r="K373" s="57"/>
      <c r="L373" s="57"/>
      <c r="M373" s="57"/>
      <c r="N373" s="57"/>
      <c r="O373" s="57"/>
      <c r="P373" s="57"/>
      <c r="Q373" s="57"/>
      <c r="R373" s="57"/>
    </row>
    <row r="374" s="56" customFormat="true" ht="9.75" hidden="false" customHeight="false" outlineLevel="0" collapsed="false">
      <c r="A374" s="75"/>
      <c r="B374" s="81"/>
      <c r="C374" s="81"/>
      <c r="D374" s="77"/>
      <c r="E374" s="75"/>
      <c r="F374" s="75"/>
      <c r="G374" s="75"/>
      <c r="H374" s="82"/>
      <c r="I374" s="55"/>
      <c r="K374" s="57"/>
      <c r="L374" s="57"/>
      <c r="M374" s="57"/>
      <c r="N374" s="57"/>
      <c r="O374" s="57"/>
      <c r="P374" s="57"/>
      <c r="Q374" s="57"/>
      <c r="R374" s="57"/>
    </row>
    <row r="375" s="56" customFormat="true" ht="9.75" hidden="false" customHeight="false" outlineLevel="0" collapsed="false">
      <c r="A375" s="75"/>
      <c r="B375" s="81"/>
      <c r="C375" s="81"/>
      <c r="D375" s="77"/>
      <c r="E375" s="75"/>
      <c r="F375" s="75"/>
      <c r="G375" s="75"/>
      <c r="H375" s="82"/>
      <c r="I375" s="55"/>
      <c r="K375" s="57"/>
      <c r="L375" s="57"/>
      <c r="M375" s="57"/>
      <c r="N375" s="57"/>
      <c r="O375" s="57"/>
      <c r="P375" s="57"/>
      <c r="Q375" s="57"/>
      <c r="R375" s="57"/>
    </row>
    <row r="376" s="56" customFormat="true" ht="9.75" hidden="false" customHeight="false" outlineLevel="0" collapsed="false">
      <c r="A376" s="75"/>
      <c r="B376" s="81"/>
      <c r="C376" s="81"/>
      <c r="D376" s="77"/>
      <c r="E376" s="75"/>
      <c r="F376" s="75"/>
      <c r="G376" s="75"/>
      <c r="H376" s="82"/>
      <c r="I376" s="55"/>
      <c r="K376" s="57"/>
      <c r="L376" s="57"/>
      <c r="M376" s="57"/>
      <c r="N376" s="57"/>
      <c r="O376" s="57"/>
      <c r="P376" s="57"/>
      <c r="Q376" s="57"/>
      <c r="R376" s="57"/>
    </row>
    <row r="377" s="56" customFormat="true" ht="9.75" hidden="false" customHeight="false" outlineLevel="0" collapsed="false">
      <c r="A377" s="75"/>
      <c r="B377" s="81"/>
      <c r="C377" s="81"/>
      <c r="D377" s="77"/>
      <c r="E377" s="75"/>
      <c r="F377" s="75"/>
      <c r="G377" s="75"/>
      <c r="H377" s="82"/>
      <c r="I377" s="55"/>
      <c r="K377" s="57"/>
      <c r="L377" s="57"/>
      <c r="M377" s="57"/>
      <c r="N377" s="57"/>
      <c r="O377" s="57"/>
      <c r="P377" s="57"/>
      <c r="Q377" s="57"/>
      <c r="R377" s="57"/>
    </row>
    <row r="378" s="56" customFormat="true" ht="9.75" hidden="false" customHeight="false" outlineLevel="0" collapsed="false">
      <c r="A378" s="75"/>
      <c r="B378" s="81"/>
      <c r="C378" s="81"/>
      <c r="D378" s="77"/>
      <c r="E378" s="75"/>
      <c r="F378" s="75"/>
      <c r="G378" s="75"/>
      <c r="H378" s="82"/>
      <c r="I378" s="55"/>
      <c r="K378" s="57"/>
      <c r="L378" s="57"/>
      <c r="M378" s="57"/>
      <c r="N378" s="57"/>
      <c r="O378" s="57"/>
      <c r="P378" s="57"/>
      <c r="Q378" s="57"/>
      <c r="R378" s="57"/>
    </row>
    <row r="379" s="56" customFormat="true" ht="9.75" hidden="false" customHeight="false" outlineLevel="0" collapsed="false">
      <c r="A379" s="75"/>
      <c r="B379" s="81"/>
      <c r="C379" s="81"/>
      <c r="D379" s="77"/>
      <c r="E379" s="75"/>
      <c r="F379" s="75"/>
      <c r="G379" s="75"/>
      <c r="H379" s="82"/>
      <c r="I379" s="55"/>
      <c r="K379" s="57"/>
      <c r="L379" s="57"/>
      <c r="M379" s="57"/>
      <c r="N379" s="57"/>
      <c r="O379" s="57"/>
      <c r="P379" s="57"/>
      <c r="Q379" s="57"/>
      <c r="R379" s="57"/>
    </row>
    <row r="380" s="56" customFormat="true" ht="9.75" hidden="false" customHeight="false" outlineLevel="0" collapsed="false">
      <c r="A380" s="75"/>
      <c r="B380" s="81"/>
      <c r="C380" s="81"/>
      <c r="D380" s="77"/>
      <c r="E380" s="75"/>
      <c r="F380" s="75"/>
      <c r="G380" s="75"/>
      <c r="H380" s="82"/>
      <c r="I380" s="55"/>
      <c r="K380" s="57"/>
      <c r="L380" s="57"/>
      <c r="M380" s="57"/>
      <c r="N380" s="57"/>
      <c r="O380" s="57"/>
      <c r="P380" s="57"/>
      <c r="Q380" s="57"/>
      <c r="R380" s="57"/>
    </row>
    <row r="381" s="56" customFormat="true" ht="9.75" hidden="false" customHeight="false" outlineLevel="0" collapsed="false">
      <c r="A381" s="75"/>
      <c r="B381" s="81"/>
      <c r="C381" s="81"/>
      <c r="D381" s="77"/>
      <c r="E381" s="75"/>
      <c r="F381" s="75"/>
      <c r="G381" s="75"/>
      <c r="H381" s="82"/>
      <c r="I381" s="55"/>
      <c r="K381" s="57"/>
      <c r="L381" s="57"/>
      <c r="M381" s="57"/>
      <c r="N381" s="57"/>
      <c r="O381" s="57"/>
      <c r="P381" s="57"/>
      <c r="Q381" s="57"/>
      <c r="R381" s="57"/>
    </row>
    <row r="382" s="56" customFormat="true" ht="9.75" hidden="false" customHeight="false" outlineLevel="0" collapsed="false">
      <c r="A382" s="75"/>
      <c r="B382" s="81"/>
      <c r="C382" s="81"/>
      <c r="D382" s="77"/>
      <c r="E382" s="75"/>
      <c r="F382" s="75"/>
      <c r="G382" s="75"/>
      <c r="H382" s="82"/>
      <c r="I382" s="55"/>
      <c r="K382" s="57"/>
      <c r="L382" s="57"/>
      <c r="M382" s="57"/>
      <c r="N382" s="57"/>
      <c r="O382" s="57"/>
      <c r="P382" s="57"/>
      <c r="Q382" s="57"/>
      <c r="R382" s="57"/>
    </row>
    <row r="383" s="56" customFormat="true" ht="9.75" hidden="false" customHeight="false" outlineLevel="0" collapsed="false">
      <c r="A383" s="75"/>
      <c r="B383" s="81"/>
      <c r="C383" s="81"/>
      <c r="D383" s="77"/>
      <c r="E383" s="75"/>
      <c r="F383" s="75"/>
      <c r="G383" s="75"/>
      <c r="H383" s="82"/>
      <c r="I383" s="55"/>
      <c r="K383" s="57"/>
      <c r="L383" s="57"/>
      <c r="M383" s="57"/>
      <c r="N383" s="57"/>
      <c r="O383" s="57"/>
      <c r="P383" s="57"/>
      <c r="Q383" s="57"/>
      <c r="R383" s="57"/>
    </row>
    <row r="384" s="56" customFormat="true" ht="9.75" hidden="false" customHeight="false" outlineLevel="0" collapsed="false">
      <c r="A384" s="75"/>
      <c r="B384" s="81"/>
      <c r="C384" s="81"/>
      <c r="D384" s="77"/>
      <c r="E384" s="75"/>
      <c r="F384" s="75"/>
      <c r="G384" s="75"/>
      <c r="H384" s="82"/>
      <c r="I384" s="55"/>
      <c r="K384" s="57"/>
      <c r="L384" s="57"/>
      <c r="M384" s="57"/>
      <c r="N384" s="57"/>
      <c r="O384" s="57"/>
      <c r="P384" s="57"/>
      <c r="Q384" s="57"/>
      <c r="R384" s="57"/>
    </row>
    <row r="385" s="56" customFormat="true" ht="9.75" hidden="false" customHeight="false" outlineLevel="0" collapsed="false">
      <c r="A385" s="75"/>
      <c r="B385" s="81"/>
      <c r="C385" s="81"/>
      <c r="D385" s="77"/>
      <c r="E385" s="75"/>
      <c r="F385" s="75"/>
      <c r="G385" s="75"/>
      <c r="H385" s="82"/>
      <c r="I385" s="55"/>
      <c r="K385" s="57"/>
      <c r="L385" s="57"/>
      <c r="M385" s="57"/>
      <c r="N385" s="57"/>
      <c r="O385" s="57"/>
      <c r="P385" s="57"/>
      <c r="Q385" s="57"/>
      <c r="R385" s="57"/>
    </row>
    <row r="386" s="56" customFormat="true" ht="9.75" hidden="false" customHeight="false" outlineLevel="0" collapsed="false">
      <c r="A386" s="75"/>
      <c r="B386" s="81"/>
      <c r="C386" s="81"/>
      <c r="D386" s="77"/>
      <c r="E386" s="75"/>
      <c r="F386" s="75"/>
      <c r="G386" s="75"/>
      <c r="H386" s="82"/>
      <c r="I386" s="55"/>
      <c r="K386" s="57"/>
      <c r="L386" s="57"/>
      <c r="M386" s="57"/>
      <c r="N386" s="57"/>
      <c r="O386" s="57"/>
      <c r="P386" s="57"/>
      <c r="Q386" s="57"/>
      <c r="R386" s="57"/>
    </row>
    <row r="387" s="56" customFormat="true" ht="9.75" hidden="false" customHeight="false" outlineLevel="0" collapsed="false">
      <c r="A387" s="75"/>
      <c r="B387" s="81"/>
      <c r="C387" s="81"/>
      <c r="D387" s="77"/>
      <c r="E387" s="75"/>
      <c r="F387" s="75"/>
      <c r="G387" s="75"/>
      <c r="H387" s="82"/>
      <c r="I387" s="55"/>
      <c r="K387" s="57"/>
      <c r="L387" s="57"/>
      <c r="M387" s="57"/>
      <c r="N387" s="57"/>
      <c r="O387" s="57"/>
      <c r="P387" s="57"/>
      <c r="Q387" s="57"/>
      <c r="R387" s="57"/>
    </row>
    <row r="388" s="56" customFormat="true" ht="9.75" hidden="false" customHeight="false" outlineLevel="0" collapsed="false">
      <c r="A388" s="75"/>
      <c r="B388" s="81"/>
      <c r="C388" s="81"/>
      <c r="D388" s="77"/>
      <c r="E388" s="75"/>
      <c r="F388" s="75"/>
      <c r="G388" s="75"/>
      <c r="H388" s="82"/>
      <c r="I388" s="55"/>
      <c r="K388" s="57"/>
      <c r="L388" s="57"/>
      <c r="M388" s="57"/>
      <c r="N388" s="57"/>
      <c r="O388" s="57"/>
      <c r="P388" s="57"/>
      <c r="Q388" s="57"/>
      <c r="R388" s="57"/>
    </row>
    <row r="389" s="56" customFormat="true" ht="9.75" hidden="false" customHeight="false" outlineLevel="0" collapsed="false">
      <c r="A389" s="75"/>
      <c r="B389" s="81"/>
      <c r="C389" s="81"/>
      <c r="D389" s="77"/>
      <c r="E389" s="75"/>
      <c r="F389" s="75"/>
      <c r="G389" s="75"/>
      <c r="H389" s="82"/>
      <c r="I389" s="55"/>
      <c r="K389" s="57"/>
      <c r="L389" s="57"/>
      <c r="M389" s="57"/>
      <c r="N389" s="57"/>
      <c r="O389" s="57"/>
      <c r="P389" s="57"/>
      <c r="Q389" s="57"/>
      <c r="R389" s="57"/>
    </row>
    <row r="390" s="56" customFormat="true" ht="9.75" hidden="false" customHeight="false" outlineLevel="0" collapsed="false">
      <c r="A390" s="75"/>
      <c r="B390" s="81"/>
      <c r="C390" s="81"/>
      <c r="D390" s="77"/>
      <c r="E390" s="75"/>
      <c r="F390" s="75"/>
      <c r="G390" s="75"/>
      <c r="H390" s="82"/>
      <c r="I390" s="55"/>
      <c r="K390" s="57"/>
      <c r="L390" s="57"/>
      <c r="M390" s="57"/>
      <c r="N390" s="57"/>
      <c r="O390" s="57"/>
      <c r="P390" s="57"/>
      <c r="Q390" s="57"/>
      <c r="R390" s="57"/>
    </row>
    <row r="391" s="56" customFormat="true" ht="9.75" hidden="false" customHeight="false" outlineLevel="0" collapsed="false">
      <c r="A391" s="75"/>
      <c r="B391" s="81"/>
      <c r="C391" s="81"/>
      <c r="D391" s="77"/>
      <c r="E391" s="75"/>
      <c r="F391" s="75"/>
      <c r="G391" s="75"/>
      <c r="H391" s="82"/>
      <c r="I391" s="55"/>
      <c r="K391" s="57"/>
      <c r="L391" s="57"/>
      <c r="M391" s="57"/>
      <c r="N391" s="57"/>
      <c r="O391" s="57"/>
      <c r="P391" s="57"/>
      <c r="Q391" s="57"/>
      <c r="R391" s="57"/>
    </row>
    <row r="392" s="56" customFormat="true" ht="9.75" hidden="false" customHeight="false" outlineLevel="0" collapsed="false">
      <c r="A392" s="75"/>
      <c r="B392" s="81"/>
      <c r="C392" s="81"/>
      <c r="D392" s="77"/>
      <c r="E392" s="75"/>
      <c r="F392" s="75"/>
      <c r="G392" s="75"/>
      <c r="H392" s="82"/>
      <c r="I392" s="55"/>
      <c r="K392" s="57"/>
      <c r="L392" s="57"/>
      <c r="M392" s="57"/>
      <c r="N392" s="57"/>
      <c r="O392" s="57"/>
      <c r="P392" s="57"/>
      <c r="Q392" s="57"/>
      <c r="R392" s="57"/>
    </row>
    <row r="393" s="56" customFormat="true" ht="9.75" hidden="false" customHeight="false" outlineLevel="0" collapsed="false">
      <c r="A393" s="75"/>
      <c r="B393" s="81"/>
      <c r="C393" s="81"/>
      <c r="D393" s="77"/>
      <c r="E393" s="75"/>
      <c r="F393" s="75"/>
      <c r="G393" s="75"/>
      <c r="H393" s="82"/>
      <c r="I393" s="55"/>
      <c r="K393" s="57"/>
      <c r="L393" s="57"/>
      <c r="M393" s="57"/>
      <c r="N393" s="57"/>
      <c r="O393" s="57"/>
      <c r="P393" s="57"/>
      <c r="Q393" s="57"/>
      <c r="R393" s="57"/>
    </row>
    <row r="394" s="56" customFormat="true" ht="9.75" hidden="false" customHeight="false" outlineLevel="0" collapsed="false">
      <c r="A394" s="75"/>
      <c r="B394" s="81"/>
      <c r="C394" s="81"/>
      <c r="D394" s="77"/>
      <c r="E394" s="75"/>
      <c r="F394" s="75"/>
      <c r="G394" s="75"/>
      <c r="H394" s="82"/>
      <c r="I394" s="55"/>
      <c r="K394" s="57"/>
      <c r="L394" s="57"/>
      <c r="M394" s="57"/>
      <c r="N394" s="57"/>
      <c r="O394" s="57"/>
      <c r="P394" s="57"/>
      <c r="Q394" s="57"/>
      <c r="R394" s="57"/>
    </row>
    <row r="395" s="56" customFormat="true" ht="9.75" hidden="false" customHeight="false" outlineLevel="0" collapsed="false">
      <c r="A395" s="75"/>
      <c r="B395" s="81"/>
      <c r="C395" s="81"/>
      <c r="D395" s="77"/>
      <c r="E395" s="75"/>
      <c r="F395" s="75"/>
      <c r="G395" s="75"/>
      <c r="H395" s="82"/>
      <c r="I395" s="55"/>
      <c r="K395" s="57"/>
      <c r="L395" s="57"/>
      <c r="M395" s="57"/>
      <c r="N395" s="57"/>
      <c r="O395" s="57"/>
      <c r="P395" s="57"/>
      <c r="Q395" s="57"/>
      <c r="R395" s="57"/>
    </row>
    <row r="396" s="56" customFormat="true" ht="9.75" hidden="false" customHeight="false" outlineLevel="0" collapsed="false">
      <c r="A396" s="75"/>
      <c r="B396" s="81"/>
      <c r="C396" s="81"/>
      <c r="D396" s="77"/>
      <c r="E396" s="75"/>
      <c r="F396" s="75"/>
      <c r="G396" s="75"/>
      <c r="H396" s="82"/>
      <c r="I396" s="55"/>
      <c r="K396" s="57"/>
      <c r="L396" s="57"/>
      <c r="M396" s="57"/>
      <c r="N396" s="57"/>
      <c r="O396" s="57"/>
      <c r="P396" s="57"/>
      <c r="Q396" s="57"/>
      <c r="R396" s="57"/>
    </row>
    <row r="397" s="56" customFormat="true" ht="9.75" hidden="false" customHeight="false" outlineLevel="0" collapsed="false">
      <c r="A397" s="75"/>
      <c r="B397" s="81"/>
      <c r="C397" s="81"/>
      <c r="D397" s="77"/>
      <c r="E397" s="75"/>
      <c r="F397" s="75"/>
      <c r="G397" s="75"/>
      <c r="H397" s="82"/>
      <c r="I397" s="55"/>
      <c r="K397" s="57"/>
      <c r="L397" s="57"/>
      <c r="M397" s="57"/>
      <c r="N397" s="57"/>
      <c r="O397" s="57"/>
      <c r="P397" s="57"/>
      <c r="Q397" s="57"/>
      <c r="R397" s="57"/>
    </row>
    <row r="398" s="56" customFormat="true" ht="9.75" hidden="false" customHeight="false" outlineLevel="0" collapsed="false">
      <c r="A398" s="75"/>
      <c r="B398" s="81"/>
      <c r="C398" s="81"/>
      <c r="D398" s="77"/>
      <c r="E398" s="75"/>
      <c r="F398" s="75"/>
      <c r="G398" s="75"/>
      <c r="H398" s="82"/>
      <c r="I398" s="55"/>
      <c r="K398" s="57"/>
      <c r="L398" s="57"/>
      <c r="M398" s="57"/>
      <c r="N398" s="57"/>
      <c r="O398" s="57"/>
      <c r="P398" s="57"/>
      <c r="Q398" s="57"/>
      <c r="R398" s="57"/>
    </row>
    <row r="399" s="56" customFormat="true" ht="9.75" hidden="false" customHeight="false" outlineLevel="0" collapsed="false">
      <c r="A399" s="75"/>
      <c r="B399" s="81"/>
      <c r="C399" s="81"/>
      <c r="D399" s="77"/>
      <c r="E399" s="75"/>
      <c r="F399" s="75"/>
      <c r="G399" s="75"/>
      <c r="H399" s="82"/>
      <c r="I399" s="55"/>
      <c r="K399" s="57"/>
      <c r="L399" s="57"/>
      <c r="M399" s="57"/>
      <c r="N399" s="57"/>
      <c r="O399" s="57"/>
      <c r="P399" s="57"/>
      <c r="Q399" s="57"/>
      <c r="R399" s="57"/>
    </row>
    <row r="400" s="56" customFormat="true" ht="9.75" hidden="false" customHeight="false" outlineLevel="0" collapsed="false">
      <c r="A400" s="75"/>
      <c r="B400" s="81"/>
      <c r="C400" s="81"/>
      <c r="D400" s="77"/>
      <c r="E400" s="75"/>
      <c r="F400" s="75"/>
      <c r="G400" s="75"/>
      <c r="H400" s="82"/>
      <c r="I400" s="55"/>
      <c r="K400" s="57"/>
      <c r="L400" s="57"/>
      <c r="M400" s="57"/>
      <c r="N400" s="57"/>
      <c r="O400" s="57"/>
      <c r="P400" s="57"/>
      <c r="Q400" s="57"/>
      <c r="R400" s="57"/>
    </row>
    <row r="401" s="56" customFormat="true" ht="9.75" hidden="false" customHeight="false" outlineLevel="0" collapsed="false">
      <c r="A401" s="75"/>
      <c r="B401" s="81"/>
      <c r="C401" s="81"/>
      <c r="D401" s="77"/>
      <c r="E401" s="75"/>
      <c r="F401" s="75"/>
      <c r="G401" s="75"/>
      <c r="H401" s="82"/>
      <c r="I401" s="55"/>
      <c r="K401" s="57"/>
      <c r="L401" s="57"/>
      <c r="M401" s="57"/>
      <c r="N401" s="57"/>
      <c r="O401" s="57"/>
      <c r="P401" s="57"/>
      <c r="Q401" s="57"/>
      <c r="R401" s="57"/>
    </row>
    <row r="402" s="56" customFormat="true" ht="9.75" hidden="false" customHeight="false" outlineLevel="0" collapsed="false">
      <c r="A402" s="75"/>
      <c r="B402" s="81"/>
      <c r="C402" s="81"/>
      <c r="D402" s="77"/>
      <c r="E402" s="75"/>
      <c r="F402" s="75"/>
      <c r="G402" s="75"/>
      <c r="H402" s="82"/>
      <c r="I402" s="55"/>
      <c r="K402" s="57"/>
      <c r="L402" s="57"/>
      <c r="M402" s="57"/>
      <c r="N402" s="57"/>
      <c r="O402" s="57"/>
      <c r="P402" s="57"/>
      <c r="Q402" s="57"/>
      <c r="R402" s="57"/>
    </row>
    <row r="403" s="56" customFormat="true" ht="9.75" hidden="false" customHeight="false" outlineLevel="0" collapsed="false">
      <c r="A403" s="75"/>
      <c r="B403" s="81"/>
      <c r="C403" s="81"/>
      <c r="D403" s="77"/>
      <c r="E403" s="75"/>
      <c r="F403" s="75"/>
      <c r="G403" s="75"/>
      <c r="H403" s="82"/>
      <c r="I403" s="55"/>
      <c r="K403" s="57"/>
      <c r="L403" s="57"/>
      <c r="M403" s="57"/>
      <c r="N403" s="57"/>
      <c r="O403" s="57"/>
      <c r="P403" s="57"/>
      <c r="Q403" s="57"/>
      <c r="R403" s="57"/>
    </row>
    <row r="404" s="56" customFormat="true" ht="9.75" hidden="false" customHeight="false" outlineLevel="0" collapsed="false">
      <c r="A404" s="75"/>
      <c r="B404" s="81"/>
      <c r="C404" s="81"/>
      <c r="D404" s="77"/>
      <c r="E404" s="75"/>
      <c r="F404" s="75"/>
      <c r="G404" s="75"/>
      <c r="H404" s="82"/>
      <c r="I404" s="55"/>
      <c r="K404" s="57"/>
      <c r="L404" s="57"/>
      <c r="M404" s="57"/>
      <c r="N404" s="57"/>
      <c r="O404" s="57"/>
      <c r="P404" s="57"/>
      <c r="Q404" s="57"/>
      <c r="R404" s="57"/>
    </row>
    <row r="405" s="56" customFormat="true" ht="9.75" hidden="false" customHeight="false" outlineLevel="0" collapsed="false">
      <c r="A405" s="75"/>
      <c r="B405" s="81"/>
      <c r="C405" s="81"/>
      <c r="D405" s="77"/>
      <c r="E405" s="75"/>
      <c r="F405" s="75"/>
      <c r="G405" s="75"/>
      <c r="H405" s="82"/>
      <c r="I405" s="55"/>
      <c r="K405" s="57"/>
      <c r="L405" s="57"/>
      <c r="M405" s="57"/>
      <c r="N405" s="57"/>
      <c r="O405" s="57"/>
      <c r="P405" s="57"/>
      <c r="Q405" s="57"/>
      <c r="R405" s="57"/>
    </row>
    <row r="406" s="56" customFormat="true" ht="9.75" hidden="false" customHeight="false" outlineLevel="0" collapsed="false">
      <c r="A406" s="75"/>
      <c r="B406" s="81"/>
      <c r="C406" s="81"/>
      <c r="D406" s="77"/>
      <c r="E406" s="75"/>
      <c r="F406" s="75"/>
      <c r="G406" s="75"/>
      <c r="H406" s="82"/>
      <c r="I406" s="55"/>
      <c r="K406" s="57"/>
      <c r="L406" s="57"/>
      <c r="M406" s="57"/>
      <c r="N406" s="57"/>
      <c r="O406" s="57"/>
      <c r="P406" s="57"/>
      <c r="Q406" s="57"/>
      <c r="R406" s="57"/>
    </row>
    <row r="407" s="56" customFormat="true" ht="9.75" hidden="false" customHeight="false" outlineLevel="0" collapsed="false">
      <c r="A407" s="75"/>
      <c r="B407" s="81"/>
      <c r="C407" s="81"/>
      <c r="D407" s="77"/>
      <c r="E407" s="75"/>
      <c r="F407" s="75"/>
      <c r="G407" s="75"/>
      <c r="H407" s="82"/>
      <c r="I407" s="55"/>
      <c r="K407" s="57"/>
      <c r="L407" s="57"/>
      <c r="M407" s="57"/>
      <c r="N407" s="57"/>
      <c r="O407" s="57"/>
      <c r="P407" s="57"/>
      <c r="Q407" s="57"/>
      <c r="R407" s="57"/>
    </row>
    <row r="408" s="56" customFormat="true" ht="9.75" hidden="false" customHeight="false" outlineLevel="0" collapsed="false">
      <c r="A408" s="75"/>
      <c r="B408" s="81"/>
      <c r="C408" s="81"/>
      <c r="D408" s="77"/>
      <c r="E408" s="75"/>
      <c r="F408" s="75"/>
      <c r="G408" s="75"/>
      <c r="H408" s="82"/>
      <c r="I408" s="55"/>
      <c r="K408" s="57"/>
      <c r="L408" s="57"/>
      <c r="M408" s="57"/>
      <c r="N408" s="57"/>
      <c r="O408" s="57"/>
      <c r="P408" s="57"/>
      <c r="Q408" s="57"/>
      <c r="R408" s="57"/>
    </row>
    <row r="409" s="56" customFormat="true" ht="9.75" hidden="false" customHeight="false" outlineLevel="0" collapsed="false">
      <c r="A409" s="75"/>
      <c r="B409" s="81"/>
      <c r="C409" s="81"/>
      <c r="D409" s="77"/>
      <c r="E409" s="75"/>
      <c r="F409" s="75"/>
      <c r="G409" s="75"/>
      <c r="H409" s="82"/>
      <c r="I409" s="55"/>
      <c r="K409" s="57"/>
      <c r="L409" s="57"/>
      <c r="M409" s="57"/>
      <c r="N409" s="57"/>
      <c r="O409" s="57"/>
      <c r="P409" s="57"/>
      <c r="Q409" s="57"/>
      <c r="R409" s="57"/>
    </row>
    <row r="410" s="56" customFormat="true" ht="9.75" hidden="false" customHeight="false" outlineLevel="0" collapsed="false">
      <c r="A410" s="75"/>
      <c r="B410" s="81"/>
      <c r="C410" s="81"/>
      <c r="D410" s="77"/>
      <c r="E410" s="75"/>
      <c r="F410" s="75"/>
      <c r="G410" s="75"/>
      <c r="H410" s="82"/>
      <c r="I410" s="55"/>
      <c r="K410" s="57"/>
      <c r="L410" s="57"/>
      <c r="M410" s="57"/>
      <c r="N410" s="57"/>
      <c r="O410" s="57"/>
      <c r="P410" s="57"/>
      <c r="Q410" s="57"/>
      <c r="R410" s="57"/>
    </row>
    <row r="411" s="56" customFormat="true" ht="9.75" hidden="false" customHeight="false" outlineLevel="0" collapsed="false">
      <c r="A411" s="75"/>
      <c r="B411" s="81"/>
      <c r="C411" s="81"/>
      <c r="D411" s="77"/>
      <c r="E411" s="75"/>
      <c r="F411" s="75"/>
      <c r="G411" s="75"/>
      <c r="H411" s="82"/>
      <c r="I411" s="55"/>
      <c r="K411" s="57"/>
      <c r="L411" s="57"/>
      <c r="M411" s="57"/>
      <c r="N411" s="57"/>
      <c r="O411" s="57"/>
      <c r="P411" s="57"/>
      <c r="Q411" s="57"/>
      <c r="R411" s="57"/>
    </row>
    <row r="412" s="56" customFormat="true" ht="9.75" hidden="false" customHeight="false" outlineLevel="0" collapsed="false">
      <c r="A412" s="75"/>
      <c r="B412" s="81"/>
      <c r="C412" s="81"/>
      <c r="D412" s="77"/>
      <c r="E412" s="75"/>
      <c r="F412" s="75"/>
      <c r="G412" s="75"/>
      <c r="H412" s="82"/>
      <c r="I412" s="55"/>
      <c r="K412" s="57"/>
      <c r="L412" s="57"/>
      <c r="M412" s="57"/>
      <c r="N412" s="57"/>
      <c r="O412" s="57"/>
      <c r="P412" s="57"/>
      <c r="Q412" s="57"/>
      <c r="R412" s="57"/>
    </row>
    <row r="413" s="56" customFormat="true" ht="9.75" hidden="false" customHeight="false" outlineLevel="0" collapsed="false">
      <c r="A413" s="75"/>
      <c r="B413" s="81"/>
      <c r="C413" s="81"/>
      <c r="D413" s="77"/>
      <c r="E413" s="75"/>
      <c r="F413" s="75"/>
      <c r="G413" s="75"/>
      <c r="H413" s="82"/>
      <c r="I413" s="55"/>
      <c r="K413" s="57"/>
      <c r="L413" s="57"/>
      <c r="M413" s="57"/>
      <c r="N413" s="57"/>
      <c r="O413" s="57"/>
      <c r="P413" s="57"/>
      <c r="Q413" s="57"/>
      <c r="R413" s="57"/>
    </row>
    <row r="414" s="56" customFormat="true" ht="9.75" hidden="false" customHeight="false" outlineLevel="0" collapsed="false">
      <c r="A414" s="75"/>
      <c r="B414" s="81"/>
      <c r="C414" s="81"/>
      <c r="D414" s="77"/>
      <c r="E414" s="75"/>
      <c r="F414" s="75"/>
      <c r="G414" s="75"/>
      <c r="H414" s="82"/>
      <c r="I414" s="55"/>
      <c r="K414" s="57"/>
      <c r="L414" s="57"/>
      <c r="M414" s="57"/>
      <c r="N414" s="57"/>
      <c r="O414" s="57"/>
      <c r="P414" s="57"/>
      <c r="Q414" s="57"/>
      <c r="R414" s="57"/>
    </row>
    <row r="415" s="56" customFormat="true" ht="9.75" hidden="false" customHeight="false" outlineLevel="0" collapsed="false">
      <c r="A415" s="75"/>
      <c r="B415" s="81"/>
      <c r="C415" s="81"/>
      <c r="D415" s="77"/>
      <c r="E415" s="75"/>
      <c r="F415" s="75"/>
      <c r="G415" s="75"/>
      <c r="H415" s="82"/>
      <c r="I415" s="55"/>
      <c r="K415" s="57"/>
      <c r="L415" s="57"/>
      <c r="M415" s="57"/>
      <c r="N415" s="57"/>
      <c r="O415" s="57"/>
      <c r="P415" s="57"/>
      <c r="Q415" s="57"/>
      <c r="R415" s="57"/>
    </row>
    <row r="416" s="56" customFormat="true" ht="9.75" hidden="false" customHeight="false" outlineLevel="0" collapsed="false">
      <c r="A416" s="75"/>
      <c r="B416" s="81"/>
      <c r="C416" s="81"/>
      <c r="D416" s="77"/>
      <c r="E416" s="75"/>
      <c r="F416" s="75"/>
      <c r="G416" s="75"/>
      <c r="H416" s="82"/>
      <c r="I416" s="55"/>
      <c r="K416" s="57"/>
      <c r="L416" s="57"/>
      <c r="M416" s="57"/>
      <c r="N416" s="57"/>
      <c r="O416" s="57"/>
      <c r="P416" s="57"/>
      <c r="Q416" s="57"/>
      <c r="R416" s="57"/>
    </row>
    <row r="417" s="56" customFormat="true" ht="9.75" hidden="false" customHeight="false" outlineLevel="0" collapsed="false">
      <c r="A417" s="75"/>
      <c r="B417" s="81"/>
      <c r="C417" s="81"/>
      <c r="D417" s="77"/>
      <c r="E417" s="75"/>
      <c r="F417" s="75"/>
      <c r="G417" s="75"/>
      <c r="H417" s="82"/>
      <c r="I417" s="55"/>
      <c r="K417" s="57"/>
      <c r="L417" s="57"/>
      <c r="M417" s="57"/>
      <c r="N417" s="57"/>
      <c r="O417" s="57"/>
      <c r="P417" s="57"/>
      <c r="Q417" s="57"/>
      <c r="R417" s="57"/>
    </row>
    <row r="418" s="56" customFormat="true" ht="9.75" hidden="false" customHeight="false" outlineLevel="0" collapsed="false">
      <c r="A418" s="75"/>
      <c r="B418" s="81"/>
      <c r="C418" s="81"/>
      <c r="D418" s="77"/>
      <c r="E418" s="75"/>
      <c r="F418" s="75"/>
      <c r="G418" s="75"/>
      <c r="H418" s="82"/>
      <c r="I418" s="55"/>
      <c r="K418" s="57"/>
      <c r="L418" s="57"/>
      <c r="M418" s="57"/>
      <c r="N418" s="57"/>
      <c r="O418" s="57"/>
      <c r="P418" s="57"/>
      <c r="Q418" s="57"/>
      <c r="R418" s="57"/>
    </row>
    <row r="419" s="56" customFormat="true" ht="9.75" hidden="false" customHeight="false" outlineLevel="0" collapsed="false">
      <c r="A419" s="75"/>
      <c r="B419" s="81"/>
      <c r="C419" s="81"/>
      <c r="D419" s="77"/>
      <c r="E419" s="75"/>
      <c r="F419" s="75"/>
      <c r="G419" s="75"/>
      <c r="H419" s="82"/>
      <c r="I419" s="55"/>
      <c r="K419" s="57"/>
      <c r="L419" s="57"/>
      <c r="M419" s="57"/>
      <c r="N419" s="57"/>
      <c r="O419" s="57"/>
      <c r="P419" s="57"/>
      <c r="Q419" s="57"/>
      <c r="R419" s="57"/>
    </row>
    <row r="420" s="56" customFormat="true" ht="9.75" hidden="false" customHeight="false" outlineLevel="0" collapsed="false">
      <c r="A420" s="75"/>
      <c r="B420" s="81"/>
      <c r="C420" s="81"/>
      <c r="D420" s="77"/>
      <c r="E420" s="75"/>
      <c r="F420" s="75"/>
      <c r="G420" s="75"/>
      <c r="H420" s="82"/>
      <c r="I420" s="55"/>
      <c r="K420" s="57"/>
      <c r="L420" s="57"/>
      <c r="M420" s="57"/>
      <c r="N420" s="57"/>
      <c r="O420" s="57"/>
      <c r="P420" s="57"/>
      <c r="Q420" s="57"/>
      <c r="R420" s="57"/>
    </row>
    <row r="421" s="56" customFormat="true" ht="9.75" hidden="false" customHeight="false" outlineLevel="0" collapsed="false">
      <c r="A421" s="75"/>
      <c r="B421" s="81"/>
      <c r="C421" s="81"/>
      <c r="D421" s="77"/>
      <c r="E421" s="75"/>
      <c r="F421" s="75"/>
      <c r="G421" s="75"/>
      <c r="H421" s="82"/>
      <c r="I421" s="55"/>
      <c r="K421" s="57"/>
      <c r="L421" s="57"/>
      <c r="M421" s="57"/>
      <c r="N421" s="57"/>
      <c r="O421" s="57"/>
      <c r="P421" s="57"/>
      <c r="Q421" s="57"/>
      <c r="R421" s="57"/>
    </row>
    <row r="422" s="56" customFormat="true" ht="9.75" hidden="false" customHeight="false" outlineLevel="0" collapsed="false">
      <c r="A422" s="75"/>
      <c r="B422" s="81"/>
      <c r="C422" s="81"/>
      <c r="D422" s="77"/>
      <c r="E422" s="75"/>
      <c r="F422" s="75"/>
      <c r="G422" s="75"/>
      <c r="H422" s="82"/>
      <c r="I422" s="55"/>
      <c r="K422" s="57"/>
      <c r="L422" s="57"/>
      <c r="M422" s="57"/>
      <c r="N422" s="57"/>
      <c r="O422" s="57"/>
      <c r="P422" s="57"/>
      <c r="Q422" s="57"/>
      <c r="R422" s="57"/>
    </row>
    <row r="423" s="56" customFormat="true" ht="9.75" hidden="false" customHeight="false" outlineLevel="0" collapsed="false">
      <c r="A423" s="75"/>
      <c r="B423" s="81"/>
      <c r="C423" s="81"/>
      <c r="D423" s="77"/>
      <c r="E423" s="75"/>
      <c r="F423" s="75"/>
      <c r="G423" s="75"/>
      <c r="H423" s="82"/>
      <c r="I423" s="55"/>
      <c r="K423" s="57"/>
      <c r="L423" s="57"/>
      <c r="M423" s="57"/>
      <c r="N423" s="57"/>
      <c r="O423" s="57"/>
      <c r="P423" s="57"/>
      <c r="Q423" s="57"/>
      <c r="R423" s="57"/>
    </row>
    <row r="424" s="56" customFormat="true" ht="9.75" hidden="false" customHeight="false" outlineLevel="0" collapsed="false">
      <c r="A424" s="75"/>
      <c r="B424" s="81"/>
      <c r="C424" s="81"/>
      <c r="D424" s="77"/>
      <c r="E424" s="75"/>
      <c r="F424" s="75"/>
      <c r="G424" s="75"/>
      <c r="H424" s="82"/>
      <c r="I424" s="55"/>
      <c r="K424" s="57"/>
      <c r="L424" s="57"/>
      <c r="M424" s="57"/>
      <c r="N424" s="57"/>
      <c r="O424" s="57"/>
      <c r="P424" s="57"/>
      <c r="Q424" s="57"/>
      <c r="R424" s="57"/>
    </row>
    <row r="425" s="56" customFormat="true" ht="9.75" hidden="false" customHeight="false" outlineLevel="0" collapsed="false">
      <c r="A425" s="75"/>
      <c r="B425" s="81"/>
      <c r="C425" s="81"/>
      <c r="D425" s="77"/>
      <c r="E425" s="75"/>
      <c r="F425" s="75"/>
      <c r="G425" s="75"/>
      <c r="H425" s="82"/>
      <c r="I425" s="55"/>
      <c r="K425" s="57"/>
      <c r="L425" s="57"/>
      <c r="M425" s="57"/>
      <c r="N425" s="57"/>
      <c r="O425" s="57"/>
      <c r="P425" s="57"/>
      <c r="Q425" s="57"/>
      <c r="R425" s="57"/>
    </row>
    <row r="426" s="56" customFormat="true" ht="9.75" hidden="false" customHeight="false" outlineLevel="0" collapsed="false">
      <c r="A426" s="75"/>
      <c r="B426" s="81"/>
      <c r="C426" s="81"/>
      <c r="D426" s="77"/>
      <c r="E426" s="75"/>
      <c r="F426" s="75"/>
      <c r="G426" s="75"/>
      <c r="H426" s="82"/>
      <c r="I426" s="55"/>
      <c r="K426" s="57"/>
      <c r="L426" s="57"/>
      <c r="M426" s="57"/>
      <c r="N426" s="57"/>
      <c r="O426" s="57"/>
      <c r="P426" s="57"/>
      <c r="Q426" s="57"/>
      <c r="R426" s="57"/>
    </row>
    <row r="427" s="56" customFormat="true" ht="9.75" hidden="false" customHeight="false" outlineLevel="0" collapsed="false">
      <c r="A427" s="75"/>
      <c r="B427" s="81"/>
      <c r="C427" s="81"/>
      <c r="D427" s="77"/>
      <c r="E427" s="75"/>
      <c r="F427" s="75"/>
      <c r="G427" s="75"/>
      <c r="H427" s="82"/>
      <c r="I427" s="55"/>
      <c r="K427" s="57"/>
      <c r="L427" s="57"/>
      <c r="M427" s="57"/>
      <c r="N427" s="57"/>
      <c r="O427" s="57"/>
      <c r="P427" s="57"/>
      <c r="Q427" s="57"/>
      <c r="R427" s="57"/>
    </row>
    <row r="428" s="56" customFormat="true" ht="9.75" hidden="false" customHeight="false" outlineLevel="0" collapsed="false">
      <c r="A428" s="75"/>
      <c r="B428" s="81"/>
      <c r="C428" s="81"/>
      <c r="D428" s="77"/>
      <c r="E428" s="75"/>
      <c r="F428" s="75"/>
      <c r="G428" s="75"/>
      <c r="H428" s="82"/>
      <c r="I428" s="55"/>
      <c r="K428" s="57"/>
      <c r="L428" s="57"/>
      <c r="M428" s="57"/>
      <c r="N428" s="57"/>
      <c r="O428" s="57"/>
      <c r="P428" s="57"/>
      <c r="Q428" s="57"/>
      <c r="R428" s="57"/>
    </row>
    <row r="429" s="56" customFormat="true" ht="9.75" hidden="false" customHeight="false" outlineLevel="0" collapsed="false">
      <c r="A429" s="75"/>
      <c r="B429" s="81"/>
      <c r="C429" s="81"/>
      <c r="D429" s="77"/>
      <c r="E429" s="75"/>
      <c r="F429" s="75"/>
      <c r="G429" s="75"/>
      <c r="H429" s="82"/>
      <c r="I429" s="55"/>
      <c r="K429" s="57"/>
      <c r="L429" s="57"/>
      <c r="M429" s="57"/>
      <c r="N429" s="57"/>
      <c r="O429" s="57"/>
      <c r="P429" s="57"/>
      <c r="Q429" s="57"/>
      <c r="R429" s="57"/>
    </row>
    <row r="430" s="56" customFormat="true" ht="9.75" hidden="false" customHeight="false" outlineLevel="0" collapsed="false">
      <c r="A430" s="75"/>
      <c r="B430" s="81"/>
      <c r="C430" s="81"/>
      <c r="D430" s="77"/>
      <c r="E430" s="75"/>
      <c r="F430" s="75"/>
      <c r="G430" s="75"/>
      <c r="H430" s="82"/>
      <c r="I430" s="55"/>
      <c r="K430" s="57"/>
      <c r="L430" s="57"/>
      <c r="M430" s="57"/>
      <c r="N430" s="57"/>
      <c r="O430" s="57"/>
      <c r="P430" s="57"/>
      <c r="Q430" s="57"/>
      <c r="R430" s="57"/>
    </row>
    <row r="431" s="56" customFormat="true" ht="9.75" hidden="false" customHeight="false" outlineLevel="0" collapsed="false">
      <c r="A431" s="75"/>
      <c r="B431" s="81"/>
      <c r="C431" s="81"/>
      <c r="D431" s="77"/>
      <c r="E431" s="75"/>
      <c r="F431" s="75"/>
      <c r="G431" s="75"/>
      <c r="H431" s="82"/>
      <c r="I431" s="55"/>
      <c r="K431" s="57"/>
      <c r="L431" s="57"/>
      <c r="M431" s="57"/>
      <c r="N431" s="57"/>
      <c r="O431" s="57"/>
      <c r="P431" s="57"/>
      <c r="Q431" s="57"/>
      <c r="R431" s="57"/>
    </row>
    <row r="432" s="56" customFormat="true" ht="9.75" hidden="false" customHeight="false" outlineLevel="0" collapsed="false">
      <c r="A432" s="75"/>
      <c r="B432" s="81"/>
      <c r="C432" s="81"/>
      <c r="D432" s="77"/>
      <c r="E432" s="75"/>
      <c r="F432" s="75"/>
      <c r="G432" s="75"/>
      <c r="H432" s="82"/>
      <c r="I432" s="55"/>
      <c r="K432" s="57"/>
      <c r="L432" s="57"/>
      <c r="M432" s="57"/>
      <c r="N432" s="57"/>
      <c r="O432" s="57"/>
      <c r="P432" s="57"/>
      <c r="Q432" s="57"/>
      <c r="R432" s="57"/>
    </row>
    <row r="433" s="56" customFormat="true" ht="9.75" hidden="false" customHeight="false" outlineLevel="0" collapsed="false">
      <c r="A433" s="75"/>
      <c r="B433" s="81"/>
      <c r="C433" s="81"/>
      <c r="D433" s="77"/>
      <c r="E433" s="75"/>
      <c r="F433" s="75"/>
      <c r="G433" s="75"/>
      <c r="H433" s="82"/>
      <c r="I433" s="55"/>
      <c r="K433" s="57"/>
      <c r="L433" s="57"/>
      <c r="M433" s="57"/>
      <c r="N433" s="57"/>
      <c r="O433" s="57"/>
      <c r="P433" s="57"/>
      <c r="Q433" s="57"/>
      <c r="R433" s="57"/>
    </row>
    <row r="434" s="56" customFormat="true" ht="9.75" hidden="false" customHeight="false" outlineLevel="0" collapsed="false">
      <c r="A434" s="75"/>
      <c r="B434" s="81"/>
      <c r="C434" s="81"/>
      <c r="D434" s="77"/>
      <c r="E434" s="75"/>
      <c r="F434" s="75"/>
      <c r="G434" s="75"/>
      <c r="H434" s="82"/>
      <c r="I434" s="55"/>
      <c r="K434" s="57"/>
      <c r="L434" s="57"/>
      <c r="M434" s="57"/>
      <c r="N434" s="57"/>
      <c r="O434" s="57"/>
      <c r="P434" s="57"/>
      <c r="Q434" s="57"/>
      <c r="R434" s="57"/>
    </row>
    <row r="435" s="56" customFormat="true" ht="9.75" hidden="false" customHeight="false" outlineLevel="0" collapsed="false">
      <c r="A435" s="75"/>
      <c r="B435" s="81"/>
      <c r="C435" s="81"/>
      <c r="D435" s="77"/>
      <c r="E435" s="75"/>
      <c r="F435" s="75"/>
      <c r="G435" s="75"/>
      <c r="H435" s="82"/>
      <c r="I435" s="55"/>
      <c r="K435" s="57"/>
      <c r="L435" s="57"/>
      <c r="M435" s="57"/>
      <c r="N435" s="57"/>
      <c r="O435" s="57"/>
      <c r="P435" s="57"/>
      <c r="Q435" s="57"/>
      <c r="R435" s="57"/>
    </row>
    <row r="436" s="56" customFormat="true" ht="9.75" hidden="false" customHeight="false" outlineLevel="0" collapsed="false">
      <c r="A436" s="75"/>
      <c r="B436" s="81"/>
      <c r="C436" s="81"/>
      <c r="D436" s="77"/>
      <c r="E436" s="75"/>
      <c r="F436" s="75"/>
      <c r="G436" s="75"/>
      <c r="H436" s="82"/>
      <c r="I436" s="55"/>
      <c r="K436" s="57"/>
      <c r="L436" s="57"/>
      <c r="M436" s="57"/>
      <c r="N436" s="57"/>
      <c r="O436" s="57"/>
      <c r="P436" s="57"/>
      <c r="Q436" s="57"/>
      <c r="R436" s="57"/>
    </row>
    <row r="437" s="56" customFormat="true" ht="9.75" hidden="false" customHeight="false" outlineLevel="0" collapsed="false">
      <c r="A437" s="75"/>
      <c r="B437" s="81"/>
      <c r="C437" s="81"/>
      <c r="D437" s="77"/>
      <c r="E437" s="75"/>
      <c r="F437" s="75"/>
      <c r="G437" s="75"/>
      <c r="H437" s="82"/>
      <c r="I437" s="55"/>
      <c r="K437" s="57"/>
      <c r="L437" s="57"/>
      <c r="M437" s="57"/>
      <c r="N437" s="57"/>
      <c r="O437" s="57"/>
      <c r="P437" s="57"/>
      <c r="Q437" s="57"/>
      <c r="R437" s="57"/>
    </row>
    <row r="438" s="56" customFormat="true" ht="9.75" hidden="false" customHeight="false" outlineLevel="0" collapsed="false">
      <c r="A438" s="75"/>
      <c r="B438" s="81"/>
      <c r="C438" s="81"/>
      <c r="D438" s="77"/>
      <c r="E438" s="75"/>
      <c r="F438" s="75"/>
      <c r="G438" s="75"/>
      <c r="H438" s="82"/>
      <c r="I438" s="55"/>
      <c r="K438" s="57"/>
      <c r="L438" s="57"/>
      <c r="M438" s="57"/>
      <c r="N438" s="57"/>
      <c r="O438" s="57"/>
      <c r="P438" s="57"/>
      <c r="Q438" s="57"/>
      <c r="R438" s="57"/>
    </row>
    <row r="439" s="56" customFormat="true" ht="9.75" hidden="false" customHeight="false" outlineLevel="0" collapsed="false">
      <c r="A439" s="75"/>
      <c r="B439" s="81"/>
      <c r="C439" s="81"/>
      <c r="D439" s="77"/>
      <c r="E439" s="75"/>
      <c r="F439" s="75"/>
      <c r="G439" s="75"/>
      <c r="H439" s="82"/>
      <c r="I439" s="55"/>
      <c r="K439" s="57"/>
      <c r="L439" s="57"/>
      <c r="M439" s="57"/>
      <c r="N439" s="57"/>
      <c r="O439" s="57"/>
      <c r="P439" s="57"/>
      <c r="Q439" s="57"/>
      <c r="R439" s="57"/>
    </row>
    <row r="440" s="56" customFormat="true" ht="9.75" hidden="false" customHeight="false" outlineLevel="0" collapsed="false">
      <c r="A440" s="75"/>
      <c r="B440" s="81"/>
      <c r="C440" s="81"/>
      <c r="D440" s="77"/>
      <c r="E440" s="75"/>
      <c r="F440" s="75"/>
      <c r="G440" s="75"/>
      <c r="H440" s="82"/>
      <c r="I440" s="55"/>
      <c r="K440" s="57"/>
      <c r="L440" s="57"/>
      <c r="M440" s="57"/>
      <c r="N440" s="57"/>
      <c r="O440" s="57"/>
      <c r="P440" s="57"/>
      <c r="Q440" s="57"/>
      <c r="R440" s="57"/>
    </row>
    <row r="441" s="56" customFormat="true" ht="9.75" hidden="false" customHeight="false" outlineLevel="0" collapsed="false">
      <c r="A441" s="75"/>
      <c r="B441" s="81"/>
      <c r="C441" s="81"/>
      <c r="D441" s="77"/>
      <c r="E441" s="75"/>
      <c r="F441" s="75"/>
      <c r="G441" s="75"/>
      <c r="H441" s="82"/>
      <c r="I441" s="55"/>
      <c r="K441" s="57"/>
      <c r="L441" s="57"/>
      <c r="M441" s="57"/>
      <c r="N441" s="57"/>
      <c r="O441" s="57"/>
      <c r="P441" s="57"/>
      <c r="Q441" s="57"/>
      <c r="R441" s="57"/>
    </row>
    <row r="442" s="56" customFormat="true" ht="9.75" hidden="false" customHeight="false" outlineLevel="0" collapsed="false">
      <c r="A442" s="75"/>
      <c r="B442" s="81"/>
      <c r="C442" s="81"/>
      <c r="D442" s="77"/>
      <c r="E442" s="75"/>
      <c r="F442" s="75"/>
      <c r="G442" s="75"/>
      <c r="H442" s="82"/>
      <c r="I442" s="55"/>
      <c r="K442" s="57"/>
      <c r="L442" s="57"/>
      <c r="M442" s="57"/>
      <c r="N442" s="57"/>
      <c r="O442" s="57"/>
      <c r="P442" s="57"/>
      <c r="Q442" s="57"/>
      <c r="R442" s="57"/>
    </row>
    <row r="443" s="56" customFormat="true" ht="9.75" hidden="false" customHeight="false" outlineLevel="0" collapsed="false">
      <c r="A443" s="75"/>
      <c r="B443" s="81"/>
      <c r="C443" s="81"/>
      <c r="D443" s="77"/>
      <c r="E443" s="75"/>
      <c r="F443" s="75"/>
      <c r="G443" s="75"/>
      <c r="H443" s="82"/>
      <c r="I443" s="55"/>
      <c r="K443" s="57"/>
      <c r="L443" s="57"/>
      <c r="M443" s="57"/>
      <c r="N443" s="57"/>
      <c r="O443" s="57"/>
      <c r="P443" s="57"/>
      <c r="Q443" s="57"/>
      <c r="R443" s="57"/>
    </row>
    <row r="444" s="56" customFormat="true" ht="9.75" hidden="false" customHeight="false" outlineLevel="0" collapsed="false">
      <c r="A444" s="75"/>
      <c r="B444" s="81"/>
      <c r="C444" s="81"/>
      <c r="D444" s="77"/>
      <c r="E444" s="75"/>
      <c r="F444" s="75"/>
      <c r="G444" s="75"/>
      <c r="H444" s="82"/>
      <c r="I444" s="55"/>
      <c r="K444" s="57"/>
      <c r="L444" s="57"/>
      <c r="M444" s="57"/>
      <c r="N444" s="57"/>
      <c r="O444" s="57"/>
      <c r="P444" s="57"/>
      <c r="Q444" s="57"/>
      <c r="R444" s="57"/>
    </row>
    <row r="445" s="56" customFormat="true" ht="9.75" hidden="false" customHeight="false" outlineLevel="0" collapsed="false">
      <c r="A445" s="75"/>
      <c r="B445" s="81"/>
      <c r="C445" s="81"/>
      <c r="D445" s="77"/>
      <c r="E445" s="75"/>
      <c r="F445" s="75"/>
      <c r="G445" s="75"/>
      <c r="H445" s="82"/>
      <c r="I445" s="55"/>
      <c r="K445" s="57"/>
      <c r="L445" s="57"/>
      <c r="M445" s="57"/>
      <c r="N445" s="57"/>
      <c r="O445" s="57"/>
      <c r="P445" s="57"/>
      <c r="Q445" s="57"/>
      <c r="R445" s="57"/>
    </row>
    <row r="446" s="56" customFormat="true" ht="9.75" hidden="false" customHeight="false" outlineLevel="0" collapsed="false">
      <c r="A446" s="75"/>
      <c r="B446" s="81"/>
      <c r="C446" s="81"/>
      <c r="D446" s="77"/>
      <c r="E446" s="75"/>
      <c r="F446" s="75"/>
      <c r="G446" s="75"/>
      <c r="H446" s="82"/>
      <c r="I446" s="55"/>
      <c r="K446" s="57"/>
      <c r="L446" s="57"/>
      <c r="M446" s="57"/>
      <c r="N446" s="57"/>
      <c r="O446" s="57"/>
      <c r="P446" s="57"/>
      <c r="Q446" s="57"/>
      <c r="R446" s="57"/>
    </row>
    <row r="447" s="56" customFormat="true" ht="9.75" hidden="false" customHeight="false" outlineLevel="0" collapsed="false">
      <c r="A447" s="75"/>
      <c r="B447" s="81"/>
      <c r="C447" s="81"/>
      <c r="D447" s="77"/>
      <c r="E447" s="75"/>
      <c r="F447" s="75"/>
      <c r="G447" s="75"/>
      <c r="H447" s="82"/>
      <c r="I447" s="55"/>
      <c r="K447" s="57"/>
      <c r="L447" s="57"/>
      <c r="M447" s="57"/>
      <c r="N447" s="57"/>
      <c r="O447" s="57"/>
      <c r="P447" s="57"/>
      <c r="Q447" s="57"/>
      <c r="R447" s="57"/>
    </row>
    <row r="448" s="56" customFormat="true" ht="9.75" hidden="false" customHeight="false" outlineLevel="0" collapsed="false">
      <c r="A448" s="75"/>
      <c r="B448" s="81"/>
      <c r="C448" s="81"/>
      <c r="D448" s="77"/>
      <c r="E448" s="75"/>
      <c r="F448" s="75"/>
      <c r="G448" s="75"/>
      <c r="H448" s="82"/>
      <c r="I448" s="55"/>
      <c r="K448" s="57"/>
      <c r="L448" s="57"/>
      <c r="M448" s="57"/>
      <c r="N448" s="57"/>
      <c r="O448" s="57"/>
      <c r="P448" s="57"/>
      <c r="Q448" s="57"/>
      <c r="R448" s="57"/>
    </row>
    <row r="449" s="56" customFormat="true" ht="9.75" hidden="false" customHeight="false" outlineLevel="0" collapsed="false">
      <c r="A449" s="75"/>
      <c r="B449" s="81"/>
      <c r="C449" s="81"/>
      <c r="D449" s="77"/>
      <c r="E449" s="75"/>
      <c r="F449" s="75"/>
      <c r="G449" s="75"/>
      <c r="H449" s="82"/>
      <c r="I449" s="55"/>
      <c r="K449" s="57"/>
      <c r="L449" s="57"/>
      <c r="M449" s="57"/>
      <c r="N449" s="57"/>
      <c r="O449" s="57"/>
      <c r="P449" s="57"/>
      <c r="Q449" s="57"/>
      <c r="R449" s="57"/>
    </row>
    <row r="450" s="56" customFormat="true" ht="9.75" hidden="false" customHeight="false" outlineLevel="0" collapsed="false">
      <c r="A450" s="75"/>
      <c r="B450" s="81"/>
      <c r="C450" s="81"/>
      <c r="D450" s="77"/>
      <c r="E450" s="75"/>
      <c r="F450" s="75"/>
      <c r="G450" s="75"/>
      <c r="H450" s="82"/>
      <c r="I450" s="55"/>
      <c r="K450" s="57"/>
      <c r="L450" s="57"/>
      <c r="M450" s="57"/>
      <c r="N450" s="57"/>
      <c r="O450" s="57"/>
      <c r="P450" s="57"/>
      <c r="Q450" s="57"/>
      <c r="R450" s="57"/>
    </row>
    <row r="451" s="56" customFormat="true" ht="9.75" hidden="false" customHeight="false" outlineLevel="0" collapsed="false">
      <c r="A451" s="75"/>
      <c r="B451" s="81"/>
      <c r="C451" s="81"/>
      <c r="D451" s="77"/>
      <c r="E451" s="75"/>
      <c r="F451" s="75"/>
      <c r="G451" s="75"/>
      <c r="H451" s="82"/>
      <c r="I451" s="55"/>
      <c r="K451" s="57"/>
      <c r="L451" s="57"/>
      <c r="M451" s="57"/>
      <c r="N451" s="57"/>
      <c r="O451" s="57"/>
      <c r="P451" s="57"/>
      <c r="Q451" s="57"/>
      <c r="R451" s="57"/>
    </row>
    <row r="452" s="56" customFormat="true" ht="9.75" hidden="false" customHeight="false" outlineLevel="0" collapsed="false">
      <c r="A452" s="75"/>
      <c r="B452" s="81"/>
      <c r="C452" s="81"/>
      <c r="D452" s="77"/>
      <c r="E452" s="75"/>
      <c r="F452" s="75"/>
      <c r="G452" s="75"/>
      <c r="H452" s="82"/>
      <c r="I452" s="55"/>
      <c r="K452" s="57"/>
      <c r="L452" s="57"/>
      <c r="M452" s="57"/>
      <c r="N452" s="57"/>
      <c r="O452" s="57"/>
      <c r="P452" s="57"/>
      <c r="Q452" s="57"/>
      <c r="R452" s="57"/>
    </row>
    <row r="453" s="56" customFormat="true" ht="9.75" hidden="false" customHeight="false" outlineLevel="0" collapsed="false">
      <c r="A453" s="75"/>
      <c r="B453" s="81"/>
      <c r="C453" s="81"/>
      <c r="D453" s="77"/>
      <c r="E453" s="75"/>
      <c r="F453" s="75"/>
      <c r="G453" s="75"/>
      <c r="H453" s="82"/>
      <c r="I453" s="55"/>
      <c r="K453" s="57"/>
      <c r="L453" s="57"/>
      <c r="M453" s="57"/>
      <c r="N453" s="57"/>
      <c r="O453" s="57"/>
      <c r="P453" s="57"/>
      <c r="Q453" s="57"/>
      <c r="R453" s="57"/>
    </row>
    <row r="454" s="56" customFormat="true" ht="9.75" hidden="false" customHeight="false" outlineLevel="0" collapsed="false">
      <c r="A454" s="75"/>
      <c r="B454" s="81"/>
      <c r="C454" s="81"/>
      <c r="D454" s="77"/>
      <c r="E454" s="75"/>
      <c r="F454" s="75"/>
      <c r="G454" s="75"/>
      <c r="H454" s="82"/>
      <c r="I454" s="55"/>
      <c r="K454" s="57"/>
      <c r="L454" s="57"/>
      <c r="M454" s="57"/>
      <c r="N454" s="57"/>
      <c r="O454" s="57"/>
      <c r="P454" s="57"/>
      <c r="Q454" s="57"/>
      <c r="R454" s="57"/>
    </row>
    <row r="455" s="56" customFormat="true" ht="9.75" hidden="false" customHeight="false" outlineLevel="0" collapsed="false">
      <c r="A455" s="75"/>
      <c r="B455" s="81"/>
      <c r="C455" s="81"/>
      <c r="D455" s="77"/>
      <c r="E455" s="75"/>
      <c r="F455" s="75"/>
      <c r="G455" s="75"/>
      <c r="H455" s="82"/>
      <c r="I455" s="55"/>
      <c r="K455" s="57"/>
      <c r="L455" s="57"/>
      <c r="M455" s="57"/>
      <c r="N455" s="57"/>
      <c r="O455" s="57"/>
      <c r="P455" s="57"/>
      <c r="Q455" s="57"/>
      <c r="R455" s="57"/>
    </row>
    <row r="456" s="56" customFormat="true" ht="9.75" hidden="false" customHeight="false" outlineLevel="0" collapsed="false">
      <c r="A456" s="75"/>
      <c r="B456" s="81"/>
      <c r="C456" s="81"/>
      <c r="D456" s="77"/>
      <c r="E456" s="75"/>
      <c r="F456" s="75"/>
      <c r="G456" s="75"/>
      <c r="H456" s="82"/>
      <c r="I456" s="55"/>
      <c r="K456" s="57"/>
      <c r="L456" s="57"/>
      <c r="M456" s="57"/>
      <c r="N456" s="57"/>
      <c r="O456" s="57"/>
      <c r="P456" s="57"/>
      <c r="Q456" s="57"/>
      <c r="R456" s="57"/>
    </row>
    <row r="457" s="56" customFormat="true" ht="9.75" hidden="false" customHeight="false" outlineLevel="0" collapsed="false">
      <c r="A457" s="75"/>
      <c r="B457" s="81"/>
      <c r="C457" s="81"/>
      <c r="D457" s="77"/>
      <c r="E457" s="75"/>
      <c r="F457" s="75"/>
      <c r="G457" s="75"/>
      <c r="H457" s="82"/>
      <c r="I457" s="55"/>
      <c r="K457" s="57"/>
      <c r="L457" s="57"/>
      <c r="M457" s="57"/>
      <c r="N457" s="57"/>
      <c r="O457" s="57"/>
      <c r="P457" s="57"/>
      <c r="Q457" s="57"/>
      <c r="R457" s="57"/>
    </row>
    <row r="458" s="56" customFormat="true" ht="9.75" hidden="false" customHeight="false" outlineLevel="0" collapsed="false">
      <c r="A458" s="75"/>
      <c r="B458" s="81"/>
      <c r="C458" s="81"/>
      <c r="D458" s="77"/>
      <c r="E458" s="75"/>
      <c r="F458" s="75"/>
      <c r="G458" s="75"/>
      <c r="H458" s="82"/>
      <c r="I458" s="55"/>
      <c r="K458" s="57"/>
      <c r="L458" s="57"/>
      <c r="M458" s="57"/>
      <c r="N458" s="57"/>
      <c r="O458" s="57"/>
      <c r="P458" s="57"/>
      <c r="Q458" s="57"/>
      <c r="R458" s="57"/>
    </row>
    <row r="459" s="56" customFormat="true" ht="9.75" hidden="false" customHeight="false" outlineLevel="0" collapsed="false">
      <c r="A459" s="75"/>
      <c r="B459" s="81"/>
      <c r="C459" s="81"/>
      <c r="D459" s="77"/>
      <c r="E459" s="75"/>
      <c r="F459" s="75"/>
      <c r="G459" s="75"/>
      <c r="H459" s="82"/>
      <c r="I459" s="55"/>
      <c r="K459" s="57"/>
      <c r="L459" s="57"/>
      <c r="M459" s="57"/>
      <c r="N459" s="57"/>
      <c r="O459" s="57"/>
      <c r="P459" s="57"/>
      <c r="Q459" s="57"/>
      <c r="R459" s="57"/>
    </row>
    <row r="460" s="56" customFormat="true" ht="9.75" hidden="false" customHeight="false" outlineLevel="0" collapsed="false">
      <c r="A460" s="75"/>
      <c r="B460" s="81"/>
      <c r="C460" s="81"/>
      <c r="D460" s="77"/>
      <c r="E460" s="75"/>
      <c r="F460" s="75"/>
      <c r="G460" s="75"/>
      <c r="H460" s="82"/>
      <c r="I460" s="55"/>
      <c r="K460" s="57"/>
      <c r="L460" s="57"/>
      <c r="M460" s="57"/>
      <c r="N460" s="57"/>
      <c r="O460" s="57"/>
      <c r="P460" s="57"/>
      <c r="Q460" s="57"/>
      <c r="R460" s="57"/>
    </row>
    <row r="461" s="56" customFormat="true" ht="9.75" hidden="false" customHeight="false" outlineLevel="0" collapsed="false">
      <c r="A461" s="75"/>
      <c r="B461" s="81"/>
      <c r="C461" s="81"/>
      <c r="D461" s="77"/>
      <c r="E461" s="75"/>
      <c r="F461" s="75"/>
      <c r="G461" s="75"/>
      <c r="H461" s="82"/>
      <c r="I461" s="55"/>
      <c r="K461" s="57"/>
      <c r="L461" s="57"/>
      <c r="M461" s="57"/>
      <c r="N461" s="57"/>
      <c r="O461" s="57"/>
      <c r="P461" s="57"/>
      <c r="Q461" s="57"/>
      <c r="R461" s="57"/>
    </row>
    <row r="462" s="56" customFormat="true" ht="9.75" hidden="false" customHeight="false" outlineLevel="0" collapsed="false">
      <c r="A462" s="75"/>
      <c r="B462" s="81"/>
      <c r="C462" s="81"/>
      <c r="D462" s="77"/>
      <c r="E462" s="75"/>
      <c r="F462" s="75"/>
      <c r="G462" s="75"/>
      <c r="H462" s="82"/>
      <c r="I462" s="55"/>
      <c r="K462" s="57"/>
      <c r="L462" s="57"/>
      <c r="M462" s="57"/>
      <c r="N462" s="57"/>
      <c r="O462" s="57"/>
      <c r="P462" s="57"/>
      <c r="Q462" s="57"/>
      <c r="R462" s="57"/>
    </row>
    <row r="463" s="56" customFormat="true" ht="9.75" hidden="false" customHeight="false" outlineLevel="0" collapsed="false">
      <c r="A463" s="75"/>
      <c r="B463" s="81"/>
      <c r="C463" s="81"/>
      <c r="D463" s="77"/>
      <c r="E463" s="75"/>
      <c r="F463" s="75"/>
      <c r="G463" s="75"/>
      <c r="H463" s="82"/>
      <c r="I463" s="55"/>
      <c r="K463" s="57"/>
      <c r="L463" s="57"/>
      <c r="M463" s="57"/>
      <c r="N463" s="57"/>
      <c r="O463" s="57"/>
      <c r="P463" s="57"/>
      <c r="Q463" s="57"/>
      <c r="R463" s="57"/>
    </row>
    <row r="464" s="56" customFormat="true" ht="9.75" hidden="false" customHeight="false" outlineLevel="0" collapsed="false">
      <c r="A464" s="75"/>
      <c r="B464" s="81"/>
      <c r="C464" s="81"/>
      <c r="D464" s="77"/>
      <c r="E464" s="75"/>
      <c r="F464" s="75"/>
      <c r="G464" s="75"/>
      <c r="H464" s="82"/>
      <c r="I464" s="55"/>
      <c r="K464" s="57"/>
      <c r="L464" s="57"/>
      <c r="M464" s="57"/>
      <c r="N464" s="57"/>
      <c r="O464" s="57"/>
      <c r="P464" s="57"/>
      <c r="Q464" s="57"/>
      <c r="R464" s="57"/>
    </row>
    <row r="465" s="56" customFormat="true" ht="9.75" hidden="false" customHeight="false" outlineLevel="0" collapsed="false">
      <c r="A465" s="75"/>
      <c r="B465" s="81"/>
      <c r="C465" s="81"/>
      <c r="D465" s="77"/>
      <c r="E465" s="75"/>
      <c r="F465" s="75"/>
      <c r="G465" s="75"/>
      <c r="H465" s="82"/>
      <c r="I465" s="55"/>
      <c r="K465" s="57"/>
      <c r="L465" s="57"/>
      <c r="M465" s="57"/>
      <c r="N465" s="57"/>
      <c r="O465" s="57"/>
      <c r="P465" s="57"/>
      <c r="Q465" s="57"/>
      <c r="R465" s="57"/>
    </row>
    <row r="466" s="56" customFormat="true" ht="9.75" hidden="false" customHeight="false" outlineLevel="0" collapsed="false">
      <c r="A466" s="75"/>
      <c r="B466" s="81"/>
      <c r="C466" s="81"/>
      <c r="D466" s="77"/>
      <c r="E466" s="75"/>
      <c r="F466" s="75"/>
      <c r="G466" s="75"/>
      <c r="H466" s="82"/>
      <c r="I466" s="55"/>
      <c r="K466" s="57"/>
      <c r="L466" s="57"/>
      <c r="M466" s="57"/>
      <c r="N466" s="57"/>
      <c r="O466" s="57"/>
      <c r="P466" s="57"/>
      <c r="Q466" s="57"/>
      <c r="R466" s="57"/>
    </row>
    <row r="467" s="56" customFormat="true" ht="9.75" hidden="false" customHeight="false" outlineLevel="0" collapsed="false">
      <c r="A467" s="75"/>
      <c r="B467" s="81"/>
      <c r="C467" s="81"/>
      <c r="D467" s="77"/>
      <c r="E467" s="75"/>
      <c r="F467" s="75"/>
      <c r="G467" s="75"/>
      <c r="H467" s="82"/>
      <c r="I467" s="55"/>
      <c r="K467" s="57"/>
      <c r="L467" s="57"/>
      <c r="M467" s="57"/>
      <c r="N467" s="57"/>
      <c r="O467" s="57"/>
      <c r="P467" s="57"/>
      <c r="Q467" s="57"/>
      <c r="R467" s="57"/>
    </row>
    <row r="468" s="56" customFormat="true" ht="9.75" hidden="false" customHeight="false" outlineLevel="0" collapsed="false">
      <c r="A468" s="75"/>
      <c r="B468" s="81"/>
      <c r="C468" s="81"/>
      <c r="D468" s="77"/>
      <c r="E468" s="75"/>
      <c r="F468" s="75"/>
      <c r="G468" s="75"/>
      <c r="H468" s="82"/>
      <c r="I468" s="55"/>
      <c r="K468" s="57"/>
      <c r="L468" s="57"/>
      <c r="M468" s="57"/>
      <c r="N468" s="57"/>
      <c r="O468" s="57"/>
      <c r="P468" s="57"/>
      <c r="Q468" s="57"/>
      <c r="R468" s="57"/>
    </row>
    <row r="469" s="56" customFormat="true" ht="9.75" hidden="false" customHeight="false" outlineLevel="0" collapsed="false">
      <c r="A469" s="75"/>
      <c r="B469" s="81"/>
      <c r="C469" s="81"/>
      <c r="D469" s="77"/>
      <c r="E469" s="75"/>
      <c r="F469" s="75"/>
      <c r="G469" s="75"/>
      <c r="H469" s="82"/>
      <c r="I469" s="55"/>
      <c r="K469" s="57"/>
      <c r="L469" s="57"/>
      <c r="M469" s="57"/>
      <c r="N469" s="57"/>
      <c r="O469" s="57"/>
      <c r="P469" s="57"/>
      <c r="Q469" s="57"/>
      <c r="R469" s="57"/>
    </row>
    <row r="470" s="56" customFormat="true" ht="9.75" hidden="false" customHeight="false" outlineLevel="0" collapsed="false">
      <c r="A470" s="75"/>
      <c r="B470" s="81"/>
      <c r="C470" s="81"/>
      <c r="D470" s="77"/>
      <c r="E470" s="75"/>
      <c r="F470" s="75"/>
      <c r="G470" s="75"/>
      <c r="H470" s="82"/>
      <c r="I470" s="55"/>
      <c r="K470" s="57"/>
      <c r="L470" s="57"/>
      <c r="M470" s="57"/>
      <c r="N470" s="57"/>
      <c r="O470" s="57"/>
      <c r="P470" s="57"/>
      <c r="Q470" s="57"/>
      <c r="R470" s="57"/>
    </row>
    <row r="471" s="56" customFormat="true" ht="9.75" hidden="false" customHeight="false" outlineLevel="0" collapsed="false">
      <c r="A471" s="75"/>
      <c r="B471" s="81"/>
      <c r="C471" s="81"/>
      <c r="D471" s="77"/>
      <c r="E471" s="75"/>
      <c r="F471" s="75"/>
      <c r="G471" s="75"/>
      <c r="H471" s="82"/>
      <c r="I471" s="55"/>
      <c r="K471" s="57"/>
      <c r="L471" s="57"/>
      <c r="M471" s="57"/>
      <c r="N471" s="57"/>
      <c r="O471" s="57"/>
      <c r="P471" s="57"/>
      <c r="Q471" s="57"/>
      <c r="R471" s="57"/>
    </row>
    <row r="472" s="56" customFormat="true" ht="9.75" hidden="false" customHeight="false" outlineLevel="0" collapsed="false">
      <c r="A472" s="75"/>
      <c r="B472" s="81"/>
      <c r="C472" s="81"/>
      <c r="D472" s="77"/>
      <c r="E472" s="75"/>
      <c r="F472" s="75"/>
      <c r="G472" s="75"/>
      <c r="H472" s="82"/>
      <c r="I472" s="55"/>
      <c r="K472" s="57"/>
      <c r="L472" s="57"/>
      <c r="M472" s="57"/>
      <c r="N472" s="57"/>
      <c r="O472" s="57"/>
      <c r="P472" s="57"/>
      <c r="Q472" s="57"/>
      <c r="R472" s="57"/>
    </row>
    <row r="473" s="56" customFormat="true" ht="9.75" hidden="false" customHeight="false" outlineLevel="0" collapsed="false">
      <c r="A473" s="75"/>
      <c r="B473" s="81"/>
      <c r="C473" s="81"/>
      <c r="D473" s="77"/>
      <c r="E473" s="75"/>
      <c r="F473" s="75"/>
      <c r="G473" s="75"/>
      <c r="H473" s="82"/>
      <c r="I473" s="55"/>
      <c r="K473" s="57"/>
      <c r="L473" s="57"/>
      <c r="M473" s="57"/>
      <c r="N473" s="57"/>
      <c r="O473" s="57"/>
      <c r="P473" s="57"/>
      <c r="Q473" s="57"/>
      <c r="R473" s="57"/>
    </row>
    <row r="474" s="56" customFormat="true" ht="9.75" hidden="false" customHeight="false" outlineLevel="0" collapsed="false">
      <c r="A474" s="75"/>
      <c r="B474" s="81"/>
      <c r="C474" s="81"/>
      <c r="D474" s="77"/>
      <c r="E474" s="75"/>
      <c r="F474" s="75"/>
      <c r="G474" s="75"/>
      <c r="H474" s="82"/>
      <c r="I474" s="55"/>
      <c r="K474" s="57"/>
      <c r="L474" s="57"/>
      <c r="M474" s="57"/>
      <c r="N474" s="57"/>
      <c r="O474" s="57"/>
      <c r="P474" s="57"/>
      <c r="Q474" s="57"/>
      <c r="R474" s="57"/>
    </row>
    <row r="475" s="56" customFormat="true" ht="9.75" hidden="false" customHeight="false" outlineLevel="0" collapsed="false">
      <c r="A475" s="75"/>
      <c r="B475" s="81"/>
      <c r="C475" s="81"/>
      <c r="D475" s="77"/>
      <c r="E475" s="75"/>
      <c r="F475" s="75"/>
      <c r="G475" s="75"/>
      <c r="H475" s="82"/>
      <c r="I475" s="55"/>
      <c r="K475" s="57"/>
      <c r="L475" s="57"/>
      <c r="M475" s="57"/>
      <c r="N475" s="57"/>
      <c r="O475" s="57"/>
      <c r="P475" s="57"/>
      <c r="Q475" s="57"/>
      <c r="R475" s="57"/>
    </row>
    <row r="476" s="56" customFormat="true" ht="9.75" hidden="false" customHeight="false" outlineLevel="0" collapsed="false">
      <c r="A476" s="75"/>
      <c r="B476" s="81"/>
      <c r="C476" s="81"/>
      <c r="D476" s="77"/>
      <c r="E476" s="75"/>
      <c r="F476" s="75"/>
      <c r="G476" s="75"/>
      <c r="H476" s="82"/>
      <c r="I476" s="55"/>
      <c r="K476" s="57"/>
      <c r="L476" s="57"/>
      <c r="M476" s="57"/>
      <c r="N476" s="57"/>
      <c r="O476" s="57"/>
      <c r="P476" s="57"/>
      <c r="Q476" s="57"/>
      <c r="R476" s="57"/>
    </row>
    <row r="477" s="56" customFormat="true" ht="9.75" hidden="false" customHeight="false" outlineLevel="0" collapsed="false">
      <c r="A477" s="75"/>
      <c r="B477" s="81"/>
      <c r="C477" s="81"/>
      <c r="D477" s="77"/>
      <c r="E477" s="75"/>
      <c r="F477" s="75"/>
      <c r="G477" s="75"/>
      <c r="H477" s="82"/>
      <c r="I477" s="55"/>
      <c r="K477" s="57"/>
      <c r="L477" s="57"/>
      <c r="M477" s="57"/>
      <c r="N477" s="57"/>
      <c r="O477" s="57"/>
      <c r="P477" s="57"/>
      <c r="Q477" s="57"/>
      <c r="R477" s="57"/>
    </row>
    <row r="478" s="56" customFormat="true" ht="9.75" hidden="false" customHeight="false" outlineLevel="0" collapsed="false">
      <c r="A478" s="75"/>
      <c r="B478" s="81"/>
      <c r="C478" s="81"/>
      <c r="D478" s="77"/>
      <c r="E478" s="75"/>
      <c r="F478" s="75"/>
      <c r="G478" s="75"/>
      <c r="H478" s="82"/>
      <c r="I478" s="55"/>
      <c r="K478" s="57"/>
      <c r="L478" s="57"/>
      <c r="M478" s="57"/>
      <c r="N478" s="57"/>
      <c r="O478" s="57"/>
      <c r="P478" s="57"/>
      <c r="Q478" s="57"/>
      <c r="R478" s="57"/>
    </row>
    <row r="479" s="56" customFormat="true" ht="9.75" hidden="false" customHeight="false" outlineLevel="0" collapsed="false">
      <c r="A479" s="75"/>
      <c r="B479" s="81"/>
      <c r="C479" s="81"/>
      <c r="D479" s="77"/>
      <c r="E479" s="75"/>
      <c r="F479" s="75"/>
      <c r="G479" s="75"/>
      <c r="H479" s="82"/>
      <c r="I479" s="55"/>
      <c r="K479" s="57"/>
      <c r="L479" s="57"/>
      <c r="M479" s="57"/>
      <c r="N479" s="57"/>
      <c r="O479" s="57"/>
      <c r="P479" s="57"/>
      <c r="Q479" s="57"/>
      <c r="R479" s="57"/>
    </row>
    <row r="480" s="56" customFormat="true" ht="9.75" hidden="false" customHeight="false" outlineLevel="0" collapsed="false">
      <c r="A480" s="75"/>
      <c r="B480" s="81"/>
      <c r="C480" s="81"/>
      <c r="D480" s="77"/>
      <c r="E480" s="75"/>
      <c r="F480" s="75"/>
      <c r="G480" s="75"/>
      <c r="H480" s="82"/>
      <c r="I480" s="55"/>
      <c r="K480" s="57"/>
      <c r="L480" s="57"/>
      <c r="M480" s="57"/>
      <c r="N480" s="57"/>
      <c r="O480" s="57"/>
      <c r="P480" s="57"/>
      <c r="Q480" s="57"/>
      <c r="R480" s="57"/>
    </row>
    <row r="481" s="56" customFormat="true" ht="9.75" hidden="false" customHeight="false" outlineLevel="0" collapsed="false">
      <c r="A481" s="75"/>
      <c r="B481" s="81"/>
      <c r="C481" s="81"/>
      <c r="D481" s="77"/>
      <c r="E481" s="75"/>
      <c r="F481" s="75"/>
      <c r="G481" s="75"/>
      <c r="H481" s="82"/>
      <c r="I481" s="55"/>
      <c r="K481" s="57"/>
      <c r="L481" s="57"/>
      <c r="M481" s="57"/>
      <c r="N481" s="57"/>
      <c r="O481" s="57"/>
      <c r="P481" s="57"/>
      <c r="Q481" s="57"/>
      <c r="R481" s="57"/>
    </row>
    <row r="482" s="56" customFormat="true" ht="9.75" hidden="false" customHeight="false" outlineLevel="0" collapsed="false">
      <c r="A482" s="75"/>
      <c r="B482" s="81"/>
      <c r="C482" s="81"/>
      <c r="D482" s="77"/>
      <c r="E482" s="75"/>
      <c r="F482" s="75"/>
      <c r="G482" s="75"/>
      <c r="H482" s="82"/>
      <c r="I482" s="55"/>
      <c r="K482" s="57"/>
      <c r="L482" s="57"/>
      <c r="M482" s="57"/>
      <c r="N482" s="57"/>
      <c r="O482" s="57"/>
      <c r="P482" s="57"/>
      <c r="Q482" s="57"/>
      <c r="R482" s="57"/>
    </row>
    <row r="483" s="56" customFormat="true" ht="9.75" hidden="false" customHeight="false" outlineLevel="0" collapsed="false">
      <c r="A483" s="75"/>
      <c r="B483" s="81"/>
      <c r="C483" s="81"/>
      <c r="D483" s="77"/>
      <c r="E483" s="75"/>
      <c r="F483" s="75"/>
      <c r="G483" s="75"/>
      <c r="H483" s="82"/>
      <c r="I483" s="55"/>
      <c r="K483" s="57"/>
      <c r="L483" s="57"/>
      <c r="M483" s="57"/>
      <c r="N483" s="57"/>
      <c r="O483" s="57"/>
      <c r="P483" s="57"/>
      <c r="Q483" s="57"/>
      <c r="R483" s="57"/>
    </row>
    <row r="484" s="56" customFormat="true" ht="9.75" hidden="false" customHeight="false" outlineLevel="0" collapsed="false">
      <c r="A484" s="75"/>
      <c r="B484" s="81"/>
      <c r="C484" s="81"/>
      <c r="D484" s="77"/>
      <c r="E484" s="75"/>
      <c r="F484" s="75"/>
      <c r="G484" s="75"/>
      <c r="H484" s="82"/>
      <c r="I484" s="55"/>
      <c r="K484" s="57"/>
      <c r="L484" s="57"/>
      <c r="M484" s="57"/>
      <c r="N484" s="57"/>
      <c r="O484" s="57"/>
      <c r="P484" s="57"/>
      <c r="Q484" s="57"/>
      <c r="R484" s="57"/>
    </row>
    <row r="485" s="56" customFormat="true" ht="9.75" hidden="false" customHeight="false" outlineLevel="0" collapsed="false">
      <c r="A485" s="75"/>
      <c r="B485" s="81"/>
      <c r="C485" s="81"/>
      <c r="D485" s="77"/>
      <c r="E485" s="75"/>
      <c r="F485" s="75"/>
      <c r="G485" s="75"/>
      <c r="H485" s="82"/>
      <c r="I485" s="55"/>
      <c r="K485" s="57"/>
      <c r="L485" s="57"/>
      <c r="M485" s="57"/>
      <c r="N485" s="57"/>
      <c r="O485" s="57"/>
      <c r="P485" s="57"/>
      <c r="Q485" s="57"/>
      <c r="R485" s="57"/>
    </row>
    <row r="486" s="56" customFormat="true" ht="9.75" hidden="false" customHeight="false" outlineLevel="0" collapsed="false">
      <c r="A486" s="75"/>
      <c r="B486" s="81"/>
      <c r="C486" s="81"/>
      <c r="D486" s="77"/>
      <c r="E486" s="75"/>
      <c r="F486" s="75"/>
      <c r="G486" s="75"/>
      <c r="H486" s="82"/>
      <c r="I486" s="55"/>
      <c r="K486" s="57"/>
      <c r="L486" s="57"/>
      <c r="M486" s="57"/>
      <c r="N486" s="57"/>
      <c r="O486" s="57"/>
      <c r="P486" s="57"/>
      <c r="Q486" s="57"/>
      <c r="R486" s="57"/>
    </row>
    <row r="487" s="56" customFormat="true" ht="9.75" hidden="false" customHeight="false" outlineLevel="0" collapsed="false">
      <c r="A487" s="75"/>
      <c r="B487" s="81"/>
      <c r="C487" s="81"/>
      <c r="D487" s="77"/>
      <c r="E487" s="75"/>
      <c r="F487" s="75"/>
      <c r="G487" s="75"/>
      <c r="H487" s="82"/>
      <c r="I487" s="55"/>
      <c r="K487" s="57"/>
      <c r="L487" s="57"/>
      <c r="M487" s="57"/>
      <c r="N487" s="57"/>
      <c r="O487" s="57"/>
      <c r="P487" s="57"/>
      <c r="Q487" s="57"/>
      <c r="R487" s="57"/>
    </row>
    <row r="488" s="56" customFormat="true" ht="9.75" hidden="false" customHeight="false" outlineLevel="0" collapsed="false">
      <c r="A488" s="75"/>
      <c r="B488" s="81"/>
      <c r="C488" s="81"/>
      <c r="D488" s="77"/>
      <c r="E488" s="75"/>
      <c r="F488" s="75"/>
      <c r="G488" s="75"/>
      <c r="H488" s="82"/>
      <c r="I488" s="55"/>
      <c r="K488" s="57"/>
      <c r="L488" s="57"/>
      <c r="M488" s="57"/>
      <c r="N488" s="57"/>
      <c r="O488" s="57"/>
      <c r="P488" s="57"/>
      <c r="Q488" s="57"/>
      <c r="R488" s="57"/>
    </row>
    <row r="489" s="56" customFormat="true" ht="9.75" hidden="false" customHeight="false" outlineLevel="0" collapsed="false">
      <c r="A489" s="75"/>
      <c r="B489" s="81"/>
      <c r="C489" s="81"/>
      <c r="D489" s="77"/>
      <c r="E489" s="75"/>
      <c r="F489" s="75"/>
      <c r="G489" s="75"/>
      <c r="H489" s="82"/>
      <c r="I489" s="55"/>
      <c r="K489" s="57"/>
      <c r="L489" s="57"/>
      <c r="M489" s="57"/>
      <c r="N489" s="57"/>
      <c r="O489" s="57"/>
      <c r="P489" s="57"/>
      <c r="Q489" s="57"/>
      <c r="R489" s="57"/>
    </row>
    <row r="490" s="56" customFormat="true" ht="9.75" hidden="false" customHeight="false" outlineLevel="0" collapsed="false">
      <c r="A490" s="75"/>
      <c r="B490" s="81"/>
      <c r="C490" s="81"/>
      <c r="D490" s="77"/>
      <c r="E490" s="75"/>
      <c r="F490" s="75"/>
      <c r="G490" s="75"/>
      <c r="H490" s="82"/>
      <c r="I490" s="55"/>
      <c r="K490" s="57"/>
      <c r="L490" s="57"/>
      <c r="M490" s="57"/>
      <c r="N490" s="57"/>
      <c r="O490" s="57"/>
      <c r="P490" s="57"/>
      <c r="Q490" s="57"/>
      <c r="R490" s="57"/>
    </row>
    <row r="491" s="56" customFormat="true" ht="9.75" hidden="false" customHeight="false" outlineLevel="0" collapsed="false">
      <c r="A491" s="75"/>
      <c r="B491" s="81"/>
      <c r="C491" s="81"/>
      <c r="D491" s="77"/>
      <c r="E491" s="75"/>
      <c r="F491" s="75"/>
      <c r="G491" s="75"/>
      <c r="H491" s="82"/>
      <c r="I491" s="55"/>
      <c r="K491" s="57"/>
      <c r="L491" s="57"/>
      <c r="M491" s="57"/>
      <c r="N491" s="57"/>
      <c r="O491" s="57"/>
      <c r="P491" s="57"/>
      <c r="Q491" s="57"/>
      <c r="R491" s="57"/>
    </row>
    <row r="492" s="56" customFormat="true" ht="9.75" hidden="false" customHeight="false" outlineLevel="0" collapsed="false">
      <c r="A492" s="75"/>
      <c r="B492" s="81"/>
      <c r="C492" s="81"/>
      <c r="D492" s="77"/>
      <c r="E492" s="75"/>
      <c r="F492" s="75"/>
      <c r="G492" s="75"/>
      <c r="H492" s="82"/>
      <c r="I492" s="55"/>
      <c r="K492" s="57"/>
      <c r="L492" s="57"/>
      <c r="M492" s="57"/>
      <c r="N492" s="57"/>
      <c r="O492" s="57"/>
      <c r="P492" s="57"/>
      <c r="Q492" s="57"/>
      <c r="R492" s="57"/>
    </row>
    <row r="493" s="56" customFormat="true" ht="9.75" hidden="false" customHeight="false" outlineLevel="0" collapsed="false">
      <c r="A493" s="75"/>
      <c r="B493" s="81"/>
      <c r="C493" s="81"/>
      <c r="D493" s="77"/>
      <c r="E493" s="75"/>
      <c r="F493" s="75"/>
      <c r="G493" s="75"/>
      <c r="H493" s="82"/>
      <c r="I493" s="55"/>
      <c r="K493" s="57"/>
      <c r="L493" s="57"/>
      <c r="M493" s="57"/>
      <c r="N493" s="57"/>
      <c r="O493" s="57"/>
      <c r="P493" s="57"/>
      <c r="Q493" s="57"/>
      <c r="R493" s="57"/>
    </row>
    <row r="494" s="56" customFormat="true" ht="9.75" hidden="false" customHeight="false" outlineLevel="0" collapsed="false">
      <c r="A494" s="75"/>
      <c r="B494" s="81"/>
      <c r="C494" s="81"/>
      <c r="D494" s="77"/>
      <c r="E494" s="75"/>
      <c r="F494" s="75"/>
      <c r="G494" s="75"/>
      <c r="H494" s="82"/>
      <c r="I494" s="55"/>
      <c r="K494" s="57"/>
      <c r="L494" s="57"/>
      <c r="M494" s="57"/>
      <c r="N494" s="57"/>
      <c r="O494" s="57"/>
      <c r="P494" s="57"/>
      <c r="Q494" s="57"/>
      <c r="R494" s="57"/>
    </row>
    <row r="495" s="56" customFormat="true" ht="9.75" hidden="false" customHeight="false" outlineLevel="0" collapsed="false">
      <c r="A495" s="75"/>
      <c r="B495" s="81"/>
      <c r="C495" s="81"/>
      <c r="D495" s="77"/>
      <c r="E495" s="75"/>
      <c r="F495" s="75"/>
      <c r="G495" s="75"/>
      <c r="H495" s="82"/>
      <c r="I495" s="55"/>
      <c r="K495" s="57"/>
      <c r="L495" s="57"/>
      <c r="M495" s="57"/>
      <c r="N495" s="57"/>
      <c r="O495" s="57"/>
      <c r="P495" s="57"/>
      <c r="Q495" s="57"/>
      <c r="R495" s="57"/>
    </row>
    <row r="496" s="56" customFormat="true" ht="9.75" hidden="false" customHeight="false" outlineLevel="0" collapsed="false">
      <c r="A496" s="75"/>
      <c r="B496" s="81"/>
      <c r="C496" s="81"/>
      <c r="D496" s="77"/>
      <c r="E496" s="75"/>
      <c r="F496" s="75"/>
      <c r="G496" s="75"/>
      <c r="H496" s="82"/>
      <c r="I496" s="55"/>
      <c r="K496" s="57"/>
      <c r="L496" s="57"/>
      <c r="M496" s="57"/>
      <c r="N496" s="57"/>
      <c r="O496" s="57"/>
      <c r="P496" s="57"/>
      <c r="Q496" s="57"/>
      <c r="R496" s="57"/>
    </row>
    <row r="497" s="56" customFormat="true" ht="9.75" hidden="false" customHeight="false" outlineLevel="0" collapsed="false">
      <c r="A497" s="75"/>
      <c r="B497" s="81"/>
      <c r="C497" s="81"/>
      <c r="D497" s="77"/>
      <c r="E497" s="75"/>
      <c r="F497" s="75"/>
      <c r="G497" s="75"/>
      <c r="H497" s="82"/>
      <c r="I497" s="55"/>
      <c r="K497" s="57"/>
      <c r="L497" s="57"/>
      <c r="M497" s="57"/>
      <c r="N497" s="57"/>
      <c r="O497" s="57"/>
      <c r="P497" s="57"/>
      <c r="Q497" s="57"/>
      <c r="R497" s="57"/>
    </row>
    <row r="498" s="56" customFormat="true" ht="9.75" hidden="false" customHeight="false" outlineLevel="0" collapsed="false">
      <c r="A498" s="75"/>
      <c r="B498" s="81"/>
      <c r="C498" s="81"/>
      <c r="D498" s="77"/>
      <c r="E498" s="75"/>
      <c r="F498" s="75"/>
      <c r="G498" s="75"/>
      <c r="H498" s="82"/>
      <c r="I498" s="55"/>
      <c r="K498" s="57"/>
      <c r="L498" s="57"/>
      <c r="M498" s="57"/>
      <c r="N498" s="57"/>
      <c r="O498" s="57"/>
      <c r="P498" s="57"/>
      <c r="Q498" s="57"/>
      <c r="R498" s="57"/>
    </row>
    <row r="499" s="56" customFormat="true" ht="9.75" hidden="false" customHeight="false" outlineLevel="0" collapsed="false">
      <c r="A499" s="75"/>
      <c r="B499" s="81"/>
      <c r="C499" s="81"/>
      <c r="D499" s="77"/>
      <c r="E499" s="75"/>
      <c r="F499" s="75"/>
      <c r="G499" s="75"/>
      <c r="H499" s="82"/>
      <c r="I499" s="55"/>
      <c r="K499" s="57"/>
      <c r="L499" s="57"/>
      <c r="M499" s="57"/>
      <c r="N499" s="57"/>
      <c r="O499" s="57"/>
      <c r="P499" s="57"/>
      <c r="Q499" s="57"/>
      <c r="R499" s="57"/>
    </row>
    <row r="500" s="56" customFormat="true" ht="9.75" hidden="false" customHeight="false" outlineLevel="0" collapsed="false">
      <c r="A500" s="75"/>
      <c r="B500" s="81"/>
      <c r="C500" s="81"/>
      <c r="D500" s="77"/>
      <c r="E500" s="75"/>
      <c r="F500" s="75"/>
      <c r="G500" s="75"/>
      <c r="H500" s="82"/>
      <c r="I500" s="55"/>
      <c r="K500" s="57"/>
      <c r="L500" s="57"/>
      <c r="M500" s="57"/>
      <c r="N500" s="57"/>
      <c r="O500" s="57"/>
      <c r="P500" s="57"/>
      <c r="Q500" s="57"/>
      <c r="R500" s="57"/>
    </row>
    <row r="501" s="56" customFormat="true" ht="9.75" hidden="false" customHeight="false" outlineLevel="0" collapsed="false">
      <c r="A501" s="75"/>
      <c r="B501" s="81"/>
      <c r="C501" s="81"/>
      <c r="D501" s="77"/>
      <c r="E501" s="75"/>
      <c r="F501" s="75"/>
      <c r="G501" s="75"/>
      <c r="H501" s="82"/>
      <c r="I501" s="55"/>
      <c r="K501" s="57"/>
      <c r="L501" s="57"/>
      <c r="M501" s="57"/>
      <c r="N501" s="57"/>
      <c r="O501" s="57"/>
      <c r="P501" s="57"/>
      <c r="Q501" s="57"/>
      <c r="R501" s="57"/>
    </row>
    <row r="502" s="56" customFormat="true" ht="9.75" hidden="false" customHeight="false" outlineLevel="0" collapsed="false">
      <c r="A502" s="75"/>
      <c r="B502" s="81"/>
      <c r="C502" s="81"/>
      <c r="D502" s="77"/>
      <c r="E502" s="75"/>
      <c r="F502" s="75"/>
      <c r="G502" s="75"/>
      <c r="H502" s="82"/>
      <c r="I502" s="55"/>
      <c r="K502" s="57"/>
      <c r="L502" s="57"/>
      <c r="M502" s="57"/>
      <c r="N502" s="57"/>
      <c r="O502" s="57"/>
      <c r="P502" s="57"/>
      <c r="Q502" s="57"/>
      <c r="R502" s="57"/>
    </row>
    <row r="503" s="56" customFormat="true" ht="9.75" hidden="false" customHeight="false" outlineLevel="0" collapsed="false">
      <c r="A503" s="75"/>
      <c r="B503" s="81"/>
      <c r="C503" s="81"/>
      <c r="D503" s="77"/>
      <c r="E503" s="75"/>
      <c r="F503" s="75"/>
      <c r="G503" s="75"/>
      <c r="H503" s="82"/>
      <c r="I503" s="55"/>
      <c r="K503" s="57"/>
      <c r="L503" s="57"/>
      <c r="M503" s="57"/>
      <c r="N503" s="57"/>
      <c r="O503" s="57"/>
      <c r="P503" s="57"/>
      <c r="Q503" s="57"/>
      <c r="R503" s="57"/>
    </row>
    <row r="504" s="56" customFormat="true" ht="9.75" hidden="false" customHeight="false" outlineLevel="0" collapsed="false">
      <c r="A504" s="75"/>
      <c r="B504" s="81"/>
      <c r="C504" s="81"/>
      <c r="D504" s="77"/>
      <c r="E504" s="75"/>
      <c r="F504" s="75"/>
      <c r="G504" s="75"/>
      <c r="H504" s="82"/>
      <c r="I504" s="55"/>
      <c r="K504" s="57"/>
      <c r="L504" s="57"/>
      <c r="M504" s="57"/>
      <c r="N504" s="57"/>
      <c r="O504" s="57"/>
      <c r="P504" s="57"/>
      <c r="Q504" s="57"/>
      <c r="R504" s="57"/>
    </row>
    <row r="505" s="56" customFormat="true" ht="9.75" hidden="false" customHeight="false" outlineLevel="0" collapsed="false">
      <c r="A505" s="75"/>
      <c r="B505" s="81"/>
      <c r="C505" s="81"/>
      <c r="D505" s="77"/>
      <c r="E505" s="75"/>
      <c r="F505" s="75"/>
      <c r="G505" s="75"/>
      <c r="H505" s="82"/>
      <c r="I505" s="55"/>
      <c r="K505" s="57"/>
      <c r="L505" s="57"/>
      <c r="M505" s="57"/>
      <c r="N505" s="57"/>
      <c r="O505" s="57"/>
      <c r="P505" s="57"/>
      <c r="Q505" s="57"/>
      <c r="R505" s="57"/>
    </row>
    <row r="506" s="56" customFormat="true" ht="9.75" hidden="false" customHeight="false" outlineLevel="0" collapsed="false">
      <c r="A506" s="75"/>
      <c r="B506" s="81"/>
      <c r="C506" s="81"/>
      <c r="D506" s="77"/>
      <c r="E506" s="75"/>
      <c r="F506" s="75"/>
      <c r="G506" s="75"/>
      <c r="H506" s="82"/>
      <c r="I506" s="55"/>
      <c r="K506" s="57"/>
      <c r="L506" s="57"/>
      <c r="M506" s="57"/>
      <c r="N506" s="57"/>
      <c r="O506" s="57"/>
      <c r="P506" s="57"/>
      <c r="Q506" s="57"/>
      <c r="R506" s="57"/>
    </row>
    <row r="507" s="56" customFormat="true" ht="9.75" hidden="false" customHeight="false" outlineLevel="0" collapsed="false">
      <c r="A507" s="75"/>
      <c r="B507" s="81"/>
      <c r="C507" s="81"/>
      <c r="D507" s="77"/>
      <c r="E507" s="75"/>
      <c r="F507" s="75"/>
      <c r="G507" s="75"/>
      <c r="H507" s="82"/>
      <c r="I507" s="55"/>
      <c r="K507" s="57"/>
      <c r="L507" s="57"/>
      <c r="M507" s="57"/>
      <c r="N507" s="57"/>
      <c r="O507" s="57"/>
      <c r="P507" s="57"/>
      <c r="Q507" s="57"/>
      <c r="R507" s="57"/>
    </row>
    <row r="508" s="56" customFormat="true" ht="9.75" hidden="false" customHeight="false" outlineLevel="0" collapsed="false">
      <c r="A508" s="75"/>
      <c r="B508" s="81"/>
      <c r="C508" s="81"/>
      <c r="D508" s="77"/>
      <c r="E508" s="75"/>
      <c r="F508" s="75"/>
      <c r="G508" s="75"/>
      <c r="H508" s="82"/>
      <c r="I508" s="55"/>
      <c r="K508" s="57"/>
      <c r="L508" s="57"/>
      <c r="M508" s="57"/>
      <c r="N508" s="57"/>
      <c r="O508" s="57"/>
      <c r="P508" s="57"/>
      <c r="Q508" s="57"/>
      <c r="R508" s="57"/>
    </row>
    <row r="509" s="56" customFormat="true" ht="9.75" hidden="false" customHeight="false" outlineLevel="0" collapsed="false">
      <c r="A509" s="75"/>
      <c r="B509" s="81"/>
      <c r="C509" s="81"/>
      <c r="D509" s="77"/>
      <c r="E509" s="75"/>
      <c r="F509" s="75"/>
      <c r="G509" s="75"/>
      <c r="H509" s="82"/>
      <c r="I509" s="55"/>
      <c r="K509" s="57"/>
      <c r="L509" s="57"/>
      <c r="M509" s="57"/>
      <c r="N509" s="57"/>
      <c r="O509" s="57"/>
      <c r="P509" s="57"/>
      <c r="Q509" s="57"/>
      <c r="R509" s="57"/>
    </row>
    <row r="510" s="56" customFormat="true" ht="9.75" hidden="false" customHeight="false" outlineLevel="0" collapsed="false">
      <c r="A510" s="75"/>
      <c r="B510" s="81"/>
      <c r="C510" s="81"/>
      <c r="D510" s="77"/>
      <c r="E510" s="75"/>
      <c r="F510" s="75"/>
      <c r="G510" s="75"/>
      <c r="H510" s="82"/>
      <c r="I510" s="55"/>
      <c r="K510" s="57"/>
      <c r="L510" s="57"/>
      <c r="M510" s="57"/>
      <c r="N510" s="57"/>
      <c r="O510" s="57"/>
      <c r="P510" s="57"/>
      <c r="Q510" s="57"/>
      <c r="R510" s="57"/>
    </row>
    <row r="511" s="56" customFormat="true" ht="9.75" hidden="false" customHeight="false" outlineLevel="0" collapsed="false">
      <c r="A511" s="75"/>
      <c r="B511" s="81"/>
      <c r="C511" s="81"/>
      <c r="D511" s="77"/>
      <c r="E511" s="75"/>
      <c r="F511" s="75"/>
      <c r="G511" s="75"/>
      <c r="H511" s="82"/>
      <c r="I511" s="55"/>
      <c r="K511" s="57"/>
      <c r="L511" s="57"/>
      <c r="M511" s="57"/>
      <c r="N511" s="57"/>
      <c r="O511" s="57"/>
      <c r="P511" s="57"/>
      <c r="Q511" s="57"/>
      <c r="R511" s="57"/>
    </row>
    <row r="512" s="56" customFormat="true" ht="9.75" hidden="false" customHeight="false" outlineLevel="0" collapsed="false">
      <c r="A512" s="75"/>
      <c r="B512" s="81"/>
      <c r="C512" s="81"/>
      <c r="D512" s="77"/>
      <c r="E512" s="75"/>
      <c r="F512" s="75"/>
      <c r="G512" s="75"/>
      <c r="H512" s="82"/>
      <c r="I512" s="55"/>
      <c r="K512" s="57"/>
      <c r="L512" s="57"/>
      <c r="M512" s="57"/>
      <c r="N512" s="57"/>
      <c r="O512" s="57"/>
      <c r="P512" s="57"/>
      <c r="Q512" s="57"/>
      <c r="R512" s="57"/>
    </row>
    <row r="513" s="56" customFormat="true" ht="9.75" hidden="false" customHeight="false" outlineLevel="0" collapsed="false">
      <c r="A513" s="75"/>
      <c r="B513" s="81"/>
      <c r="C513" s="81"/>
      <c r="D513" s="77"/>
      <c r="E513" s="75"/>
      <c r="F513" s="75"/>
      <c r="G513" s="75"/>
      <c r="H513" s="82"/>
      <c r="I513" s="55"/>
      <c r="K513" s="57"/>
      <c r="L513" s="57"/>
      <c r="M513" s="57"/>
      <c r="N513" s="57"/>
      <c r="O513" s="57"/>
      <c r="P513" s="57"/>
      <c r="Q513" s="57"/>
      <c r="R513" s="57"/>
    </row>
    <row r="514" s="56" customFormat="true" ht="9.75" hidden="false" customHeight="false" outlineLevel="0" collapsed="false">
      <c r="A514" s="75"/>
      <c r="B514" s="81"/>
      <c r="C514" s="81"/>
      <c r="D514" s="77"/>
      <c r="E514" s="75"/>
      <c r="F514" s="75"/>
      <c r="G514" s="75"/>
      <c r="H514" s="82"/>
      <c r="I514" s="55"/>
      <c r="K514" s="57"/>
      <c r="L514" s="57"/>
      <c r="M514" s="57"/>
      <c r="N514" s="57"/>
      <c r="O514" s="57"/>
      <c r="P514" s="57"/>
      <c r="Q514" s="57"/>
      <c r="R514" s="57"/>
    </row>
    <row r="515" s="56" customFormat="true" ht="9.75" hidden="false" customHeight="false" outlineLevel="0" collapsed="false">
      <c r="A515" s="75"/>
      <c r="B515" s="81"/>
      <c r="C515" s="81"/>
      <c r="D515" s="77"/>
      <c r="E515" s="75"/>
      <c r="F515" s="75"/>
      <c r="G515" s="75"/>
      <c r="H515" s="82"/>
      <c r="I515" s="55"/>
      <c r="K515" s="57"/>
      <c r="L515" s="57"/>
      <c r="M515" s="57"/>
      <c r="N515" s="57"/>
      <c r="O515" s="57"/>
      <c r="P515" s="57"/>
      <c r="Q515" s="57"/>
      <c r="R515" s="57"/>
    </row>
    <row r="516" s="56" customFormat="true" ht="9.75" hidden="false" customHeight="false" outlineLevel="0" collapsed="false">
      <c r="A516" s="75"/>
      <c r="B516" s="81"/>
      <c r="C516" s="81"/>
      <c r="D516" s="77"/>
      <c r="E516" s="75"/>
      <c r="F516" s="75"/>
      <c r="G516" s="75"/>
      <c r="H516" s="82"/>
      <c r="I516" s="55"/>
      <c r="K516" s="57"/>
      <c r="L516" s="57"/>
      <c r="M516" s="57"/>
      <c r="N516" s="57"/>
      <c r="O516" s="57"/>
      <c r="P516" s="57"/>
      <c r="Q516" s="57"/>
      <c r="R516" s="57"/>
    </row>
    <row r="517" s="56" customFormat="true" ht="9.75" hidden="false" customHeight="false" outlineLevel="0" collapsed="false">
      <c r="A517" s="75"/>
      <c r="B517" s="81"/>
      <c r="C517" s="81"/>
      <c r="D517" s="77"/>
      <c r="E517" s="75"/>
      <c r="F517" s="75"/>
      <c r="G517" s="75"/>
      <c r="H517" s="82"/>
      <c r="I517" s="55"/>
      <c r="K517" s="57"/>
      <c r="L517" s="57"/>
      <c r="M517" s="57"/>
      <c r="N517" s="57"/>
      <c r="O517" s="57"/>
      <c r="P517" s="57"/>
      <c r="Q517" s="57"/>
      <c r="R517" s="57"/>
    </row>
    <row r="518" s="56" customFormat="true" ht="9.75" hidden="false" customHeight="false" outlineLevel="0" collapsed="false">
      <c r="A518" s="75"/>
      <c r="B518" s="81"/>
      <c r="C518" s="81"/>
      <c r="D518" s="77"/>
      <c r="E518" s="75"/>
      <c r="F518" s="75"/>
      <c r="G518" s="75"/>
      <c r="H518" s="82"/>
      <c r="I518" s="55"/>
      <c r="K518" s="57"/>
      <c r="L518" s="57"/>
      <c r="M518" s="57"/>
      <c r="N518" s="57"/>
      <c r="O518" s="57"/>
      <c r="P518" s="57"/>
      <c r="Q518" s="57"/>
      <c r="R518" s="57"/>
    </row>
    <row r="519" s="56" customFormat="true" ht="9.75" hidden="false" customHeight="false" outlineLevel="0" collapsed="false">
      <c r="A519" s="75"/>
      <c r="B519" s="81"/>
      <c r="C519" s="81"/>
      <c r="D519" s="77"/>
      <c r="E519" s="75"/>
      <c r="F519" s="75"/>
      <c r="G519" s="75"/>
      <c r="H519" s="82"/>
      <c r="I519" s="55"/>
      <c r="K519" s="57"/>
      <c r="L519" s="57"/>
      <c r="M519" s="57"/>
      <c r="N519" s="57"/>
      <c r="O519" s="57"/>
      <c r="P519" s="57"/>
      <c r="Q519" s="57"/>
      <c r="R519" s="57"/>
    </row>
    <row r="520" s="56" customFormat="true" ht="9.75" hidden="false" customHeight="false" outlineLevel="0" collapsed="false">
      <c r="A520" s="75"/>
      <c r="B520" s="81"/>
      <c r="C520" s="81"/>
      <c r="D520" s="77"/>
      <c r="E520" s="75"/>
      <c r="F520" s="75"/>
      <c r="G520" s="75"/>
      <c r="H520" s="82"/>
      <c r="I520" s="55"/>
      <c r="K520" s="57"/>
      <c r="L520" s="57"/>
      <c r="M520" s="57"/>
      <c r="N520" s="57"/>
      <c r="O520" s="57"/>
      <c r="P520" s="57"/>
      <c r="Q520" s="57"/>
      <c r="R520" s="57"/>
    </row>
    <row r="521" s="56" customFormat="true" ht="9.75" hidden="false" customHeight="false" outlineLevel="0" collapsed="false">
      <c r="A521" s="75"/>
      <c r="B521" s="81"/>
      <c r="C521" s="81"/>
      <c r="D521" s="77"/>
      <c r="E521" s="75"/>
      <c r="F521" s="75"/>
      <c r="G521" s="75"/>
      <c r="H521" s="82"/>
      <c r="I521" s="55"/>
      <c r="K521" s="57"/>
      <c r="L521" s="57"/>
      <c r="M521" s="57"/>
      <c r="N521" s="57"/>
      <c r="O521" s="57"/>
      <c r="P521" s="57"/>
      <c r="Q521" s="57"/>
      <c r="R521" s="57"/>
    </row>
    <row r="522" s="56" customFormat="true" ht="9.75" hidden="false" customHeight="false" outlineLevel="0" collapsed="false">
      <c r="A522" s="75"/>
      <c r="B522" s="81"/>
      <c r="C522" s="81"/>
      <c r="D522" s="77"/>
      <c r="E522" s="75"/>
      <c r="F522" s="75"/>
      <c r="G522" s="75"/>
      <c r="H522" s="82"/>
      <c r="I522" s="55"/>
      <c r="K522" s="57"/>
      <c r="L522" s="57"/>
      <c r="M522" s="57"/>
      <c r="N522" s="57"/>
      <c r="O522" s="57"/>
      <c r="P522" s="57"/>
      <c r="Q522" s="57"/>
      <c r="R522" s="57"/>
    </row>
    <row r="523" s="56" customFormat="true" ht="9.75" hidden="false" customHeight="false" outlineLevel="0" collapsed="false">
      <c r="A523" s="75"/>
      <c r="B523" s="81"/>
      <c r="C523" s="81"/>
      <c r="D523" s="77"/>
      <c r="E523" s="75"/>
      <c r="F523" s="75"/>
      <c r="G523" s="75"/>
      <c r="H523" s="82"/>
      <c r="I523" s="55"/>
      <c r="K523" s="57"/>
      <c r="L523" s="57"/>
      <c r="M523" s="57"/>
      <c r="N523" s="57"/>
      <c r="O523" s="57"/>
      <c r="P523" s="57"/>
      <c r="Q523" s="57"/>
      <c r="R523" s="57"/>
    </row>
    <row r="524" s="56" customFormat="true" ht="9.75" hidden="false" customHeight="false" outlineLevel="0" collapsed="false">
      <c r="A524" s="75"/>
      <c r="B524" s="81"/>
      <c r="C524" s="81"/>
      <c r="D524" s="77"/>
      <c r="E524" s="75"/>
      <c r="F524" s="75"/>
      <c r="G524" s="75"/>
      <c r="H524" s="82"/>
      <c r="I524" s="55"/>
      <c r="K524" s="57"/>
      <c r="L524" s="57"/>
      <c r="M524" s="57"/>
      <c r="N524" s="57"/>
      <c r="O524" s="57"/>
      <c r="P524" s="57"/>
      <c r="Q524" s="57"/>
      <c r="R524" s="57"/>
    </row>
    <row r="525" s="56" customFormat="true" ht="9.75" hidden="false" customHeight="false" outlineLevel="0" collapsed="false">
      <c r="A525" s="75"/>
      <c r="B525" s="81"/>
      <c r="C525" s="81"/>
      <c r="D525" s="77"/>
      <c r="E525" s="75"/>
      <c r="F525" s="75"/>
      <c r="G525" s="75"/>
      <c r="H525" s="82"/>
      <c r="I525" s="55"/>
      <c r="K525" s="57"/>
      <c r="L525" s="57"/>
      <c r="M525" s="57"/>
      <c r="N525" s="57"/>
      <c r="O525" s="57"/>
      <c r="P525" s="57"/>
      <c r="Q525" s="57"/>
      <c r="R525" s="57"/>
    </row>
    <row r="526" s="56" customFormat="true" ht="9.75" hidden="false" customHeight="false" outlineLevel="0" collapsed="false">
      <c r="A526" s="75"/>
      <c r="B526" s="81"/>
      <c r="C526" s="81"/>
      <c r="D526" s="77"/>
      <c r="E526" s="75"/>
      <c r="F526" s="75"/>
      <c r="G526" s="75"/>
      <c r="H526" s="82"/>
      <c r="I526" s="55"/>
      <c r="K526" s="57"/>
      <c r="L526" s="57"/>
      <c r="M526" s="57"/>
      <c r="N526" s="57"/>
      <c r="O526" s="57"/>
      <c r="P526" s="57"/>
      <c r="Q526" s="57"/>
      <c r="R526" s="57"/>
    </row>
    <row r="527" s="56" customFormat="true" ht="9.75" hidden="false" customHeight="false" outlineLevel="0" collapsed="false">
      <c r="A527" s="75"/>
      <c r="B527" s="81"/>
      <c r="C527" s="81"/>
      <c r="D527" s="77"/>
      <c r="E527" s="75"/>
      <c r="F527" s="75"/>
      <c r="G527" s="75"/>
      <c r="H527" s="82"/>
      <c r="I527" s="55"/>
      <c r="K527" s="57"/>
      <c r="L527" s="57"/>
      <c r="M527" s="57"/>
      <c r="N527" s="57"/>
      <c r="O527" s="57"/>
      <c r="P527" s="57"/>
      <c r="Q527" s="57"/>
      <c r="R527" s="57"/>
    </row>
    <row r="528" s="56" customFormat="true" ht="9.75" hidden="false" customHeight="false" outlineLevel="0" collapsed="false">
      <c r="A528" s="75"/>
      <c r="B528" s="81"/>
      <c r="C528" s="81"/>
      <c r="D528" s="77"/>
      <c r="E528" s="75"/>
      <c r="F528" s="75"/>
      <c r="G528" s="75"/>
      <c r="H528" s="82"/>
      <c r="I528" s="55"/>
      <c r="K528" s="57"/>
      <c r="L528" s="57"/>
      <c r="M528" s="57"/>
      <c r="N528" s="57"/>
      <c r="O528" s="57"/>
      <c r="P528" s="57"/>
      <c r="Q528" s="57"/>
      <c r="R528" s="57"/>
    </row>
    <row r="529" s="56" customFormat="true" ht="9.75" hidden="false" customHeight="false" outlineLevel="0" collapsed="false">
      <c r="A529" s="75"/>
      <c r="B529" s="81"/>
      <c r="C529" s="81"/>
      <c r="D529" s="77"/>
      <c r="E529" s="75"/>
      <c r="F529" s="75"/>
      <c r="G529" s="75"/>
      <c r="H529" s="82"/>
      <c r="I529" s="55"/>
      <c r="K529" s="57"/>
      <c r="L529" s="57"/>
      <c r="M529" s="57"/>
      <c r="N529" s="57"/>
      <c r="O529" s="57"/>
      <c r="P529" s="57"/>
      <c r="Q529" s="57"/>
      <c r="R529" s="57"/>
    </row>
    <row r="530" s="56" customFormat="true" ht="9.75" hidden="false" customHeight="false" outlineLevel="0" collapsed="false">
      <c r="A530" s="75"/>
      <c r="B530" s="81"/>
      <c r="C530" s="81"/>
      <c r="D530" s="77"/>
      <c r="E530" s="75"/>
      <c r="F530" s="75"/>
      <c r="G530" s="75"/>
      <c r="H530" s="82"/>
      <c r="I530" s="55"/>
      <c r="K530" s="57"/>
      <c r="L530" s="57"/>
      <c r="M530" s="57"/>
      <c r="N530" s="57"/>
      <c r="O530" s="57"/>
      <c r="P530" s="57"/>
      <c r="Q530" s="57"/>
      <c r="R530" s="57"/>
    </row>
    <row r="531" s="56" customFormat="true" ht="9.75" hidden="false" customHeight="false" outlineLevel="0" collapsed="false">
      <c r="A531" s="75"/>
      <c r="B531" s="81"/>
      <c r="C531" s="81"/>
      <c r="D531" s="77"/>
      <c r="E531" s="75"/>
      <c r="F531" s="75"/>
      <c r="G531" s="75"/>
      <c r="H531" s="82"/>
      <c r="I531" s="55"/>
      <c r="K531" s="57"/>
      <c r="L531" s="57"/>
      <c r="M531" s="57"/>
      <c r="N531" s="57"/>
      <c r="O531" s="57"/>
      <c r="P531" s="57"/>
      <c r="Q531" s="57"/>
      <c r="R531" s="57"/>
    </row>
    <row r="532" s="56" customFormat="true" ht="9.75" hidden="false" customHeight="false" outlineLevel="0" collapsed="false">
      <c r="A532" s="75"/>
      <c r="B532" s="81"/>
      <c r="C532" s="81"/>
      <c r="D532" s="77"/>
      <c r="E532" s="75"/>
      <c r="F532" s="75"/>
      <c r="G532" s="75"/>
      <c r="H532" s="82"/>
      <c r="I532" s="55"/>
      <c r="K532" s="57"/>
      <c r="L532" s="57"/>
      <c r="M532" s="57"/>
      <c r="N532" s="57"/>
      <c r="O532" s="57"/>
      <c r="P532" s="57"/>
      <c r="Q532" s="57"/>
      <c r="R532" s="57"/>
    </row>
    <row r="533" s="56" customFormat="true" ht="9.75" hidden="false" customHeight="false" outlineLevel="0" collapsed="false">
      <c r="A533" s="75"/>
      <c r="B533" s="81"/>
      <c r="C533" s="81"/>
      <c r="D533" s="77"/>
      <c r="E533" s="75"/>
      <c r="F533" s="75"/>
      <c r="G533" s="75"/>
      <c r="H533" s="82"/>
      <c r="I533" s="55"/>
      <c r="K533" s="57"/>
      <c r="L533" s="57"/>
      <c r="M533" s="57"/>
      <c r="N533" s="57"/>
      <c r="O533" s="57"/>
      <c r="P533" s="57"/>
      <c r="Q533" s="57"/>
      <c r="R533" s="57"/>
    </row>
    <row r="534" s="56" customFormat="true" ht="9.75" hidden="false" customHeight="false" outlineLevel="0" collapsed="false">
      <c r="A534" s="75"/>
      <c r="B534" s="81"/>
      <c r="C534" s="81"/>
      <c r="D534" s="77"/>
      <c r="E534" s="75"/>
      <c r="F534" s="75"/>
      <c r="G534" s="75"/>
      <c r="H534" s="82"/>
      <c r="I534" s="55"/>
      <c r="K534" s="57"/>
      <c r="L534" s="57"/>
      <c r="M534" s="57"/>
      <c r="N534" s="57"/>
      <c r="O534" s="57"/>
      <c r="P534" s="57"/>
      <c r="Q534" s="57"/>
      <c r="R534" s="57"/>
    </row>
    <row r="535" s="56" customFormat="true" ht="9.75" hidden="false" customHeight="false" outlineLevel="0" collapsed="false">
      <c r="A535" s="75"/>
      <c r="B535" s="81"/>
      <c r="C535" s="81"/>
      <c r="D535" s="77"/>
      <c r="E535" s="75"/>
      <c r="F535" s="75"/>
      <c r="G535" s="75"/>
      <c r="H535" s="82"/>
      <c r="I535" s="55"/>
      <c r="K535" s="57"/>
      <c r="L535" s="57"/>
      <c r="M535" s="57"/>
      <c r="N535" s="57"/>
      <c r="O535" s="57"/>
      <c r="P535" s="57"/>
      <c r="Q535" s="57"/>
      <c r="R535" s="57"/>
    </row>
    <row r="536" s="56" customFormat="true" ht="9.75" hidden="false" customHeight="false" outlineLevel="0" collapsed="false">
      <c r="A536" s="75"/>
      <c r="B536" s="81"/>
      <c r="C536" s="81"/>
      <c r="D536" s="77"/>
      <c r="E536" s="75"/>
      <c r="F536" s="75"/>
      <c r="G536" s="75"/>
      <c r="H536" s="82"/>
      <c r="I536" s="55"/>
      <c r="K536" s="57"/>
      <c r="L536" s="57"/>
      <c r="M536" s="57"/>
      <c r="N536" s="57"/>
      <c r="O536" s="57"/>
      <c r="P536" s="57"/>
      <c r="Q536" s="57"/>
      <c r="R536" s="57"/>
    </row>
    <row r="537" s="56" customFormat="true" ht="9.75" hidden="false" customHeight="false" outlineLevel="0" collapsed="false">
      <c r="A537" s="75"/>
      <c r="B537" s="81"/>
      <c r="C537" s="81"/>
      <c r="D537" s="77"/>
      <c r="E537" s="75"/>
      <c r="F537" s="75"/>
      <c r="G537" s="75"/>
      <c r="H537" s="82"/>
      <c r="I537" s="55"/>
      <c r="K537" s="57"/>
      <c r="L537" s="57"/>
      <c r="M537" s="57"/>
      <c r="N537" s="57"/>
      <c r="O537" s="57"/>
      <c r="P537" s="57"/>
      <c r="Q537" s="57"/>
      <c r="R537" s="57"/>
    </row>
    <row r="538" s="56" customFormat="true" ht="9.75" hidden="false" customHeight="false" outlineLevel="0" collapsed="false">
      <c r="A538" s="75"/>
      <c r="B538" s="81"/>
      <c r="C538" s="81"/>
      <c r="D538" s="77"/>
      <c r="E538" s="75"/>
      <c r="F538" s="75"/>
      <c r="G538" s="75"/>
      <c r="H538" s="82"/>
      <c r="I538" s="55"/>
      <c r="K538" s="57"/>
      <c r="L538" s="57"/>
      <c r="M538" s="57"/>
      <c r="N538" s="57"/>
      <c r="O538" s="57"/>
      <c r="P538" s="57"/>
      <c r="Q538" s="57"/>
      <c r="R538" s="57"/>
    </row>
    <row r="539" s="56" customFormat="true" ht="9.75" hidden="false" customHeight="false" outlineLevel="0" collapsed="false">
      <c r="A539" s="75"/>
      <c r="B539" s="81"/>
      <c r="C539" s="81"/>
      <c r="D539" s="77"/>
      <c r="E539" s="75"/>
      <c r="F539" s="75"/>
      <c r="G539" s="75"/>
      <c r="H539" s="82"/>
      <c r="I539" s="55"/>
      <c r="K539" s="57"/>
      <c r="L539" s="57"/>
      <c r="M539" s="57"/>
      <c r="N539" s="57"/>
      <c r="O539" s="57"/>
      <c r="P539" s="57"/>
      <c r="Q539" s="57"/>
      <c r="R539" s="57"/>
    </row>
    <row r="540" s="56" customFormat="true" ht="9.75" hidden="false" customHeight="false" outlineLevel="0" collapsed="false">
      <c r="A540" s="75"/>
      <c r="B540" s="81"/>
      <c r="C540" s="81"/>
      <c r="D540" s="77"/>
      <c r="E540" s="75"/>
      <c r="F540" s="75"/>
      <c r="G540" s="75"/>
      <c r="H540" s="82"/>
      <c r="I540" s="55"/>
      <c r="K540" s="57"/>
      <c r="L540" s="57"/>
      <c r="M540" s="57"/>
      <c r="N540" s="57"/>
      <c r="O540" s="57"/>
      <c r="P540" s="57"/>
      <c r="Q540" s="57"/>
      <c r="R540" s="57"/>
    </row>
    <row r="541" s="56" customFormat="true" ht="9.75" hidden="false" customHeight="false" outlineLevel="0" collapsed="false">
      <c r="A541" s="75"/>
      <c r="B541" s="81"/>
      <c r="C541" s="81"/>
      <c r="D541" s="77"/>
      <c r="E541" s="75"/>
      <c r="F541" s="75"/>
      <c r="G541" s="75"/>
      <c r="H541" s="82"/>
      <c r="I541" s="55"/>
      <c r="K541" s="57"/>
      <c r="L541" s="57"/>
      <c r="M541" s="57"/>
      <c r="N541" s="57"/>
      <c r="O541" s="57"/>
      <c r="P541" s="57"/>
      <c r="Q541" s="57"/>
      <c r="R541" s="57"/>
    </row>
    <row r="542" s="56" customFormat="true" ht="9.75" hidden="false" customHeight="false" outlineLevel="0" collapsed="false">
      <c r="A542" s="75"/>
      <c r="B542" s="81"/>
      <c r="C542" s="81"/>
      <c r="D542" s="77"/>
      <c r="E542" s="75"/>
      <c r="F542" s="75"/>
      <c r="G542" s="75"/>
      <c r="H542" s="82"/>
      <c r="I542" s="55"/>
      <c r="K542" s="57"/>
      <c r="L542" s="57"/>
      <c r="M542" s="57"/>
      <c r="N542" s="57"/>
      <c r="O542" s="57"/>
      <c r="P542" s="57"/>
      <c r="Q542" s="57"/>
      <c r="R542" s="57"/>
    </row>
    <row r="543" s="56" customFormat="true" ht="9.75" hidden="false" customHeight="false" outlineLevel="0" collapsed="false">
      <c r="A543" s="75"/>
      <c r="B543" s="81"/>
      <c r="C543" s="81"/>
      <c r="D543" s="77"/>
      <c r="E543" s="75"/>
      <c r="F543" s="75"/>
      <c r="G543" s="75"/>
      <c r="H543" s="82"/>
      <c r="I543" s="55"/>
      <c r="K543" s="57"/>
      <c r="L543" s="57"/>
      <c r="M543" s="57"/>
      <c r="N543" s="57"/>
      <c r="O543" s="57"/>
      <c r="P543" s="57"/>
      <c r="Q543" s="57"/>
      <c r="R543" s="57"/>
    </row>
    <row r="544" s="56" customFormat="true" ht="9.75" hidden="false" customHeight="false" outlineLevel="0" collapsed="false">
      <c r="A544" s="75"/>
      <c r="B544" s="81"/>
      <c r="C544" s="81"/>
      <c r="D544" s="77"/>
      <c r="E544" s="75"/>
      <c r="F544" s="75"/>
      <c r="G544" s="75"/>
      <c r="H544" s="82"/>
      <c r="I544" s="55"/>
      <c r="K544" s="57"/>
      <c r="L544" s="57"/>
      <c r="M544" s="57"/>
      <c r="N544" s="57"/>
      <c r="O544" s="57"/>
      <c r="P544" s="57"/>
      <c r="Q544" s="57"/>
      <c r="R544" s="57"/>
    </row>
    <row r="545" s="56" customFormat="true" ht="9.75" hidden="false" customHeight="false" outlineLevel="0" collapsed="false">
      <c r="A545" s="75"/>
      <c r="B545" s="81"/>
      <c r="C545" s="81"/>
      <c r="D545" s="77"/>
      <c r="E545" s="75"/>
      <c r="F545" s="75"/>
      <c r="G545" s="75"/>
      <c r="H545" s="82"/>
      <c r="I545" s="55"/>
      <c r="K545" s="57"/>
      <c r="L545" s="57"/>
      <c r="M545" s="57"/>
      <c r="N545" s="57"/>
      <c r="O545" s="57"/>
      <c r="P545" s="57"/>
      <c r="Q545" s="57"/>
      <c r="R545" s="57"/>
    </row>
    <row r="546" s="56" customFormat="true" ht="9.75" hidden="false" customHeight="false" outlineLevel="0" collapsed="false">
      <c r="A546" s="75"/>
      <c r="B546" s="81"/>
      <c r="C546" s="81"/>
      <c r="D546" s="77"/>
      <c r="E546" s="75"/>
      <c r="F546" s="75"/>
      <c r="G546" s="75"/>
      <c r="H546" s="82"/>
      <c r="I546" s="55"/>
      <c r="K546" s="57"/>
      <c r="L546" s="57"/>
      <c r="M546" s="57"/>
      <c r="N546" s="57"/>
      <c r="O546" s="57"/>
      <c r="P546" s="57"/>
      <c r="Q546" s="57"/>
      <c r="R546" s="57"/>
    </row>
    <row r="547" s="56" customFormat="true" ht="9.75" hidden="false" customHeight="false" outlineLevel="0" collapsed="false">
      <c r="A547" s="75"/>
      <c r="B547" s="81"/>
      <c r="C547" s="81"/>
      <c r="D547" s="77"/>
      <c r="E547" s="75"/>
      <c r="F547" s="75"/>
      <c r="G547" s="75"/>
      <c r="H547" s="82"/>
      <c r="I547" s="55"/>
      <c r="K547" s="57"/>
      <c r="L547" s="57"/>
      <c r="M547" s="57"/>
      <c r="N547" s="57"/>
      <c r="O547" s="57"/>
      <c r="P547" s="57"/>
      <c r="Q547" s="57"/>
      <c r="R547" s="57"/>
    </row>
    <row r="548" s="56" customFormat="true" ht="9.75" hidden="false" customHeight="false" outlineLevel="0" collapsed="false">
      <c r="A548" s="75"/>
      <c r="B548" s="81"/>
      <c r="C548" s="81"/>
      <c r="D548" s="77"/>
      <c r="E548" s="75"/>
      <c r="F548" s="75"/>
      <c r="G548" s="75"/>
      <c r="H548" s="82"/>
      <c r="I548" s="55"/>
      <c r="K548" s="57"/>
      <c r="L548" s="57"/>
      <c r="M548" s="57"/>
      <c r="N548" s="57"/>
      <c r="O548" s="57"/>
      <c r="P548" s="57"/>
      <c r="Q548" s="57"/>
      <c r="R548" s="57"/>
    </row>
    <row r="549" s="56" customFormat="true" ht="9.75" hidden="false" customHeight="false" outlineLevel="0" collapsed="false">
      <c r="A549" s="75"/>
      <c r="B549" s="81"/>
      <c r="C549" s="81"/>
      <c r="D549" s="77"/>
      <c r="E549" s="75"/>
      <c r="F549" s="75"/>
      <c r="G549" s="75"/>
      <c r="H549" s="82"/>
      <c r="I549" s="55"/>
      <c r="K549" s="57"/>
      <c r="L549" s="57"/>
      <c r="M549" s="57"/>
      <c r="N549" s="57"/>
      <c r="O549" s="57"/>
      <c r="P549" s="57"/>
      <c r="Q549" s="57"/>
      <c r="R549" s="57"/>
    </row>
    <row r="550" s="56" customFormat="true" ht="9.75" hidden="false" customHeight="false" outlineLevel="0" collapsed="false">
      <c r="A550" s="75"/>
      <c r="B550" s="81"/>
      <c r="C550" s="81"/>
      <c r="D550" s="77"/>
      <c r="E550" s="75"/>
      <c r="F550" s="75"/>
      <c r="G550" s="75"/>
      <c r="H550" s="82"/>
      <c r="I550" s="55"/>
      <c r="K550" s="57"/>
      <c r="L550" s="57"/>
      <c r="M550" s="57"/>
      <c r="N550" s="57"/>
      <c r="O550" s="57"/>
      <c r="P550" s="57"/>
      <c r="Q550" s="57"/>
      <c r="R550" s="57"/>
    </row>
    <row r="551" s="56" customFormat="true" ht="9.75" hidden="false" customHeight="false" outlineLevel="0" collapsed="false">
      <c r="A551" s="75"/>
      <c r="B551" s="81"/>
      <c r="C551" s="81"/>
      <c r="D551" s="77"/>
      <c r="E551" s="75"/>
      <c r="F551" s="75"/>
      <c r="G551" s="75"/>
      <c r="H551" s="82"/>
      <c r="I551" s="55"/>
      <c r="K551" s="57"/>
      <c r="L551" s="57"/>
      <c r="M551" s="57"/>
      <c r="N551" s="57"/>
      <c r="O551" s="57"/>
      <c r="P551" s="57"/>
      <c r="Q551" s="57"/>
      <c r="R551" s="57"/>
    </row>
    <row r="552" s="56" customFormat="true" ht="9.75" hidden="false" customHeight="false" outlineLevel="0" collapsed="false">
      <c r="A552" s="75"/>
      <c r="B552" s="81"/>
      <c r="C552" s="81"/>
      <c r="D552" s="77"/>
      <c r="E552" s="75"/>
      <c r="F552" s="75"/>
      <c r="G552" s="75"/>
      <c r="H552" s="82"/>
      <c r="I552" s="55"/>
      <c r="K552" s="57"/>
      <c r="L552" s="57"/>
      <c r="M552" s="57"/>
      <c r="N552" s="57"/>
      <c r="O552" s="57"/>
      <c r="P552" s="57"/>
      <c r="Q552" s="57"/>
      <c r="R552" s="57"/>
    </row>
    <row r="553" s="56" customFormat="true" ht="9.75" hidden="false" customHeight="false" outlineLevel="0" collapsed="false">
      <c r="A553" s="75"/>
      <c r="B553" s="81"/>
      <c r="C553" s="81"/>
      <c r="D553" s="77"/>
      <c r="E553" s="75"/>
      <c r="F553" s="75"/>
      <c r="G553" s="75"/>
      <c r="H553" s="82"/>
      <c r="I553" s="55"/>
      <c r="K553" s="57"/>
      <c r="L553" s="57"/>
      <c r="M553" s="57"/>
      <c r="N553" s="57"/>
      <c r="O553" s="57"/>
      <c r="P553" s="57"/>
      <c r="Q553" s="57"/>
      <c r="R553" s="57"/>
    </row>
    <row r="554" s="56" customFormat="true" ht="9.75" hidden="false" customHeight="false" outlineLevel="0" collapsed="false">
      <c r="A554" s="75"/>
      <c r="B554" s="81"/>
      <c r="C554" s="81"/>
      <c r="D554" s="77"/>
      <c r="E554" s="75"/>
      <c r="F554" s="75"/>
      <c r="G554" s="75"/>
      <c r="H554" s="82"/>
      <c r="I554" s="55"/>
      <c r="K554" s="57"/>
      <c r="L554" s="57"/>
      <c r="M554" s="57"/>
      <c r="N554" s="57"/>
      <c r="O554" s="57"/>
      <c r="P554" s="57"/>
      <c r="Q554" s="57"/>
      <c r="R554" s="57"/>
    </row>
    <row r="555" s="56" customFormat="true" ht="9.75" hidden="false" customHeight="false" outlineLevel="0" collapsed="false">
      <c r="A555" s="75"/>
      <c r="B555" s="81"/>
      <c r="C555" s="81"/>
      <c r="D555" s="77"/>
      <c r="E555" s="75"/>
      <c r="F555" s="75"/>
      <c r="G555" s="75"/>
      <c r="H555" s="82"/>
      <c r="I555" s="55"/>
      <c r="K555" s="57"/>
      <c r="L555" s="57"/>
      <c r="M555" s="57"/>
      <c r="N555" s="57"/>
      <c r="O555" s="57"/>
      <c r="P555" s="57"/>
      <c r="Q555" s="57"/>
      <c r="R555" s="57"/>
    </row>
    <row r="556" s="56" customFormat="true" ht="9.75" hidden="false" customHeight="false" outlineLevel="0" collapsed="false">
      <c r="A556" s="75"/>
      <c r="B556" s="81"/>
      <c r="C556" s="81"/>
      <c r="D556" s="77"/>
      <c r="E556" s="75"/>
      <c r="F556" s="75"/>
      <c r="G556" s="75"/>
      <c r="H556" s="82"/>
      <c r="I556" s="55"/>
      <c r="K556" s="57"/>
      <c r="L556" s="57"/>
      <c r="M556" s="57"/>
      <c r="N556" s="57"/>
      <c r="O556" s="57"/>
      <c r="P556" s="57"/>
      <c r="Q556" s="57"/>
      <c r="R556" s="57"/>
    </row>
    <row r="557" s="56" customFormat="true" ht="9.75" hidden="false" customHeight="false" outlineLevel="0" collapsed="false">
      <c r="A557" s="75"/>
      <c r="B557" s="81"/>
      <c r="C557" s="81"/>
      <c r="D557" s="77"/>
      <c r="E557" s="75"/>
      <c r="F557" s="75"/>
      <c r="G557" s="75"/>
      <c r="H557" s="82"/>
      <c r="I557" s="55"/>
      <c r="K557" s="57"/>
      <c r="L557" s="57"/>
      <c r="M557" s="57"/>
      <c r="N557" s="57"/>
      <c r="O557" s="57"/>
      <c r="P557" s="57"/>
      <c r="Q557" s="57"/>
      <c r="R557" s="57"/>
    </row>
    <row r="558" s="56" customFormat="true" ht="9.75" hidden="false" customHeight="false" outlineLevel="0" collapsed="false">
      <c r="A558" s="75"/>
      <c r="B558" s="81"/>
      <c r="C558" s="81"/>
      <c r="D558" s="77"/>
      <c r="E558" s="75"/>
      <c r="F558" s="75"/>
      <c r="G558" s="75"/>
      <c r="H558" s="82"/>
      <c r="I558" s="55"/>
      <c r="K558" s="57"/>
      <c r="L558" s="57"/>
      <c r="M558" s="57"/>
      <c r="N558" s="57"/>
      <c r="O558" s="57"/>
      <c r="P558" s="57"/>
      <c r="Q558" s="57"/>
      <c r="R558" s="57"/>
    </row>
    <row r="559" s="56" customFormat="true" ht="9.75" hidden="false" customHeight="false" outlineLevel="0" collapsed="false">
      <c r="A559" s="75"/>
      <c r="B559" s="81"/>
      <c r="C559" s="81"/>
      <c r="D559" s="77"/>
      <c r="E559" s="75"/>
      <c r="F559" s="75"/>
      <c r="G559" s="75"/>
      <c r="H559" s="82"/>
      <c r="I559" s="55"/>
      <c r="K559" s="57"/>
      <c r="L559" s="57"/>
      <c r="M559" s="57"/>
      <c r="N559" s="57"/>
      <c r="O559" s="57"/>
      <c r="P559" s="57"/>
      <c r="Q559" s="57"/>
      <c r="R559" s="57"/>
    </row>
    <row r="560" s="56" customFormat="true" ht="9.75" hidden="false" customHeight="false" outlineLevel="0" collapsed="false">
      <c r="A560" s="75"/>
      <c r="B560" s="81"/>
      <c r="C560" s="81"/>
      <c r="D560" s="77"/>
      <c r="E560" s="75"/>
      <c r="F560" s="75"/>
      <c r="G560" s="75"/>
      <c r="H560" s="82"/>
      <c r="I560" s="55"/>
      <c r="K560" s="57"/>
      <c r="L560" s="57"/>
      <c r="M560" s="57"/>
      <c r="N560" s="57"/>
      <c r="O560" s="57"/>
      <c r="P560" s="57"/>
      <c r="Q560" s="57"/>
      <c r="R560" s="57"/>
    </row>
    <row r="561" s="56" customFormat="true" ht="9.75" hidden="false" customHeight="false" outlineLevel="0" collapsed="false">
      <c r="A561" s="75"/>
      <c r="B561" s="81"/>
      <c r="C561" s="81"/>
      <c r="D561" s="77"/>
      <c r="E561" s="75"/>
      <c r="F561" s="75"/>
      <c r="G561" s="75"/>
      <c r="H561" s="82"/>
      <c r="I561" s="55"/>
      <c r="K561" s="57"/>
      <c r="L561" s="57"/>
      <c r="M561" s="57"/>
      <c r="N561" s="57"/>
      <c r="O561" s="57"/>
      <c r="P561" s="57"/>
      <c r="Q561" s="57"/>
      <c r="R561" s="57"/>
    </row>
    <row r="562" s="56" customFormat="true" ht="9.75" hidden="false" customHeight="false" outlineLevel="0" collapsed="false">
      <c r="A562" s="75"/>
      <c r="B562" s="81"/>
      <c r="C562" s="81"/>
      <c r="D562" s="77"/>
      <c r="E562" s="75"/>
      <c r="F562" s="75"/>
      <c r="G562" s="75"/>
      <c r="H562" s="82"/>
      <c r="I562" s="55"/>
      <c r="K562" s="57"/>
      <c r="L562" s="57"/>
      <c r="M562" s="57"/>
      <c r="N562" s="57"/>
      <c r="O562" s="57"/>
      <c r="P562" s="57"/>
      <c r="Q562" s="57"/>
      <c r="R562" s="57"/>
    </row>
    <row r="563" s="56" customFormat="true" ht="9.75" hidden="false" customHeight="false" outlineLevel="0" collapsed="false">
      <c r="A563" s="75"/>
      <c r="B563" s="81"/>
      <c r="C563" s="81"/>
      <c r="D563" s="77"/>
      <c r="E563" s="75"/>
      <c r="F563" s="75"/>
      <c r="G563" s="75"/>
      <c r="H563" s="82"/>
      <c r="I563" s="55"/>
      <c r="K563" s="57"/>
      <c r="L563" s="57"/>
      <c r="M563" s="57"/>
      <c r="N563" s="57"/>
      <c r="O563" s="57"/>
      <c r="P563" s="57"/>
      <c r="Q563" s="57"/>
      <c r="R563" s="57"/>
    </row>
    <row r="564" s="56" customFormat="true" ht="9.75" hidden="false" customHeight="false" outlineLevel="0" collapsed="false">
      <c r="A564" s="75"/>
      <c r="B564" s="81"/>
      <c r="C564" s="81"/>
      <c r="D564" s="77"/>
      <c r="E564" s="75"/>
      <c r="F564" s="75"/>
      <c r="G564" s="75"/>
      <c r="H564" s="82"/>
      <c r="I564" s="55"/>
      <c r="K564" s="57"/>
      <c r="L564" s="57"/>
      <c r="M564" s="57"/>
      <c r="N564" s="57"/>
      <c r="O564" s="57"/>
      <c r="P564" s="57"/>
      <c r="Q564" s="57"/>
      <c r="R564" s="57"/>
    </row>
    <row r="565" s="56" customFormat="true" ht="9.75" hidden="false" customHeight="false" outlineLevel="0" collapsed="false">
      <c r="A565" s="75"/>
      <c r="B565" s="81"/>
      <c r="C565" s="81"/>
      <c r="D565" s="77"/>
      <c r="E565" s="75"/>
      <c r="F565" s="75"/>
      <c r="G565" s="75"/>
      <c r="H565" s="82"/>
      <c r="I565" s="55"/>
      <c r="K565" s="57"/>
      <c r="L565" s="57"/>
      <c r="M565" s="57"/>
      <c r="N565" s="57"/>
      <c r="O565" s="57"/>
      <c r="P565" s="57"/>
      <c r="Q565" s="57"/>
      <c r="R565" s="57"/>
    </row>
    <row r="566" s="56" customFormat="true" ht="9.75" hidden="false" customHeight="false" outlineLevel="0" collapsed="false">
      <c r="A566" s="75"/>
      <c r="B566" s="81"/>
      <c r="C566" s="81"/>
      <c r="D566" s="77"/>
      <c r="E566" s="75"/>
      <c r="F566" s="75"/>
      <c r="G566" s="75"/>
      <c r="H566" s="82"/>
      <c r="I566" s="55"/>
      <c r="K566" s="57"/>
      <c r="L566" s="57"/>
      <c r="M566" s="57"/>
      <c r="N566" s="57"/>
      <c r="O566" s="57"/>
      <c r="P566" s="57"/>
      <c r="Q566" s="57"/>
      <c r="R566" s="57"/>
    </row>
    <row r="567" s="56" customFormat="true" ht="9.75" hidden="false" customHeight="false" outlineLevel="0" collapsed="false">
      <c r="A567" s="75"/>
      <c r="B567" s="81"/>
      <c r="C567" s="81"/>
      <c r="D567" s="77"/>
      <c r="E567" s="75"/>
      <c r="F567" s="75"/>
      <c r="G567" s="75"/>
      <c r="H567" s="82"/>
      <c r="I567" s="55"/>
      <c r="K567" s="57"/>
      <c r="L567" s="57"/>
      <c r="M567" s="57"/>
      <c r="N567" s="57"/>
      <c r="O567" s="57"/>
      <c r="P567" s="57"/>
      <c r="Q567" s="57"/>
      <c r="R567" s="57"/>
    </row>
    <row r="568" s="56" customFormat="true" ht="9.75" hidden="false" customHeight="false" outlineLevel="0" collapsed="false">
      <c r="A568" s="75"/>
      <c r="B568" s="81"/>
      <c r="C568" s="81"/>
      <c r="D568" s="77"/>
      <c r="E568" s="75"/>
      <c r="F568" s="75"/>
      <c r="G568" s="75"/>
      <c r="H568" s="82"/>
      <c r="I568" s="55"/>
      <c r="K568" s="57"/>
      <c r="L568" s="57"/>
      <c r="M568" s="57"/>
      <c r="N568" s="57"/>
      <c r="O568" s="57"/>
      <c r="P568" s="57"/>
      <c r="Q568" s="57"/>
      <c r="R568" s="57"/>
    </row>
    <row r="569" s="56" customFormat="true" ht="9.75" hidden="false" customHeight="false" outlineLevel="0" collapsed="false">
      <c r="A569" s="75"/>
      <c r="B569" s="81"/>
      <c r="C569" s="81"/>
      <c r="D569" s="77"/>
      <c r="E569" s="75"/>
      <c r="F569" s="75"/>
      <c r="G569" s="75"/>
      <c r="H569" s="82"/>
      <c r="I569" s="55"/>
      <c r="K569" s="57"/>
      <c r="L569" s="57"/>
      <c r="M569" s="57"/>
      <c r="N569" s="57"/>
      <c r="O569" s="57"/>
      <c r="P569" s="57"/>
      <c r="Q569" s="57"/>
      <c r="R569" s="57"/>
    </row>
    <row r="570" s="56" customFormat="true" ht="9.75" hidden="false" customHeight="false" outlineLevel="0" collapsed="false">
      <c r="A570" s="75"/>
      <c r="B570" s="81"/>
      <c r="C570" s="81"/>
      <c r="D570" s="77"/>
      <c r="E570" s="75"/>
      <c r="F570" s="75"/>
      <c r="G570" s="75"/>
      <c r="H570" s="82"/>
      <c r="I570" s="55"/>
      <c r="K570" s="57"/>
      <c r="L570" s="57"/>
      <c r="M570" s="57"/>
      <c r="N570" s="57"/>
      <c r="O570" s="57"/>
      <c r="P570" s="57"/>
      <c r="Q570" s="57"/>
      <c r="R570" s="57"/>
    </row>
    <row r="571" s="56" customFormat="true" ht="9.75" hidden="false" customHeight="false" outlineLevel="0" collapsed="false">
      <c r="A571" s="75"/>
      <c r="B571" s="81"/>
      <c r="C571" s="81"/>
      <c r="D571" s="77"/>
      <c r="E571" s="75"/>
      <c r="F571" s="75"/>
      <c r="G571" s="75"/>
      <c r="H571" s="82"/>
      <c r="I571" s="55"/>
      <c r="K571" s="57"/>
      <c r="L571" s="57"/>
      <c r="M571" s="57"/>
      <c r="N571" s="57"/>
      <c r="O571" s="57"/>
      <c r="P571" s="57"/>
      <c r="Q571" s="57"/>
      <c r="R571" s="57"/>
    </row>
    <row r="572" s="56" customFormat="true" ht="9.75" hidden="false" customHeight="false" outlineLevel="0" collapsed="false">
      <c r="A572" s="75"/>
      <c r="B572" s="81"/>
      <c r="C572" s="81"/>
      <c r="D572" s="77"/>
      <c r="E572" s="75"/>
      <c r="F572" s="75"/>
      <c r="G572" s="75"/>
      <c r="H572" s="82"/>
      <c r="I572" s="55"/>
      <c r="K572" s="57"/>
      <c r="L572" s="57"/>
      <c r="M572" s="57"/>
      <c r="N572" s="57"/>
      <c r="O572" s="57"/>
      <c r="P572" s="57"/>
      <c r="Q572" s="57"/>
      <c r="R572" s="57"/>
    </row>
    <row r="573" s="56" customFormat="true" ht="9.75" hidden="false" customHeight="false" outlineLevel="0" collapsed="false">
      <c r="A573" s="75"/>
      <c r="B573" s="81"/>
      <c r="C573" s="81"/>
      <c r="D573" s="77"/>
      <c r="E573" s="75"/>
      <c r="F573" s="75"/>
      <c r="G573" s="75"/>
      <c r="H573" s="82"/>
      <c r="I573" s="55"/>
      <c r="K573" s="57"/>
      <c r="L573" s="57"/>
      <c r="M573" s="57"/>
      <c r="N573" s="57"/>
      <c r="O573" s="57"/>
      <c r="P573" s="57"/>
      <c r="Q573" s="57"/>
      <c r="R573" s="57"/>
    </row>
    <row r="574" s="56" customFormat="true" ht="9.75" hidden="false" customHeight="false" outlineLevel="0" collapsed="false">
      <c r="A574" s="75"/>
      <c r="B574" s="81"/>
      <c r="C574" s="81"/>
      <c r="D574" s="77"/>
      <c r="E574" s="75"/>
      <c r="F574" s="75"/>
      <c r="G574" s="75"/>
      <c r="H574" s="82"/>
      <c r="I574" s="55"/>
      <c r="K574" s="57"/>
      <c r="L574" s="57"/>
      <c r="M574" s="57"/>
      <c r="N574" s="57"/>
      <c r="O574" s="57"/>
      <c r="P574" s="57"/>
      <c r="Q574" s="57"/>
      <c r="R574" s="57"/>
    </row>
    <row r="575" s="56" customFormat="true" ht="9.75" hidden="false" customHeight="false" outlineLevel="0" collapsed="false">
      <c r="A575" s="75"/>
      <c r="B575" s="81"/>
      <c r="C575" s="81"/>
      <c r="D575" s="77"/>
      <c r="E575" s="75"/>
      <c r="F575" s="75"/>
      <c r="G575" s="75"/>
      <c r="H575" s="82"/>
      <c r="I575" s="55"/>
      <c r="K575" s="57"/>
      <c r="L575" s="57"/>
      <c r="M575" s="57"/>
      <c r="N575" s="57"/>
      <c r="O575" s="57"/>
      <c r="P575" s="57"/>
      <c r="Q575" s="57"/>
      <c r="R575" s="57"/>
    </row>
    <row r="576" s="56" customFormat="true" ht="9.75" hidden="false" customHeight="false" outlineLevel="0" collapsed="false">
      <c r="A576" s="75"/>
      <c r="B576" s="81"/>
      <c r="C576" s="81"/>
      <c r="D576" s="77"/>
      <c r="E576" s="75"/>
      <c r="F576" s="75"/>
      <c r="G576" s="75"/>
      <c r="H576" s="82"/>
      <c r="I576" s="55"/>
      <c r="K576" s="57"/>
      <c r="L576" s="57"/>
      <c r="M576" s="57"/>
      <c r="N576" s="57"/>
      <c r="O576" s="57"/>
      <c r="P576" s="57"/>
      <c r="Q576" s="57"/>
      <c r="R576" s="57"/>
    </row>
    <row r="577" s="56" customFormat="true" ht="9.75" hidden="false" customHeight="false" outlineLevel="0" collapsed="false">
      <c r="A577" s="75"/>
      <c r="B577" s="81"/>
      <c r="C577" s="81"/>
      <c r="D577" s="77"/>
      <c r="E577" s="75"/>
      <c r="F577" s="75"/>
      <c r="G577" s="75"/>
      <c r="H577" s="82"/>
      <c r="I577" s="55"/>
      <c r="K577" s="57"/>
      <c r="L577" s="57"/>
      <c r="M577" s="57"/>
      <c r="N577" s="57"/>
      <c r="O577" s="57"/>
      <c r="P577" s="57"/>
      <c r="Q577" s="57"/>
      <c r="R577" s="57"/>
    </row>
    <row r="578" s="56" customFormat="true" ht="9.75" hidden="false" customHeight="false" outlineLevel="0" collapsed="false">
      <c r="A578" s="75"/>
      <c r="B578" s="81"/>
      <c r="C578" s="81"/>
      <c r="D578" s="77"/>
      <c r="E578" s="75"/>
      <c r="F578" s="75"/>
      <c r="G578" s="75"/>
      <c r="H578" s="82"/>
      <c r="I578" s="55"/>
      <c r="K578" s="57"/>
      <c r="L578" s="57"/>
      <c r="M578" s="57"/>
      <c r="N578" s="57"/>
      <c r="O578" s="57"/>
      <c r="P578" s="57"/>
      <c r="Q578" s="57"/>
      <c r="R578" s="57"/>
    </row>
    <row r="579" s="56" customFormat="true" ht="9.75" hidden="false" customHeight="false" outlineLevel="0" collapsed="false">
      <c r="A579" s="75"/>
      <c r="B579" s="81"/>
      <c r="C579" s="81"/>
      <c r="D579" s="77"/>
      <c r="E579" s="75"/>
      <c r="F579" s="75"/>
      <c r="G579" s="75"/>
      <c r="H579" s="82"/>
      <c r="I579" s="55"/>
      <c r="K579" s="57"/>
      <c r="L579" s="57"/>
      <c r="M579" s="57"/>
      <c r="N579" s="57"/>
      <c r="O579" s="57"/>
      <c r="P579" s="57"/>
      <c r="Q579" s="57"/>
      <c r="R579" s="57"/>
    </row>
    <row r="580" s="56" customFormat="true" ht="9.75" hidden="false" customHeight="false" outlineLevel="0" collapsed="false">
      <c r="A580" s="75"/>
      <c r="B580" s="81"/>
      <c r="C580" s="81"/>
      <c r="D580" s="77"/>
      <c r="E580" s="75"/>
      <c r="F580" s="75"/>
      <c r="G580" s="75"/>
      <c r="H580" s="82"/>
      <c r="I580" s="55"/>
      <c r="K580" s="57"/>
      <c r="L580" s="57"/>
      <c r="M580" s="57"/>
      <c r="N580" s="57"/>
      <c r="O580" s="57"/>
      <c r="P580" s="57"/>
      <c r="Q580" s="57"/>
      <c r="R580" s="57"/>
    </row>
    <row r="581" s="56" customFormat="true" ht="9.75" hidden="false" customHeight="false" outlineLevel="0" collapsed="false">
      <c r="A581" s="75"/>
      <c r="B581" s="81"/>
      <c r="C581" s="81"/>
      <c r="D581" s="77"/>
      <c r="E581" s="75"/>
      <c r="F581" s="75"/>
      <c r="G581" s="75"/>
      <c r="H581" s="82"/>
      <c r="I581" s="55"/>
      <c r="K581" s="57"/>
      <c r="L581" s="57"/>
      <c r="M581" s="57"/>
      <c r="N581" s="57"/>
      <c r="O581" s="57"/>
      <c r="P581" s="57"/>
      <c r="Q581" s="57"/>
      <c r="R581" s="57"/>
    </row>
    <row r="582" s="56" customFormat="true" ht="9.75" hidden="false" customHeight="false" outlineLevel="0" collapsed="false">
      <c r="A582" s="75"/>
      <c r="B582" s="81"/>
      <c r="C582" s="81"/>
      <c r="D582" s="77"/>
      <c r="E582" s="75"/>
      <c r="F582" s="75"/>
      <c r="G582" s="75"/>
      <c r="H582" s="82"/>
      <c r="I582" s="55"/>
      <c r="K582" s="57"/>
      <c r="L582" s="57"/>
      <c r="M582" s="57"/>
      <c r="N582" s="57"/>
      <c r="O582" s="57"/>
      <c r="P582" s="57"/>
      <c r="Q582" s="57"/>
      <c r="R582" s="57"/>
    </row>
    <row r="583" s="56" customFormat="true" ht="9.75" hidden="false" customHeight="false" outlineLevel="0" collapsed="false">
      <c r="A583" s="75"/>
      <c r="B583" s="81"/>
      <c r="C583" s="81"/>
      <c r="D583" s="77"/>
      <c r="E583" s="75"/>
      <c r="F583" s="75"/>
      <c r="G583" s="75"/>
      <c r="H583" s="82"/>
      <c r="I583" s="55"/>
      <c r="K583" s="57"/>
      <c r="L583" s="57"/>
      <c r="M583" s="57"/>
      <c r="N583" s="57"/>
      <c r="O583" s="57"/>
      <c r="P583" s="57"/>
      <c r="Q583" s="57"/>
      <c r="R583" s="57"/>
    </row>
    <row r="584" s="56" customFormat="true" ht="9.75" hidden="false" customHeight="false" outlineLevel="0" collapsed="false">
      <c r="A584" s="75"/>
      <c r="B584" s="81"/>
      <c r="C584" s="81"/>
      <c r="D584" s="77"/>
      <c r="E584" s="75"/>
      <c r="F584" s="75"/>
      <c r="G584" s="75"/>
      <c r="H584" s="82"/>
      <c r="I584" s="55"/>
      <c r="K584" s="57"/>
      <c r="L584" s="57"/>
      <c r="M584" s="57"/>
      <c r="N584" s="57"/>
      <c r="O584" s="57"/>
      <c r="P584" s="57"/>
      <c r="Q584" s="57"/>
      <c r="R584" s="57"/>
    </row>
    <row r="585" s="56" customFormat="true" ht="9.75" hidden="false" customHeight="false" outlineLevel="0" collapsed="false">
      <c r="A585" s="75"/>
      <c r="B585" s="81"/>
      <c r="C585" s="81"/>
      <c r="D585" s="77"/>
      <c r="E585" s="75"/>
      <c r="F585" s="75"/>
      <c r="G585" s="75"/>
      <c r="H585" s="82"/>
      <c r="I585" s="55"/>
      <c r="K585" s="57"/>
      <c r="L585" s="57"/>
      <c r="M585" s="57"/>
      <c r="N585" s="57"/>
      <c r="O585" s="57"/>
      <c r="P585" s="57"/>
      <c r="Q585" s="57"/>
      <c r="R585" s="57"/>
    </row>
    <row r="586" s="56" customFormat="true" ht="9.75" hidden="false" customHeight="false" outlineLevel="0" collapsed="false">
      <c r="A586" s="75"/>
      <c r="B586" s="81"/>
      <c r="C586" s="81"/>
      <c r="D586" s="77"/>
      <c r="E586" s="75"/>
      <c r="F586" s="75"/>
      <c r="G586" s="75"/>
      <c r="H586" s="82"/>
      <c r="I586" s="55"/>
      <c r="K586" s="57"/>
      <c r="L586" s="57"/>
      <c r="M586" s="57"/>
      <c r="N586" s="57"/>
      <c r="O586" s="57"/>
      <c r="P586" s="57"/>
      <c r="Q586" s="57"/>
      <c r="R586" s="57"/>
    </row>
    <row r="587" s="56" customFormat="true" ht="9.75" hidden="false" customHeight="false" outlineLevel="0" collapsed="false">
      <c r="A587" s="75"/>
      <c r="B587" s="81"/>
      <c r="C587" s="81"/>
      <c r="D587" s="77"/>
      <c r="E587" s="75"/>
      <c r="F587" s="75"/>
      <c r="G587" s="75"/>
      <c r="H587" s="82"/>
      <c r="I587" s="55"/>
      <c r="K587" s="57"/>
      <c r="L587" s="57"/>
      <c r="M587" s="57"/>
      <c r="N587" s="57"/>
      <c r="O587" s="57"/>
      <c r="P587" s="57"/>
      <c r="Q587" s="57"/>
      <c r="R587" s="57"/>
    </row>
    <row r="588" s="56" customFormat="true" ht="9.75" hidden="false" customHeight="false" outlineLevel="0" collapsed="false">
      <c r="A588" s="75"/>
      <c r="B588" s="81"/>
      <c r="C588" s="81"/>
      <c r="D588" s="77"/>
      <c r="E588" s="75"/>
      <c r="F588" s="75"/>
      <c r="G588" s="75"/>
      <c r="H588" s="82"/>
      <c r="I588" s="55"/>
      <c r="K588" s="57"/>
      <c r="L588" s="57"/>
      <c r="M588" s="57"/>
      <c r="N588" s="57"/>
      <c r="O588" s="57"/>
      <c r="P588" s="57"/>
      <c r="Q588" s="57"/>
      <c r="R588" s="57"/>
    </row>
    <row r="589" s="56" customFormat="true" ht="9.75" hidden="false" customHeight="false" outlineLevel="0" collapsed="false">
      <c r="A589" s="75"/>
      <c r="B589" s="81"/>
      <c r="C589" s="81"/>
      <c r="D589" s="77"/>
      <c r="E589" s="75"/>
      <c r="F589" s="75"/>
      <c r="G589" s="75"/>
      <c r="H589" s="82"/>
      <c r="I589" s="55"/>
      <c r="K589" s="57"/>
      <c r="L589" s="57"/>
      <c r="M589" s="57"/>
      <c r="N589" s="57"/>
      <c r="O589" s="57"/>
      <c r="P589" s="57"/>
      <c r="Q589" s="57"/>
      <c r="R589" s="57"/>
    </row>
    <row r="590" s="56" customFormat="true" ht="9.75" hidden="false" customHeight="false" outlineLevel="0" collapsed="false">
      <c r="A590" s="75"/>
      <c r="B590" s="81"/>
      <c r="C590" s="81"/>
      <c r="D590" s="77"/>
      <c r="E590" s="75"/>
      <c r="F590" s="75"/>
      <c r="G590" s="75"/>
      <c r="H590" s="82"/>
      <c r="I590" s="55"/>
      <c r="K590" s="57"/>
      <c r="L590" s="57"/>
      <c r="M590" s="57"/>
      <c r="N590" s="57"/>
      <c r="O590" s="57"/>
      <c r="P590" s="57"/>
      <c r="Q590" s="57"/>
      <c r="R590" s="57"/>
    </row>
    <row r="591" s="56" customFormat="true" ht="9.75" hidden="false" customHeight="false" outlineLevel="0" collapsed="false">
      <c r="A591" s="75"/>
      <c r="B591" s="81"/>
      <c r="C591" s="81"/>
      <c r="D591" s="77"/>
      <c r="E591" s="75"/>
      <c r="F591" s="75"/>
      <c r="G591" s="75"/>
      <c r="H591" s="82"/>
      <c r="I591" s="55"/>
      <c r="K591" s="57"/>
      <c r="L591" s="57"/>
      <c r="M591" s="57"/>
      <c r="N591" s="57"/>
      <c r="O591" s="57"/>
      <c r="P591" s="57"/>
      <c r="Q591" s="57"/>
      <c r="R591" s="57"/>
    </row>
    <row r="592" s="56" customFormat="true" ht="9.75" hidden="false" customHeight="false" outlineLevel="0" collapsed="false">
      <c r="A592" s="75"/>
      <c r="B592" s="81"/>
      <c r="C592" s="81"/>
      <c r="D592" s="77"/>
      <c r="E592" s="75"/>
      <c r="F592" s="75"/>
      <c r="G592" s="75"/>
      <c r="H592" s="82"/>
      <c r="I592" s="55"/>
      <c r="K592" s="57"/>
      <c r="L592" s="57"/>
      <c r="M592" s="57"/>
      <c r="N592" s="57"/>
      <c r="O592" s="57"/>
      <c r="P592" s="57"/>
      <c r="Q592" s="57"/>
      <c r="R592" s="57"/>
    </row>
    <row r="593" s="56" customFormat="true" ht="9.75" hidden="false" customHeight="false" outlineLevel="0" collapsed="false">
      <c r="A593" s="75"/>
      <c r="B593" s="81"/>
      <c r="C593" s="81"/>
      <c r="D593" s="77"/>
      <c r="E593" s="75"/>
      <c r="F593" s="75"/>
      <c r="G593" s="75"/>
      <c r="H593" s="82"/>
      <c r="I593" s="55"/>
      <c r="K593" s="57"/>
      <c r="L593" s="57"/>
      <c r="M593" s="57"/>
      <c r="N593" s="57"/>
      <c r="O593" s="57"/>
      <c r="P593" s="57"/>
      <c r="Q593" s="57"/>
      <c r="R593" s="57"/>
    </row>
    <row r="594" s="56" customFormat="true" ht="9.75" hidden="false" customHeight="false" outlineLevel="0" collapsed="false">
      <c r="A594" s="75"/>
      <c r="B594" s="81"/>
      <c r="C594" s="81"/>
      <c r="D594" s="77"/>
      <c r="E594" s="75"/>
      <c r="F594" s="75"/>
      <c r="G594" s="75"/>
      <c r="H594" s="82"/>
      <c r="I594" s="55"/>
      <c r="K594" s="57"/>
      <c r="L594" s="57"/>
      <c r="M594" s="57"/>
      <c r="N594" s="57"/>
      <c r="O594" s="57"/>
      <c r="P594" s="57"/>
      <c r="Q594" s="57"/>
      <c r="R594" s="57"/>
    </row>
    <row r="595" s="56" customFormat="true" ht="9.75" hidden="false" customHeight="false" outlineLevel="0" collapsed="false">
      <c r="A595" s="75"/>
      <c r="B595" s="81"/>
      <c r="C595" s="81"/>
      <c r="D595" s="77"/>
      <c r="E595" s="75"/>
      <c r="F595" s="75"/>
      <c r="G595" s="75"/>
      <c r="H595" s="82"/>
      <c r="I595" s="55"/>
      <c r="K595" s="57"/>
      <c r="L595" s="57"/>
      <c r="M595" s="57"/>
      <c r="N595" s="57"/>
      <c r="O595" s="57"/>
      <c r="P595" s="57"/>
      <c r="Q595" s="57"/>
      <c r="R595" s="57"/>
    </row>
    <row r="596" s="56" customFormat="true" ht="9.75" hidden="false" customHeight="false" outlineLevel="0" collapsed="false">
      <c r="A596" s="75"/>
      <c r="B596" s="81"/>
      <c r="C596" s="81"/>
      <c r="D596" s="77"/>
      <c r="E596" s="75"/>
      <c r="F596" s="75"/>
      <c r="G596" s="75"/>
      <c r="H596" s="82"/>
      <c r="I596" s="55"/>
      <c r="K596" s="57"/>
      <c r="L596" s="57"/>
      <c r="M596" s="57"/>
      <c r="N596" s="57"/>
      <c r="O596" s="57"/>
      <c r="P596" s="57"/>
      <c r="Q596" s="57"/>
      <c r="R596" s="57"/>
    </row>
    <row r="597" s="56" customFormat="true" ht="9.75" hidden="false" customHeight="false" outlineLevel="0" collapsed="false">
      <c r="A597" s="75"/>
      <c r="B597" s="81"/>
      <c r="C597" s="81"/>
      <c r="D597" s="77"/>
      <c r="E597" s="75"/>
      <c r="F597" s="75"/>
      <c r="G597" s="75"/>
      <c r="H597" s="82"/>
      <c r="I597" s="55"/>
      <c r="K597" s="57"/>
      <c r="L597" s="57"/>
      <c r="M597" s="57"/>
      <c r="N597" s="57"/>
      <c r="O597" s="57"/>
      <c r="P597" s="57"/>
      <c r="Q597" s="57"/>
      <c r="R597" s="57"/>
    </row>
    <row r="598" s="56" customFormat="true" ht="9.75" hidden="false" customHeight="false" outlineLevel="0" collapsed="false">
      <c r="A598" s="75"/>
      <c r="B598" s="81"/>
      <c r="C598" s="81"/>
      <c r="D598" s="77"/>
      <c r="E598" s="75"/>
      <c r="F598" s="75"/>
      <c r="G598" s="75"/>
      <c r="H598" s="82"/>
      <c r="I598" s="55"/>
      <c r="K598" s="57"/>
      <c r="L598" s="57"/>
      <c r="M598" s="57"/>
      <c r="N598" s="57"/>
      <c r="O598" s="57"/>
      <c r="P598" s="57"/>
      <c r="Q598" s="57"/>
      <c r="R598" s="57"/>
    </row>
    <row r="599" s="56" customFormat="true" ht="9.75" hidden="false" customHeight="false" outlineLevel="0" collapsed="false">
      <c r="A599" s="75"/>
      <c r="B599" s="81"/>
      <c r="C599" s="81"/>
      <c r="D599" s="77"/>
      <c r="E599" s="75"/>
      <c r="F599" s="75"/>
      <c r="G599" s="75"/>
      <c r="H599" s="82"/>
      <c r="I599" s="55"/>
      <c r="K599" s="57"/>
      <c r="L599" s="57"/>
      <c r="M599" s="57"/>
      <c r="N599" s="57"/>
      <c r="O599" s="57"/>
      <c r="P599" s="57"/>
      <c r="Q599" s="57"/>
      <c r="R599" s="57"/>
    </row>
    <row r="600" s="56" customFormat="true" ht="9.75" hidden="false" customHeight="false" outlineLevel="0" collapsed="false">
      <c r="A600" s="75"/>
      <c r="B600" s="81"/>
      <c r="C600" s="81"/>
      <c r="D600" s="77"/>
      <c r="E600" s="75"/>
      <c r="F600" s="75"/>
      <c r="G600" s="75"/>
      <c r="H600" s="82"/>
      <c r="I600" s="55"/>
      <c r="K600" s="57"/>
      <c r="L600" s="57"/>
      <c r="M600" s="57"/>
      <c r="N600" s="57"/>
      <c r="O600" s="57"/>
      <c r="P600" s="57"/>
      <c r="Q600" s="57"/>
      <c r="R600" s="57"/>
    </row>
    <row r="601" s="56" customFormat="true" ht="9.75" hidden="false" customHeight="false" outlineLevel="0" collapsed="false">
      <c r="A601" s="75"/>
      <c r="B601" s="81"/>
      <c r="C601" s="81"/>
      <c r="D601" s="77"/>
      <c r="E601" s="75"/>
      <c r="F601" s="75"/>
      <c r="G601" s="75"/>
      <c r="H601" s="82"/>
      <c r="I601" s="55"/>
      <c r="K601" s="57"/>
      <c r="L601" s="57"/>
      <c r="M601" s="57"/>
      <c r="N601" s="57"/>
      <c r="O601" s="57"/>
      <c r="P601" s="57"/>
      <c r="Q601" s="57"/>
      <c r="R601" s="57"/>
    </row>
    <row r="602" s="56" customFormat="true" ht="9.75" hidden="false" customHeight="false" outlineLevel="0" collapsed="false">
      <c r="A602" s="75"/>
      <c r="B602" s="81"/>
      <c r="C602" s="81"/>
      <c r="D602" s="77"/>
      <c r="E602" s="75"/>
      <c r="F602" s="75"/>
      <c r="G602" s="75"/>
      <c r="H602" s="82"/>
      <c r="I602" s="55"/>
      <c r="K602" s="57"/>
      <c r="L602" s="57"/>
      <c r="M602" s="57"/>
      <c r="N602" s="57"/>
      <c r="O602" s="57"/>
      <c r="P602" s="57"/>
      <c r="Q602" s="57"/>
      <c r="R602" s="57"/>
    </row>
    <row r="603" s="56" customFormat="true" ht="9.75" hidden="false" customHeight="false" outlineLevel="0" collapsed="false">
      <c r="A603" s="75"/>
      <c r="B603" s="81"/>
      <c r="C603" s="81"/>
      <c r="D603" s="77"/>
      <c r="E603" s="75"/>
      <c r="F603" s="75"/>
      <c r="G603" s="75"/>
      <c r="H603" s="82"/>
      <c r="I603" s="55"/>
      <c r="K603" s="57"/>
      <c r="L603" s="57"/>
      <c r="M603" s="57"/>
      <c r="N603" s="57"/>
      <c r="O603" s="57"/>
      <c r="P603" s="57"/>
      <c r="Q603" s="57"/>
      <c r="R603" s="57"/>
    </row>
    <row r="604" s="56" customFormat="true" ht="9.75" hidden="false" customHeight="false" outlineLevel="0" collapsed="false">
      <c r="A604" s="75"/>
      <c r="B604" s="81"/>
      <c r="C604" s="81"/>
      <c r="D604" s="77"/>
      <c r="E604" s="75"/>
      <c r="F604" s="75"/>
      <c r="G604" s="75"/>
      <c r="H604" s="82"/>
      <c r="I604" s="55"/>
      <c r="K604" s="57"/>
      <c r="L604" s="57"/>
      <c r="M604" s="57"/>
      <c r="N604" s="57"/>
      <c r="O604" s="57"/>
      <c r="P604" s="57"/>
      <c r="Q604" s="57"/>
      <c r="R604" s="57"/>
    </row>
    <row r="605" s="56" customFormat="true" ht="9.75" hidden="false" customHeight="false" outlineLevel="0" collapsed="false">
      <c r="A605" s="75"/>
      <c r="B605" s="81"/>
      <c r="C605" s="81"/>
      <c r="D605" s="77"/>
      <c r="E605" s="75"/>
      <c r="F605" s="75"/>
      <c r="G605" s="75"/>
      <c r="H605" s="82"/>
      <c r="I605" s="55"/>
      <c r="K605" s="57"/>
      <c r="L605" s="57"/>
      <c r="M605" s="57"/>
      <c r="N605" s="57"/>
      <c r="O605" s="57"/>
      <c r="P605" s="57"/>
      <c r="Q605" s="57"/>
      <c r="R605" s="57"/>
    </row>
    <row r="606" s="56" customFormat="true" ht="9.75" hidden="false" customHeight="false" outlineLevel="0" collapsed="false">
      <c r="A606" s="75"/>
      <c r="B606" s="81"/>
      <c r="C606" s="81"/>
      <c r="D606" s="77"/>
      <c r="E606" s="75"/>
      <c r="F606" s="75"/>
      <c r="G606" s="75"/>
      <c r="H606" s="82"/>
      <c r="I606" s="55"/>
      <c r="K606" s="57"/>
      <c r="L606" s="57"/>
      <c r="M606" s="57"/>
      <c r="N606" s="57"/>
      <c r="O606" s="57"/>
      <c r="P606" s="57"/>
      <c r="Q606" s="57"/>
      <c r="R606" s="57"/>
    </row>
    <row r="607" s="56" customFormat="true" ht="9.75" hidden="false" customHeight="false" outlineLevel="0" collapsed="false">
      <c r="A607" s="75"/>
      <c r="B607" s="81"/>
      <c r="C607" s="81"/>
      <c r="D607" s="77"/>
      <c r="E607" s="75"/>
      <c r="F607" s="75"/>
      <c r="G607" s="75"/>
      <c r="H607" s="82"/>
      <c r="I607" s="55"/>
      <c r="K607" s="57"/>
      <c r="L607" s="57"/>
      <c r="M607" s="57"/>
      <c r="N607" s="57"/>
      <c r="O607" s="57"/>
      <c r="P607" s="57"/>
      <c r="Q607" s="57"/>
      <c r="R607" s="57"/>
    </row>
    <row r="608" s="56" customFormat="true" ht="9.75" hidden="false" customHeight="false" outlineLevel="0" collapsed="false">
      <c r="A608" s="75"/>
      <c r="B608" s="81"/>
      <c r="C608" s="81"/>
      <c r="D608" s="77"/>
      <c r="E608" s="75"/>
      <c r="F608" s="75"/>
      <c r="G608" s="75"/>
      <c r="H608" s="82"/>
      <c r="I608" s="55"/>
      <c r="K608" s="57"/>
      <c r="L608" s="57"/>
      <c r="M608" s="57"/>
      <c r="N608" s="57"/>
      <c r="O608" s="57"/>
      <c r="P608" s="57"/>
      <c r="Q608" s="57"/>
      <c r="R608" s="57"/>
    </row>
    <row r="609" s="56" customFormat="true" ht="9.75" hidden="false" customHeight="false" outlineLevel="0" collapsed="false">
      <c r="A609" s="75"/>
      <c r="B609" s="81"/>
      <c r="C609" s="81"/>
      <c r="D609" s="77"/>
      <c r="E609" s="75"/>
      <c r="F609" s="75"/>
      <c r="G609" s="75"/>
      <c r="H609" s="82"/>
      <c r="I609" s="55"/>
      <c r="K609" s="57"/>
      <c r="L609" s="57"/>
      <c r="M609" s="57"/>
      <c r="N609" s="57"/>
      <c r="O609" s="57"/>
      <c r="P609" s="57"/>
      <c r="Q609" s="57"/>
      <c r="R609" s="57"/>
    </row>
    <row r="610" s="56" customFormat="true" ht="9.75" hidden="false" customHeight="false" outlineLevel="0" collapsed="false">
      <c r="A610" s="75"/>
      <c r="B610" s="81"/>
      <c r="C610" s="81"/>
      <c r="D610" s="77"/>
      <c r="E610" s="75"/>
      <c r="F610" s="75"/>
      <c r="G610" s="75"/>
      <c r="H610" s="82"/>
      <c r="I610" s="55"/>
      <c r="K610" s="57"/>
      <c r="L610" s="57"/>
      <c r="M610" s="57"/>
      <c r="N610" s="57"/>
      <c r="O610" s="57"/>
      <c r="P610" s="57"/>
      <c r="Q610" s="57"/>
      <c r="R610" s="57"/>
    </row>
    <row r="611" s="56" customFormat="true" ht="9.75" hidden="false" customHeight="false" outlineLevel="0" collapsed="false">
      <c r="A611" s="75"/>
      <c r="B611" s="81"/>
      <c r="C611" s="81"/>
      <c r="D611" s="77"/>
      <c r="E611" s="75"/>
      <c r="F611" s="75"/>
      <c r="G611" s="75"/>
      <c r="H611" s="82"/>
      <c r="I611" s="55"/>
      <c r="K611" s="57"/>
      <c r="L611" s="57"/>
      <c r="M611" s="57"/>
      <c r="N611" s="57"/>
      <c r="O611" s="57"/>
      <c r="P611" s="57"/>
      <c r="Q611" s="57"/>
      <c r="R611" s="57"/>
    </row>
    <row r="612" s="56" customFormat="true" ht="9.75" hidden="false" customHeight="false" outlineLevel="0" collapsed="false">
      <c r="A612" s="75"/>
      <c r="B612" s="81"/>
      <c r="C612" s="81"/>
      <c r="D612" s="77"/>
      <c r="E612" s="75"/>
      <c r="F612" s="75"/>
      <c r="G612" s="75"/>
      <c r="H612" s="82"/>
      <c r="I612" s="55"/>
      <c r="K612" s="57"/>
      <c r="L612" s="57"/>
      <c r="M612" s="57"/>
      <c r="N612" s="57"/>
      <c r="O612" s="57"/>
      <c r="P612" s="57"/>
      <c r="Q612" s="57"/>
      <c r="R612" s="57"/>
    </row>
    <row r="613" s="56" customFormat="true" ht="9.75" hidden="false" customHeight="false" outlineLevel="0" collapsed="false">
      <c r="A613" s="75"/>
      <c r="B613" s="81"/>
      <c r="C613" s="81"/>
      <c r="D613" s="77"/>
      <c r="E613" s="75"/>
      <c r="F613" s="75"/>
      <c r="G613" s="75"/>
      <c r="H613" s="82"/>
      <c r="I613" s="55"/>
      <c r="K613" s="57"/>
      <c r="L613" s="57"/>
      <c r="M613" s="57"/>
      <c r="N613" s="57"/>
      <c r="O613" s="57"/>
      <c r="P613" s="57"/>
      <c r="Q613" s="57"/>
      <c r="R613" s="57"/>
    </row>
    <row r="614" s="56" customFormat="true" ht="9.75" hidden="false" customHeight="false" outlineLevel="0" collapsed="false">
      <c r="A614" s="75"/>
      <c r="B614" s="81"/>
      <c r="C614" s="81"/>
      <c r="D614" s="77"/>
      <c r="E614" s="75"/>
      <c r="F614" s="75"/>
      <c r="G614" s="75"/>
      <c r="H614" s="82"/>
      <c r="I614" s="55"/>
      <c r="K614" s="57"/>
      <c r="L614" s="57"/>
      <c r="M614" s="57"/>
      <c r="N614" s="57"/>
      <c r="O614" s="57"/>
      <c r="P614" s="57"/>
      <c r="Q614" s="57"/>
      <c r="R614" s="57"/>
    </row>
    <row r="615" s="56" customFormat="true" ht="9.75" hidden="false" customHeight="false" outlineLevel="0" collapsed="false">
      <c r="A615" s="75"/>
      <c r="B615" s="81"/>
      <c r="C615" s="81"/>
      <c r="D615" s="77"/>
      <c r="E615" s="75"/>
      <c r="F615" s="75"/>
      <c r="G615" s="75"/>
      <c r="H615" s="82"/>
      <c r="I615" s="55"/>
      <c r="K615" s="57"/>
      <c r="L615" s="57"/>
      <c r="M615" s="57"/>
      <c r="N615" s="57"/>
      <c r="O615" s="57"/>
      <c r="P615" s="57"/>
      <c r="Q615" s="57"/>
      <c r="R615" s="57"/>
    </row>
    <row r="616" s="56" customFormat="true" ht="9.75" hidden="false" customHeight="false" outlineLevel="0" collapsed="false">
      <c r="A616" s="75"/>
      <c r="B616" s="81"/>
      <c r="C616" s="81"/>
      <c r="D616" s="77"/>
      <c r="E616" s="75"/>
      <c r="F616" s="75"/>
      <c r="G616" s="75"/>
      <c r="H616" s="82"/>
      <c r="I616" s="55"/>
      <c r="K616" s="57"/>
      <c r="L616" s="57"/>
      <c r="M616" s="57"/>
      <c r="N616" s="57"/>
      <c r="O616" s="57"/>
      <c r="P616" s="57"/>
      <c r="Q616" s="57"/>
      <c r="R616" s="57"/>
    </row>
    <row r="617" s="56" customFormat="true" ht="9.75" hidden="false" customHeight="false" outlineLevel="0" collapsed="false">
      <c r="A617" s="75"/>
      <c r="B617" s="81"/>
      <c r="C617" s="81"/>
      <c r="D617" s="77"/>
      <c r="E617" s="75"/>
      <c r="F617" s="75"/>
      <c r="G617" s="75"/>
      <c r="H617" s="82"/>
      <c r="I617" s="55"/>
      <c r="K617" s="57"/>
      <c r="L617" s="57"/>
      <c r="M617" s="57"/>
      <c r="N617" s="57"/>
      <c r="O617" s="57"/>
      <c r="P617" s="57"/>
      <c r="Q617" s="57"/>
      <c r="R617" s="57"/>
    </row>
    <row r="618" s="56" customFormat="true" ht="9.75" hidden="false" customHeight="false" outlineLevel="0" collapsed="false">
      <c r="A618" s="75"/>
      <c r="B618" s="81"/>
      <c r="C618" s="81"/>
      <c r="D618" s="77"/>
      <c r="E618" s="75"/>
      <c r="F618" s="75"/>
      <c r="G618" s="75"/>
      <c r="H618" s="82"/>
      <c r="I618" s="55"/>
      <c r="K618" s="57"/>
      <c r="L618" s="57"/>
      <c r="M618" s="57"/>
      <c r="N618" s="57"/>
      <c r="O618" s="57"/>
      <c r="P618" s="57"/>
      <c r="Q618" s="57"/>
      <c r="R618" s="57"/>
    </row>
    <row r="619" s="56" customFormat="true" ht="9.75" hidden="false" customHeight="false" outlineLevel="0" collapsed="false">
      <c r="A619" s="75"/>
      <c r="B619" s="81"/>
      <c r="C619" s="81"/>
      <c r="D619" s="77"/>
      <c r="E619" s="75"/>
      <c r="F619" s="75"/>
      <c r="G619" s="75"/>
      <c r="H619" s="82"/>
      <c r="I619" s="55"/>
      <c r="K619" s="57"/>
      <c r="L619" s="57"/>
      <c r="M619" s="57"/>
      <c r="N619" s="57"/>
      <c r="O619" s="57"/>
      <c r="P619" s="57"/>
      <c r="Q619" s="57"/>
      <c r="R619" s="57"/>
    </row>
    <row r="620" s="56" customFormat="true" ht="9.75" hidden="false" customHeight="false" outlineLevel="0" collapsed="false">
      <c r="A620" s="75"/>
      <c r="B620" s="81"/>
      <c r="C620" s="81"/>
      <c r="D620" s="77"/>
      <c r="E620" s="75"/>
      <c r="F620" s="75"/>
      <c r="G620" s="75"/>
      <c r="H620" s="82"/>
      <c r="I620" s="55"/>
      <c r="K620" s="57"/>
      <c r="L620" s="57"/>
      <c r="M620" s="57"/>
      <c r="N620" s="57"/>
      <c r="O620" s="57"/>
      <c r="P620" s="57"/>
      <c r="Q620" s="57"/>
      <c r="R620" s="57"/>
    </row>
    <row r="621" s="56" customFormat="true" ht="9.75" hidden="false" customHeight="false" outlineLevel="0" collapsed="false">
      <c r="A621" s="75"/>
      <c r="B621" s="81"/>
      <c r="C621" s="81"/>
      <c r="D621" s="77"/>
      <c r="E621" s="75"/>
      <c r="F621" s="75"/>
      <c r="G621" s="75"/>
      <c r="H621" s="82"/>
      <c r="I621" s="55"/>
      <c r="K621" s="57"/>
      <c r="L621" s="57"/>
      <c r="M621" s="57"/>
      <c r="N621" s="57"/>
      <c r="O621" s="57"/>
      <c r="P621" s="57"/>
      <c r="Q621" s="57"/>
      <c r="R621" s="57"/>
    </row>
    <row r="622" s="56" customFormat="true" ht="9.75" hidden="false" customHeight="false" outlineLevel="0" collapsed="false">
      <c r="A622" s="75"/>
      <c r="B622" s="81"/>
      <c r="C622" s="81"/>
      <c r="D622" s="77"/>
      <c r="E622" s="75"/>
      <c r="F622" s="75"/>
      <c r="G622" s="75"/>
      <c r="H622" s="82"/>
      <c r="I622" s="55"/>
      <c r="K622" s="57"/>
      <c r="L622" s="57"/>
      <c r="M622" s="57"/>
      <c r="N622" s="57"/>
      <c r="O622" s="57"/>
      <c r="P622" s="57"/>
      <c r="Q622" s="57"/>
      <c r="R622" s="57"/>
    </row>
    <row r="623" s="56" customFormat="true" ht="9.75" hidden="false" customHeight="false" outlineLevel="0" collapsed="false">
      <c r="A623" s="75"/>
      <c r="B623" s="81"/>
      <c r="C623" s="81"/>
      <c r="D623" s="77"/>
      <c r="E623" s="75"/>
      <c r="F623" s="75"/>
      <c r="G623" s="75"/>
      <c r="H623" s="82"/>
      <c r="I623" s="55"/>
      <c r="K623" s="57"/>
      <c r="L623" s="57"/>
      <c r="M623" s="57"/>
      <c r="N623" s="57"/>
      <c r="O623" s="57"/>
      <c r="P623" s="57"/>
      <c r="Q623" s="57"/>
      <c r="R623" s="57"/>
    </row>
    <row r="624" s="56" customFormat="true" ht="9.75" hidden="false" customHeight="false" outlineLevel="0" collapsed="false">
      <c r="A624" s="75"/>
      <c r="B624" s="81"/>
      <c r="C624" s="81"/>
      <c r="D624" s="77"/>
      <c r="E624" s="75"/>
      <c r="F624" s="75"/>
      <c r="G624" s="75"/>
      <c r="H624" s="82"/>
      <c r="I624" s="55"/>
      <c r="K624" s="57"/>
      <c r="L624" s="57"/>
      <c r="M624" s="57"/>
      <c r="N624" s="57"/>
      <c r="O624" s="57"/>
      <c r="P624" s="57"/>
      <c r="Q624" s="57"/>
      <c r="R624" s="57"/>
    </row>
    <row r="625" s="56" customFormat="true" ht="9.75" hidden="false" customHeight="false" outlineLevel="0" collapsed="false">
      <c r="A625" s="75"/>
      <c r="B625" s="81"/>
      <c r="C625" s="81"/>
      <c r="D625" s="77"/>
      <c r="E625" s="75"/>
      <c r="F625" s="75"/>
      <c r="G625" s="75"/>
      <c r="H625" s="82"/>
      <c r="I625" s="55"/>
      <c r="K625" s="57"/>
      <c r="L625" s="57"/>
      <c r="M625" s="57"/>
      <c r="N625" s="57"/>
      <c r="O625" s="57"/>
      <c r="P625" s="57"/>
      <c r="Q625" s="57"/>
      <c r="R625" s="57"/>
    </row>
    <row r="626" s="56" customFormat="true" ht="9.75" hidden="false" customHeight="false" outlineLevel="0" collapsed="false">
      <c r="A626" s="75"/>
      <c r="B626" s="81"/>
      <c r="C626" s="81"/>
      <c r="D626" s="77"/>
      <c r="E626" s="75"/>
      <c r="F626" s="75"/>
      <c r="G626" s="75"/>
      <c r="H626" s="82"/>
      <c r="I626" s="55"/>
      <c r="K626" s="57"/>
      <c r="L626" s="57"/>
      <c r="M626" s="57"/>
      <c r="N626" s="57"/>
      <c r="O626" s="57"/>
      <c r="P626" s="57"/>
      <c r="Q626" s="57"/>
      <c r="R626" s="57"/>
    </row>
    <row r="627" s="56" customFormat="true" ht="9.75" hidden="false" customHeight="false" outlineLevel="0" collapsed="false">
      <c r="A627" s="75"/>
      <c r="B627" s="81"/>
      <c r="C627" s="81"/>
      <c r="D627" s="77"/>
      <c r="E627" s="75"/>
      <c r="F627" s="75"/>
      <c r="G627" s="75"/>
      <c r="H627" s="82"/>
      <c r="I627" s="55"/>
      <c r="K627" s="57"/>
      <c r="L627" s="57"/>
      <c r="M627" s="57"/>
      <c r="N627" s="57"/>
      <c r="O627" s="57"/>
      <c r="P627" s="57"/>
      <c r="Q627" s="57"/>
      <c r="R627" s="57"/>
    </row>
    <row r="628" s="56" customFormat="true" ht="9.75" hidden="false" customHeight="false" outlineLevel="0" collapsed="false">
      <c r="A628" s="75"/>
      <c r="B628" s="81"/>
      <c r="C628" s="81"/>
      <c r="D628" s="77"/>
      <c r="E628" s="75"/>
      <c r="F628" s="75"/>
      <c r="G628" s="75"/>
      <c r="H628" s="82"/>
      <c r="I628" s="55"/>
      <c r="K628" s="57"/>
      <c r="L628" s="57"/>
      <c r="M628" s="57"/>
      <c r="N628" s="57"/>
      <c r="O628" s="57"/>
      <c r="P628" s="57"/>
      <c r="Q628" s="57"/>
      <c r="R628" s="57"/>
    </row>
    <row r="629" s="56" customFormat="true" ht="9.75" hidden="false" customHeight="false" outlineLevel="0" collapsed="false">
      <c r="A629" s="75"/>
      <c r="B629" s="81"/>
      <c r="C629" s="81"/>
      <c r="D629" s="77"/>
      <c r="E629" s="75"/>
      <c r="F629" s="75"/>
      <c r="G629" s="75"/>
      <c r="H629" s="82"/>
      <c r="I629" s="55"/>
      <c r="K629" s="57"/>
      <c r="L629" s="57"/>
      <c r="M629" s="57"/>
      <c r="N629" s="57"/>
      <c r="O629" s="57"/>
      <c r="P629" s="57"/>
      <c r="Q629" s="57"/>
      <c r="R629" s="57"/>
    </row>
    <row r="630" s="56" customFormat="true" ht="9.75" hidden="false" customHeight="false" outlineLevel="0" collapsed="false">
      <c r="A630" s="75"/>
      <c r="B630" s="81"/>
      <c r="C630" s="81"/>
      <c r="D630" s="77"/>
      <c r="E630" s="75"/>
      <c r="F630" s="75"/>
      <c r="G630" s="75"/>
      <c r="H630" s="82"/>
      <c r="I630" s="55"/>
      <c r="K630" s="57"/>
      <c r="L630" s="57"/>
      <c r="M630" s="57"/>
      <c r="N630" s="57"/>
      <c r="O630" s="57"/>
      <c r="P630" s="57"/>
      <c r="Q630" s="57"/>
      <c r="R630" s="57"/>
    </row>
    <row r="631" s="56" customFormat="true" ht="9.75" hidden="false" customHeight="false" outlineLevel="0" collapsed="false">
      <c r="A631" s="75"/>
      <c r="B631" s="81"/>
      <c r="C631" s="81"/>
      <c r="D631" s="77"/>
      <c r="E631" s="75"/>
      <c r="F631" s="75"/>
      <c r="G631" s="75"/>
      <c r="H631" s="82"/>
      <c r="I631" s="55"/>
      <c r="K631" s="57"/>
      <c r="L631" s="57"/>
      <c r="M631" s="57"/>
      <c r="N631" s="57"/>
      <c r="O631" s="57"/>
      <c r="P631" s="57"/>
      <c r="Q631" s="57"/>
      <c r="R631" s="57"/>
    </row>
    <row r="632" s="56" customFormat="true" ht="9.75" hidden="false" customHeight="false" outlineLevel="0" collapsed="false">
      <c r="A632" s="75"/>
      <c r="B632" s="81"/>
      <c r="C632" s="81"/>
      <c r="D632" s="77"/>
      <c r="E632" s="75"/>
      <c r="F632" s="75"/>
      <c r="G632" s="75"/>
      <c r="H632" s="82"/>
      <c r="I632" s="55"/>
      <c r="K632" s="57"/>
      <c r="L632" s="57"/>
      <c r="M632" s="57"/>
      <c r="N632" s="57"/>
      <c r="O632" s="57"/>
      <c r="P632" s="57"/>
      <c r="Q632" s="57"/>
      <c r="R632" s="57"/>
    </row>
    <row r="633" s="56" customFormat="true" ht="9.75" hidden="false" customHeight="false" outlineLevel="0" collapsed="false">
      <c r="A633" s="75"/>
      <c r="B633" s="81"/>
      <c r="C633" s="81"/>
      <c r="D633" s="77"/>
      <c r="E633" s="75"/>
      <c r="F633" s="75"/>
      <c r="G633" s="75"/>
      <c r="H633" s="82"/>
      <c r="I633" s="55"/>
      <c r="K633" s="57"/>
      <c r="L633" s="57"/>
      <c r="M633" s="57"/>
      <c r="N633" s="57"/>
      <c r="O633" s="57"/>
      <c r="P633" s="57"/>
      <c r="Q633" s="57"/>
      <c r="R633" s="57"/>
    </row>
    <row r="634" s="56" customFormat="true" ht="9.75" hidden="false" customHeight="false" outlineLevel="0" collapsed="false">
      <c r="A634" s="75"/>
      <c r="B634" s="81"/>
      <c r="C634" s="81"/>
      <c r="D634" s="77"/>
      <c r="E634" s="75"/>
      <c r="F634" s="75"/>
      <c r="G634" s="75"/>
      <c r="H634" s="82"/>
      <c r="I634" s="55"/>
      <c r="K634" s="57"/>
      <c r="L634" s="57"/>
      <c r="M634" s="57"/>
      <c r="N634" s="57"/>
      <c r="O634" s="57"/>
      <c r="P634" s="57"/>
      <c r="Q634" s="57"/>
      <c r="R634" s="57"/>
    </row>
    <row r="635" s="56" customFormat="true" ht="9.75" hidden="false" customHeight="false" outlineLevel="0" collapsed="false">
      <c r="A635" s="75"/>
      <c r="B635" s="81"/>
      <c r="C635" s="81"/>
      <c r="D635" s="77"/>
      <c r="E635" s="75"/>
      <c r="F635" s="75"/>
      <c r="G635" s="75"/>
      <c r="H635" s="82"/>
      <c r="I635" s="55"/>
      <c r="K635" s="57"/>
      <c r="L635" s="57"/>
      <c r="M635" s="57"/>
      <c r="N635" s="57"/>
      <c r="O635" s="57"/>
      <c r="P635" s="57"/>
      <c r="Q635" s="57"/>
      <c r="R635" s="57"/>
    </row>
    <row r="636" s="56" customFormat="true" ht="9.75" hidden="false" customHeight="false" outlineLevel="0" collapsed="false">
      <c r="A636" s="75"/>
      <c r="B636" s="81"/>
      <c r="C636" s="81"/>
      <c r="D636" s="77"/>
      <c r="E636" s="75"/>
      <c r="F636" s="75"/>
      <c r="G636" s="75"/>
      <c r="H636" s="82"/>
      <c r="I636" s="55"/>
      <c r="K636" s="57"/>
      <c r="L636" s="57"/>
      <c r="M636" s="57"/>
      <c r="N636" s="57"/>
      <c r="O636" s="57"/>
      <c r="P636" s="57"/>
      <c r="Q636" s="57"/>
      <c r="R636" s="57"/>
    </row>
    <row r="637" s="56" customFormat="true" ht="9.75" hidden="false" customHeight="false" outlineLevel="0" collapsed="false">
      <c r="A637" s="75"/>
      <c r="B637" s="81"/>
      <c r="C637" s="81"/>
      <c r="D637" s="77"/>
      <c r="E637" s="75"/>
      <c r="F637" s="75"/>
      <c r="G637" s="75"/>
      <c r="H637" s="82"/>
      <c r="I637" s="55"/>
      <c r="K637" s="57"/>
      <c r="L637" s="57"/>
      <c r="M637" s="57"/>
      <c r="N637" s="57"/>
      <c r="O637" s="57"/>
      <c r="P637" s="57"/>
      <c r="Q637" s="57"/>
      <c r="R637" s="57"/>
    </row>
    <row r="638" s="56" customFormat="true" ht="9.75" hidden="false" customHeight="false" outlineLevel="0" collapsed="false">
      <c r="A638" s="75"/>
      <c r="B638" s="81"/>
      <c r="C638" s="81"/>
      <c r="D638" s="77"/>
      <c r="E638" s="75"/>
      <c r="F638" s="75"/>
      <c r="G638" s="75"/>
      <c r="H638" s="82"/>
      <c r="I638" s="55"/>
      <c r="K638" s="57"/>
      <c r="L638" s="57"/>
      <c r="M638" s="57"/>
      <c r="N638" s="57"/>
      <c r="O638" s="57"/>
      <c r="P638" s="57"/>
      <c r="Q638" s="57"/>
      <c r="R638" s="57"/>
    </row>
    <row r="639" s="56" customFormat="true" ht="9.75" hidden="false" customHeight="false" outlineLevel="0" collapsed="false">
      <c r="A639" s="75"/>
      <c r="B639" s="81"/>
      <c r="C639" s="81"/>
      <c r="D639" s="77"/>
      <c r="E639" s="75"/>
      <c r="F639" s="75"/>
      <c r="G639" s="75"/>
      <c r="H639" s="82"/>
      <c r="I639" s="55"/>
      <c r="K639" s="57"/>
      <c r="L639" s="57"/>
      <c r="M639" s="57"/>
      <c r="N639" s="57"/>
      <c r="O639" s="57"/>
      <c r="P639" s="57"/>
      <c r="Q639" s="57"/>
      <c r="R639" s="57"/>
    </row>
    <row r="640" s="56" customFormat="true" ht="9.75" hidden="false" customHeight="false" outlineLevel="0" collapsed="false">
      <c r="A640" s="75"/>
      <c r="B640" s="81"/>
      <c r="C640" s="81"/>
      <c r="D640" s="77"/>
      <c r="E640" s="75"/>
      <c r="F640" s="75"/>
      <c r="G640" s="75"/>
      <c r="H640" s="82"/>
      <c r="I640" s="55"/>
      <c r="K640" s="57"/>
      <c r="L640" s="57"/>
      <c r="M640" s="57"/>
      <c r="N640" s="57"/>
      <c r="O640" s="57"/>
      <c r="P640" s="57"/>
      <c r="Q640" s="57"/>
      <c r="R640" s="57"/>
    </row>
    <row r="641" s="56" customFormat="true" ht="9.75" hidden="false" customHeight="false" outlineLevel="0" collapsed="false">
      <c r="A641" s="75"/>
      <c r="B641" s="81"/>
      <c r="C641" s="81"/>
      <c r="D641" s="77"/>
      <c r="E641" s="75"/>
      <c r="F641" s="75"/>
      <c r="G641" s="75"/>
      <c r="H641" s="82"/>
      <c r="I641" s="55"/>
      <c r="K641" s="57"/>
      <c r="L641" s="57"/>
      <c r="M641" s="57"/>
      <c r="N641" s="57"/>
      <c r="O641" s="57"/>
      <c r="P641" s="57"/>
      <c r="Q641" s="57"/>
      <c r="R641" s="57"/>
    </row>
    <row r="642" s="56" customFormat="true" ht="9.75" hidden="false" customHeight="false" outlineLevel="0" collapsed="false">
      <c r="A642" s="75"/>
      <c r="B642" s="81"/>
      <c r="C642" s="81"/>
      <c r="D642" s="77"/>
      <c r="E642" s="75"/>
      <c r="F642" s="75"/>
      <c r="G642" s="75"/>
      <c r="H642" s="82"/>
      <c r="I642" s="55"/>
      <c r="K642" s="57"/>
      <c r="L642" s="57"/>
      <c r="M642" s="57"/>
      <c r="N642" s="57"/>
      <c r="O642" s="57"/>
      <c r="P642" s="57"/>
      <c r="Q642" s="57"/>
      <c r="R642" s="57"/>
    </row>
    <row r="643" s="56" customFormat="true" ht="9.75" hidden="false" customHeight="false" outlineLevel="0" collapsed="false">
      <c r="A643" s="75"/>
      <c r="B643" s="81"/>
      <c r="C643" s="81"/>
      <c r="D643" s="77"/>
      <c r="E643" s="75"/>
      <c r="F643" s="75"/>
      <c r="G643" s="75"/>
      <c r="H643" s="82"/>
      <c r="I643" s="55"/>
      <c r="K643" s="57"/>
      <c r="L643" s="57"/>
      <c r="M643" s="57"/>
      <c r="N643" s="57"/>
      <c r="O643" s="57"/>
      <c r="P643" s="57"/>
      <c r="Q643" s="57"/>
      <c r="R643" s="57"/>
    </row>
    <row r="644" s="56" customFormat="true" ht="9.75" hidden="false" customHeight="false" outlineLevel="0" collapsed="false">
      <c r="A644" s="75"/>
      <c r="B644" s="81"/>
      <c r="C644" s="81"/>
      <c r="D644" s="77"/>
      <c r="E644" s="75"/>
      <c r="F644" s="75"/>
      <c r="G644" s="75"/>
      <c r="H644" s="82"/>
      <c r="I644" s="55"/>
      <c r="K644" s="57"/>
      <c r="L644" s="57"/>
      <c r="M644" s="57"/>
      <c r="N644" s="57"/>
      <c r="O644" s="57"/>
      <c r="P644" s="57"/>
      <c r="Q644" s="57"/>
      <c r="R644" s="57"/>
    </row>
    <row r="645" s="56" customFormat="true" ht="9.75" hidden="false" customHeight="false" outlineLevel="0" collapsed="false">
      <c r="A645" s="75"/>
      <c r="B645" s="81"/>
      <c r="C645" s="81"/>
      <c r="D645" s="77"/>
      <c r="E645" s="75"/>
      <c r="F645" s="75"/>
      <c r="G645" s="75"/>
      <c r="H645" s="82"/>
      <c r="I645" s="55"/>
      <c r="K645" s="57"/>
      <c r="L645" s="57"/>
      <c r="M645" s="57"/>
      <c r="N645" s="57"/>
      <c r="O645" s="57"/>
      <c r="P645" s="57"/>
      <c r="Q645" s="57"/>
      <c r="R645" s="57"/>
    </row>
    <row r="646" s="56" customFormat="true" ht="9.75" hidden="false" customHeight="false" outlineLevel="0" collapsed="false">
      <c r="A646" s="75"/>
      <c r="B646" s="81"/>
      <c r="C646" s="81"/>
      <c r="D646" s="77"/>
      <c r="E646" s="75"/>
      <c r="F646" s="75"/>
      <c r="G646" s="75"/>
      <c r="H646" s="82"/>
      <c r="I646" s="55"/>
      <c r="K646" s="57"/>
      <c r="L646" s="57"/>
      <c r="M646" s="57"/>
      <c r="N646" s="57"/>
      <c r="O646" s="57"/>
      <c r="P646" s="57"/>
      <c r="Q646" s="57"/>
      <c r="R646" s="57"/>
    </row>
    <row r="647" s="56" customFormat="true" ht="9.75" hidden="false" customHeight="false" outlineLevel="0" collapsed="false">
      <c r="A647" s="75"/>
      <c r="B647" s="81"/>
      <c r="C647" s="81"/>
      <c r="D647" s="77"/>
      <c r="E647" s="75"/>
      <c r="F647" s="75"/>
      <c r="G647" s="75"/>
      <c r="H647" s="82"/>
      <c r="I647" s="55"/>
      <c r="K647" s="57"/>
      <c r="L647" s="57"/>
      <c r="M647" s="57"/>
      <c r="N647" s="57"/>
      <c r="O647" s="57"/>
      <c r="P647" s="57"/>
      <c r="Q647" s="57"/>
      <c r="R647" s="57"/>
    </row>
    <row r="648" s="56" customFormat="true" ht="9.75" hidden="false" customHeight="false" outlineLevel="0" collapsed="false">
      <c r="A648" s="75"/>
      <c r="B648" s="81"/>
      <c r="C648" s="81"/>
      <c r="D648" s="77"/>
      <c r="E648" s="75"/>
      <c r="F648" s="75"/>
      <c r="G648" s="75"/>
      <c r="H648" s="82"/>
      <c r="I648" s="55"/>
      <c r="K648" s="57"/>
      <c r="L648" s="57"/>
      <c r="M648" s="57"/>
      <c r="N648" s="57"/>
      <c r="O648" s="57"/>
      <c r="P648" s="57"/>
      <c r="Q648" s="57"/>
      <c r="R648" s="57"/>
    </row>
    <row r="649" s="56" customFormat="true" ht="9.75" hidden="false" customHeight="false" outlineLevel="0" collapsed="false">
      <c r="A649" s="75"/>
      <c r="B649" s="81"/>
      <c r="C649" s="81"/>
      <c r="D649" s="77"/>
      <c r="E649" s="75"/>
      <c r="F649" s="75"/>
      <c r="G649" s="75"/>
      <c r="H649" s="82"/>
      <c r="I649" s="55"/>
      <c r="K649" s="57"/>
      <c r="L649" s="57"/>
      <c r="M649" s="57"/>
      <c r="N649" s="57"/>
      <c r="O649" s="57"/>
      <c r="P649" s="57"/>
      <c r="Q649" s="57"/>
      <c r="R649" s="57"/>
    </row>
    <row r="650" s="56" customFormat="true" ht="9.75" hidden="false" customHeight="false" outlineLevel="0" collapsed="false">
      <c r="A650" s="75"/>
      <c r="B650" s="81"/>
      <c r="C650" s="81"/>
      <c r="D650" s="77"/>
      <c r="E650" s="75"/>
      <c r="F650" s="75"/>
      <c r="G650" s="75"/>
      <c r="H650" s="82"/>
      <c r="I650" s="55"/>
      <c r="K650" s="57"/>
      <c r="L650" s="57"/>
      <c r="M650" s="57"/>
      <c r="N650" s="57"/>
      <c r="O650" s="57"/>
      <c r="P650" s="57"/>
      <c r="Q650" s="57"/>
      <c r="R650" s="57"/>
    </row>
    <row r="651" s="56" customFormat="true" ht="9.75" hidden="false" customHeight="false" outlineLevel="0" collapsed="false">
      <c r="A651" s="75"/>
      <c r="B651" s="81"/>
      <c r="C651" s="81"/>
      <c r="D651" s="77"/>
      <c r="E651" s="75"/>
      <c r="F651" s="75"/>
      <c r="G651" s="75"/>
      <c r="H651" s="82"/>
      <c r="I651" s="55"/>
      <c r="K651" s="57"/>
      <c r="L651" s="57"/>
      <c r="M651" s="57"/>
      <c r="N651" s="57"/>
      <c r="O651" s="57"/>
      <c r="P651" s="57"/>
      <c r="Q651" s="57"/>
      <c r="R651" s="57"/>
    </row>
    <row r="652" s="56" customFormat="true" ht="9.75" hidden="false" customHeight="false" outlineLevel="0" collapsed="false">
      <c r="A652" s="75"/>
      <c r="B652" s="81"/>
      <c r="C652" s="81"/>
      <c r="D652" s="77"/>
      <c r="E652" s="75"/>
      <c r="F652" s="75"/>
      <c r="G652" s="75"/>
      <c r="H652" s="82"/>
      <c r="I652" s="55"/>
      <c r="K652" s="57"/>
      <c r="L652" s="57"/>
      <c r="M652" s="57"/>
      <c r="N652" s="57"/>
      <c r="O652" s="57"/>
      <c r="P652" s="57"/>
      <c r="Q652" s="57"/>
      <c r="R652" s="57"/>
    </row>
    <row r="653" s="56" customFormat="true" ht="9.75" hidden="false" customHeight="false" outlineLevel="0" collapsed="false">
      <c r="A653" s="75"/>
      <c r="B653" s="81"/>
      <c r="C653" s="81"/>
      <c r="D653" s="77"/>
      <c r="E653" s="75"/>
      <c r="F653" s="75"/>
      <c r="G653" s="75"/>
      <c r="H653" s="82"/>
      <c r="I653" s="55"/>
      <c r="K653" s="57"/>
      <c r="L653" s="57"/>
      <c r="M653" s="57"/>
      <c r="N653" s="57"/>
      <c r="O653" s="57"/>
      <c r="P653" s="57"/>
      <c r="Q653" s="57"/>
      <c r="R653" s="57"/>
    </row>
    <row r="654" s="56" customFormat="true" ht="9.75" hidden="false" customHeight="false" outlineLevel="0" collapsed="false">
      <c r="A654" s="75"/>
      <c r="B654" s="81"/>
      <c r="C654" s="81"/>
      <c r="D654" s="77"/>
      <c r="E654" s="75"/>
      <c r="F654" s="75"/>
      <c r="G654" s="75"/>
      <c r="H654" s="82"/>
      <c r="I654" s="55"/>
      <c r="K654" s="57"/>
      <c r="L654" s="57"/>
      <c r="M654" s="57"/>
      <c r="N654" s="57"/>
      <c r="O654" s="57"/>
      <c r="P654" s="57"/>
      <c r="Q654" s="57"/>
      <c r="R654" s="57"/>
    </row>
    <row r="655" s="56" customFormat="true" ht="9.75" hidden="false" customHeight="false" outlineLevel="0" collapsed="false">
      <c r="A655" s="75"/>
      <c r="B655" s="81"/>
      <c r="C655" s="81"/>
      <c r="D655" s="77"/>
      <c r="E655" s="75"/>
      <c r="F655" s="75"/>
      <c r="G655" s="75"/>
      <c r="H655" s="82"/>
      <c r="I655" s="55"/>
      <c r="K655" s="57"/>
      <c r="L655" s="57"/>
      <c r="M655" s="57"/>
      <c r="N655" s="57"/>
      <c r="O655" s="57"/>
      <c r="P655" s="57"/>
      <c r="Q655" s="57"/>
      <c r="R655" s="57"/>
    </row>
    <row r="656" s="56" customFormat="true" ht="9.75" hidden="false" customHeight="false" outlineLevel="0" collapsed="false">
      <c r="A656" s="75"/>
      <c r="B656" s="81"/>
      <c r="C656" s="81"/>
      <c r="D656" s="77"/>
      <c r="E656" s="75"/>
      <c r="F656" s="75"/>
      <c r="G656" s="75"/>
      <c r="H656" s="82"/>
      <c r="I656" s="55"/>
      <c r="K656" s="57"/>
      <c r="L656" s="57"/>
      <c r="M656" s="57"/>
      <c r="N656" s="57"/>
      <c r="O656" s="57"/>
      <c r="P656" s="57"/>
      <c r="Q656" s="57"/>
      <c r="R656" s="57"/>
    </row>
    <row r="657" s="56" customFormat="true" ht="9.75" hidden="false" customHeight="false" outlineLevel="0" collapsed="false">
      <c r="A657" s="75"/>
      <c r="B657" s="81"/>
      <c r="C657" s="81"/>
      <c r="D657" s="77"/>
      <c r="E657" s="75"/>
      <c r="F657" s="75"/>
      <c r="G657" s="75"/>
      <c r="H657" s="82"/>
      <c r="I657" s="55"/>
      <c r="K657" s="57"/>
      <c r="L657" s="57"/>
      <c r="M657" s="57"/>
      <c r="N657" s="57"/>
      <c r="O657" s="57"/>
      <c r="P657" s="57"/>
      <c r="Q657" s="57"/>
      <c r="R657" s="57"/>
    </row>
    <row r="658" s="56" customFormat="true" ht="9.75" hidden="false" customHeight="false" outlineLevel="0" collapsed="false">
      <c r="A658" s="75"/>
      <c r="B658" s="81"/>
      <c r="C658" s="81"/>
      <c r="D658" s="77"/>
      <c r="E658" s="75"/>
      <c r="F658" s="75"/>
      <c r="G658" s="75"/>
      <c r="H658" s="82"/>
      <c r="I658" s="55"/>
      <c r="K658" s="57"/>
      <c r="L658" s="57"/>
      <c r="M658" s="57"/>
      <c r="N658" s="57"/>
      <c r="O658" s="57"/>
      <c r="P658" s="57"/>
      <c r="Q658" s="57"/>
      <c r="R658" s="57"/>
    </row>
    <row r="659" s="56" customFormat="true" ht="9.75" hidden="false" customHeight="false" outlineLevel="0" collapsed="false">
      <c r="A659" s="75"/>
      <c r="B659" s="81"/>
      <c r="C659" s="81"/>
      <c r="D659" s="77"/>
      <c r="E659" s="75"/>
      <c r="F659" s="75"/>
      <c r="G659" s="75"/>
      <c r="H659" s="82"/>
      <c r="I659" s="55"/>
      <c r="K659" s="57"/>
      <c r="L659" s="57"/>
      <c r="M659" s="57"/>
      <c r="N659" s="57"/>
      <c r="O659" s="57"/>
      <c r="P659" s="57"/>
      <c r="Q659" s="57"/>
      <c r="R659" s="57"/>
    </row>
    <row r="660" s="56" customFormat="true" ht="9.75" hidden="false" customHeight="false" outlineLevel="0" collapsed="false">
      <c r="A660" s="75"/>
      <c r="B660" s="81"/>
      <c r="C660" s="81"/>
      <c r="D660" s="77"/>
      <c r="E660" s="75"/>
      <c r="F660" s="75"/>
      <c r="G660" s="75"/>
      <c r="H660" s="82"/>
      <c r="I660" s="55"/>
      <c r="K660" s="57"/>
      <c r="L660" s="57"/>
      <c r="M660" s="57"/>
      <c r="N660" s="57"/>
      <c r="O660" s="57"/>
      <c r="P660" s="57"/>
      <c r="Q660" s="57"/>
      <c r="R660" s="57"/>
    </row>
    <row r="661" s="56" customFormat="true" ht="9.75" hidden="false" customHeight="false" outlineLevel="0" collapsed="false">
      <c r="A661" s="75"/>
      <c r="B661" s="81"/>
      <c r="C661" s="81"/>
      <c r="D661" s="77"/>
      <c r="E661" s="75"/>
      <c r="F661" s="75"/>
      <c r="G661" s="75"/>
      <c r="H661" s="82"/>
      <c r="I661" s="55"/>
      <c r="K661" s="57"/>
      <c r="L661" s="57"/>
      <c r="M661" s="57"/>
      <c r="N661" s="57"/>
      <c r="O661" s="57"/>
      <c r="P661" s="57"/>
      <c r="Q661" s="57"/>
      <c r="R661" s="57"/>
    </row>
    <row r="662" s="56" customFormat="true" ht="9.75" hidden="false" customHeight="false" outlineLevel="0" collapsed="false">
      <c r="A662" s="75"/>
      <c r="B662" s="81"/>
      <c r="C662" s="81"/>
      <c r="D662" s="77"/>
      <c r="E662" s="75"/>
      <c r="F662" s="75"/>
      <c r="G662" s="75"/>
      <c r="H662" s="82"/>
      <c r="I662" s="55"/>
      <c r="K662" s="57"/>
      <c r="L662" s="57"/>
      <c r="M662" s="57"/>
      <c r="N662" s="57"/>
      <c r="O662" s="57"/>
      <c r="P662" s="57"/>
      <c r="Q662" s="57"/>
      <c r="R662" s="57"/>
    </row>
    <row r="663" s="56" customFormat="true" ht="9.75" hidden="false" customHeight="false" outlineLevel="0" collapsed="false">
      <c r="A663" s="75"/>
      <c r="B663" s="81"/>
      <c r="C663" s="81"/>
      <c r="D663" s="77"/>
      <c r="E663" s="75"/>
      <c r="F663" s="75"/>
      <c r="G663" s="75"/>
      <c r="H663" s="82"/>
      <c r="I663" s="55"/>
      <c r="K663" s="57"/>
      <c r="L663" s="57"/>
      <c r="M663" s="57"/>
      <c r="N663" s="57"/>
      <c r="O663" s="57"/>
      <c r="P663" s="57"/>
      <c r="Q663" s="57"/>
      <c r="R663" s="57"/>
    </row>
    <row r="664" s="56" customFormat="true" ht="9.75" hidden="false" customHeight="false" outlineLevel="0" collapsed="false">
      <c r="A664" s="75"/>
      <c r="B664" s="81"/>
      <c r="C664" s="81"/>
      <c r="D664" s="77"/>
      <c r="E664" s="75"/>
      <c r="F664" s="75"/>
      <c r="G664" s="75"/>
      <c r="H664" s="82"/>
      <c r="I664" s="55"/>
      <c r="K664" s="57"/>
      <c r="L664" s="57"/>
      <c r="M664" s="57"/>
      <c r="N664" s="57"/>
      <c r="O664" s="57"/>
      <c r="P664" s="57"/>
      <c r="Q664" s="57"/>
      <c r="R664" s="57"/>
    </row>
    <row r="665" s="56" customFormat="true" ht="9.75" hidden="false" customHeight="false" outlineLevel="0" collapsed="false">
      <c r="A665" s="75"/>
      <c r="B665" s="81"/>
      <c r="C665" s="81"/>
      <c r="D665" s="77"/>
      <c r="E665" s="75"/>
      <c r="F665" s="75"/>
      <c r="G665" s="75"/>
      <c r="H665" s="82"/>
      <c r="I665" s="55"/>
      <c r="K665" s="57"/>
      <c r="L665" s="57"/>
      <c r="M665" s="57"/>
      <c r="N665" s="57"/>
      <c r="O665" s="57"/>
      <c r="P665" s="57"/>
      <c r="Q665" s="57"/>
      <c r="R665" s="57"/>
    </row>
    <row r="666" s="56" customFormat="true" ht="9.75" hidden="false" customHeight="false" outlineLevel="0" collapsed="false">
      <c r="A666" s="75"/>
      <c r="B666" s="81"/>
      <c r="C666" s="81"/>
      <c r="D666" s="77"/>
      <c r="E666" s="75"/>
      <c r="F666" s="75"/>
      <c r="G666" s="75"/>
      <c r="H666" s="82"/>
      <c r="I666" s="55"/>
      <c r="K666" s="57"/>
      <c r="L666" s="57"/>
      <c r="M666" s="57"/>
      <c r="N666" s="57"/>
      <c r="O666" s="57"/>
      <c r="P666" s="57"/>
      <c r="Q666" s="57"/>
      <c r="R666" s="57"/>
    </row>
    <row r="667" s="56" customFormat="true" ht="9.75" hidden="false" customHeight="false" outlineLevel="0" collapsed="false">
      <c r="A667" s="75"/>
      <c r="B667" s="81"/>
      <c r="C667" s="81"/>
      <c r="D667" s="77"/>
      <c r="E667" s="75"/>
      <c r="F667" s="75"/>
      <c r="G667" s="75"/>
      <c r="H667" s="82"/>
      <c r="I667" s="55"/>
      <c r="K667" s="57"/>
      <c r="L667" s="57"/>
      <c r="M667" s="57"/>
      <c r="N667" s="57"/>
      <c r="O667" s="57"/>
      <c r="P667" s="57"/>
      <c r="Q667" s="57"/>
      <c r="R667" s="57"/>
    </row>
    <row r="668" s="56" customFormat="true" ht="9.75" hidden="false" customHeight="false" outlineLevel="0" collapsed="false">
      <c r="A668" s="75"/>
      <c r="B668" s="81"/>
      <c r="C668" s="81"/>
      <c r="D668" s="77"/>
      <c r="E668" s="75"/>
      <c r="F668" s="75"/>
      <c r="G668" s="75"/>
      <c r="H668" s="82"/>
      <c r="I668" s="55"/>
      <c r="K668" s="57"/>
      <c r="L668" s="57"/>
      <c r="M668" s="57"/>
      <c r="N668" s="57"/>
      <c r="O668" s="57"/>
      <c r="P668" s="57"/>
      <c r="Q668" s="57"/>
      <c r="R668" s="57"/>
    </row>
    <row r="669" s="56" customFormat="true" ht="9.75" hidden="false" customHeight="false" outlineLevel="0" collapsed="false">
      <c r="A669" s="75"/>
      <c r="B669" s="81"/>
      <c r="C669" s="81"/>
      <c r="D669" s="77"/>
      <c r="E669" s="75"/>
      <c r="F669" s="75"/>
      <c r="G669" s="75"/>
      <c r="H669" s="82"/>
      <c r="I669" s="55"/>
      <c r="K669" s="57"/>
      <c r="L669" s="57"/>
      <c r="M669" s="57"/>
      <c r="N669" s="57"/>
      <c r="O669" s="57"/>
      <c r="P669" s="57"/>
      <c r="Q669" s="57"/>
      <c r="R669" s="57"/>
    </row>
    <row r="670" s="56" customFormat="true" ht="9.75" hidden="false" customHeight="false" outlineLevel="0" collapsed="false">
      <c r="A670" s="75"/>
      <c r="B670" s="81"/>
      <c r="C670" s="81"/>
      <c r="D670" s="77"/>
      <c r="E670" s="75"/>
      <c r="F670" s="75"/>
      <c r="G670" s="75"/>
      <c r="H670" s="82"/>
      <c r="I670" s="55"/>
      <c r="K670" s="57"/>
      <c r="L670" s="57"/>
      <c r="M670" s="57"/>
      <c r="N670" s="57"/>
      <c r="O670" s="57"/>
      <c r="P670" s="57"/>
      <c r="Q670" s="57"/>
      <c r="R670" s="57"/>
    </row>
    <row r="671" s="56" customFormat="true" ht="9.75" hidden="false" customHeight="false" outlineLevel="0" collapsed="false">
      <c r="A671" s="75"/>
      <c r="B671" s="81"/>
      <c r="C671" s="81"/>
      <c r="D671" s="77"/>
      <c r="E671" s="75"/>
      <c r="F671" s="75"/>
      <c r="G671" s="75"/>
      <c r="H671" s="82"/>
      <c r="I671" s="55"/>
      <c r="K671" s="57"/>
      <c r="L671" s="57"/>
      <c r="M671" s="57"/>
      <c r="N671" s="57"/>
      <c r="O671" s="57"/>
      <c r="P671" s="57"/>
      <c r="Q671" s="57"/>
      <c r="R671" s="57"/>
    </row>
    <row r="672" s="56" customFormat="true" ht="9.75" hidden="false" customHeight="false" outlineLevel="0" collapsed="false">
      <c r="A672" s="75"/>
      <c r="B672" s="81"/>
      <c r="C672" s="81"/>
      <c r="D672" s="77"/>
      <c r="E672" s="75"/>
      <c r="F672" s="75"/>
      <c r="G672" s="75"/>
      <c r="H672" s="82"/>
      <c r="I672" s="55"/>
      <c r="K672" s="57"/>
      <c r="L672" s="57"/>
      <c r="M672" s="57"/>
      <c r="N672" s="57"/>
      <c r="O672" s="57"/>
      <c r="P672" s="57"/>
      <c r="Q672" s="57"/>
      <c r="R672" s="57"/>
    </row>
    <row r="673" s="56" customFormat="true" ht="9.75" hidden="false" customHeight="false" outlineLevel="0" collapsed="false">
      <c r="A673" s="75"/>
      <c r="B673" s="81"/>
      <c r="C673" s="81"/>
      <c r="D673" s="77"/>
      <c r="E673" s="75"/>
      <c r="F673" s="75"/>
      <c r="G673" s="75"/>
      <c r="H673" s="82"/>
      <c r="I673" s="55"/>
      <c r="K673" s="57"/>
      <c r="L673" s="57"/>
      <c r="M673" s="57"/>
      <c r="N673" s="57"/>
      <c r="O673" s="57"/>
      <c r="P673" s="57"/>
      <c r="Q673" s="57"/>
      <c r="R673" s="57"/>
    </row>
    <row r="674" s="56" customFormat="true" ht="9.75" hidden="false" customHeight="false" outlineLevel="0" collapsed="false">
      <c r="A674" s="75"/>
      <c r="B674" s="81"/>
      <c r="C674" s="81"/>
      <c r="D674" s="77"/>
      <c r="E674" s="75"/>
      <c r="F674" s="75"/>
      <c r="G674" s="75"/>
      <c r="H674" s="82"/>
      <c r="I674" s="55"/>
      <c r="K674" s="57"/>
      <c r="L674" s="57"/>
      <c r="M674" s="57"/>
      <c r="N674" s="57"/>
      <c r="O674" s="57"/>
      <c r="P674" s="57"/>
      <c r="Q674" s="57"/>
      <c r="R674" s="57"/>
    </row>
    <row r="675" s="56" customFormat="true" ht="9.75" hidden="false" customHeight="false" outlineLevel="0" collapsed="false">
      <c r="A675" s="75"/>
      <c r="B675" s="81"/>
      <c r="C675" s="81"/>
      <c r="D675" s="77"/>
      <c r="E675" s="75"/>
      <c r="F675" s="75"/>
      <c r="G675" s="75"/>
      <c r="H675" s="82"/>
      <c r="I675" s="55"/>
      <c r="K675" s="57"/>
      <c r="L675" s="57"/>
      <c r="M675" s="57"/>
      <c r="N675" s="57"/>
      <c r="O675" s="57"/>
      <c r="P675" s="57"/>
      <c r="Q675" s="57"/>
      <c r="R675" s="57"/>
    </row>
    <row r="676" s="56" customFormat="true" ht="9.75" hidden="false" customHeight="false" outlineLevel="0" collapsed="false">
      <c r="A676" s="75"/>
      <c r="B676" s="81"/>
      <c r="C676" s="81"/>
      <c r="D676" s="77"/>
      <c r="E676" s="75"/>
      <c r="F676" s="75"/>
      <c r="G676" s="75"/>
      <c r="H676" s="82"/>
      <c r="I676" s="55"/>
      <c r="K676" s="57"/>
      <c r="L676" s="57"/>
      <c r="M676" s="57"/>
      <c r="N676" s="57"/>
      <c r="O676" s="57"/>
      <c r="P676" s="57"/>
      <c r="Q676" s="57"/>
      <c r="R676" s="57"/>
    </row>
    <row r="677" s="56" customFormat="true" ht="9.75" hidden="false" customHeight="false" outlineLevel="0" collapsed="false">
      <c r="A677" s="75"/>
      <c r="B677" s="81"/>
      <c r="C677" s="81"/>
      <c r="D677" s="77"/>
      <c r="E677" s="75"/>
      <c r="F677" s="75"/>
      <c r="G677" s="75"/>
      <c r="H677" s="82"/>
      <c r="I677" s="55"/>
      <c r="K677" s="57"/>
      <c r="L677" s="57"/>
      <c r="M677" s="57"/>
      <c r="N677" s="57"/>
      <c r="O677" s="57"/>
      <c r="P677" s="57"/>
      <c r="Q677" s="57"/>
      <c r="R677" s="57"/>
    </row>
    <row r="678" s="56" customFormat="true" ht="9.75" hidden="false" customHeight="false" outlineLevel="0" collapsed="false">
      <c r="A678" s="75"/>
      <c r="B678" s="81"/>
      <c r="C678" s="81"/>
      <c r="D678" s="77"/>
      <c r="E678" s="75"/>
      <c r="F678" s="75"/>
      <c r="G678" s="75"/>
      <c r="H678" s="82"/>
      <c r="I678" s="55"/>
      <c r="K678" s="57"/>
      <c r="L678" s="57"/>
      <c r="M678" s="57"/>
      <c r="N678" s="57"/>
      <c r="O678" s="57"/>
      <c r="P678" s="57"/>
      <c r="Q678" s="57"/>
      <c r="R678" s="57"/>
    </row>
    <row r="679" s="56" customFormat="true" ht="9.75" hidden="false" customHeight="false" outlineLevel="0" collapsed="false">
      <c r="A679" s="75"/>
      <c r="B679" s="81"/>
      <c r="C679" s="81"/>
      <c r="D679" s="77"/>
      <c r="E679" s="75"/>
      <c r="F679" s="75"/>
      <c r="G679" s="75"/>
      <c r="H679" s="82"/>
      <c r="I679" s="55"/>
      <c r="K679" s="57"/>
      <c r="L679" s="57"/>
      <c r="M679" s="57"/>
      <c r="N679" s="57"/>
      <c r="O679" s="57"/>
      <c r="P679" s="57"/>
      <c r="Q679" s="57"/>
      <c r="R679" s="57"/>
    </row>
    <row r="680" s="56" customFormat="true" ht="9.75" hidden="false" customHeight="false" outlineLevel="0" collapsed="false">
      <c r="A680" s="75"/>
      <c r="B680" s="81"/>
      <c r="C680" s="81"/>
      <c r="D680" s="77"/>
      <c r="E680" s="75"/>
      <c r="F680" s="75"/>
      <c r="G680" s="75"/>
      <c r="H680" s="82"/>
      <c r="I680" s="55"/>
      <c r="K680" s="57"/>
      <c r="L680" s="57"/>
      <c r="M680" s="57"/>
      <c r="N680" s="57"/>
      <c r="O680" s="57"/>
      <c r="P680" s="57"/>
      <c r="Q680" s="57"/>
      <c r="R680" s="57"/>
    </row>
    <row r="681" s="56" customFormat="true" ht="9.75" hidden="false" customHeight="false" outlineLevel="0" collapsed="false">
      <c r="A681" s="75"/>
      <c r="B681" s="81"/>
      <c r="C681" s="81"/>
      <c r="D681" s="77"/>
      <c r="E681" s="75"/>
      <c r="F681" s="75"/>
      <c r="G681" s="75"/>
      <c r="H681" s="82"/>
      <c r="I681" s="55"/>
      <c r="K681" s="57"/>
      <c r="L681" s="57"/>
      <c r="M681" s="57"/>
      <c r="N681" s="57"/>
      <c r="O681" s="57"/>
      <c r="P681" s="57"/>
      <c r="Q681" s="57"/>
      <c r="R681" s="57"/>
    </row>
    <row r="682" s="56" customFormat="true" ht="9.75" hidden="false" customHeight="false" outlineLevel="0" collapsed="false">
      <c r="A682" s="75"/>
      <c r="B682" s="81"/>
      <c r="C682" s="81"/>
      <c r="D682" s="77"/>
      <c r="E682" s="75"/>
      <c r="F682" s="75"/>
      <c r="G682" s="75"/>
      <c r="H682" s="82"/>
      <c r="I682" s="55"/>
      <c r="K682" s="57"/>
      <c r="L682" s="57"/>
      <c r="M682" s="57"/>
      <c r="N682" s="57"/>
      <c r="O682" s="57"/>
      <c r="P682" s="57"/>
      <c r="Q682" s="57"/>
      <c r="R682" s="57"/>
    </row>
    <row r="683" s="56" customFormat="true" ht="9.75" hidden="false" customHeight="false" outlineLevel="0" collapsed="false">
      <c r="A683" s="75"/>
      <c r="B683" s="81"/>
      <c r="C683" s="81"/>
      <c r="D683" s="77"/>
      <c r="E683" s="75"/>
      <c r="F683" s="75"/>
      <c r="G683" s="75"/>
      <c r="H683" s="82"/>
      <c r="I683" s="55"/>
      <c r="K683" s="57"/>
      <c r="L683" s="57"/>
      <c r="M683" s="57"/>
      <c r="N683" s="57"/>
      <c r="O683" s="57"/>
      <c r="P683" s="57"/>
      <c r="Q683" s="57"/>
      <c r="R683" s="57"/>
    </row>
    <row r="684" s="56" customFormat="true" ht="9.75" hidden="false" customHeight="false" outlineLevel="0" collapsed="false">
      <c r="A684" s="75"/>
      <c r="B684" s="81"/>
      <c r="C684" s="81"/>
      <c r="D684" s="77"/>
      <c r="E684" s="75"/>
      <c r="F684" s="75"/>
      <c r="G684" s="75"/>
      <c r="H684" s="82"/>
      <c r="I684" s="55"/>
      <c r="K684" s="57"/>
      <c r="L684" s="57"/>
      <c r="M684" s="57"/>
      <c r="N684" s="57"/>
      <c r="O684" s="57"/>
      <c r="P684" s="57"/>
      <c r="Q684" s="57"/>
      <c r="R684" s="57"/>
    </row>
    <row r="685" s="56" customFormat="true" ht="9.75" hidden="false" customHeight="false" outlineLevel="0" collapsed="false">
      <c r="A685" s="75"/>
      <c r="B685" s="81"/>
      <c r="C685" s="81"/>
      <c r="D685" s="77"/>
      <c r="E685" s="75"/>
      <c r="F685" s="75"/>
      <c r="G685" s="75"/>
      <c r="H685" s="82"/>
      <c r="I685" s="55"/>
      <c r="K685" s="57"/>
      <c r="L685" s="57"/>
      <c r="M685" s="57"/>
      <c r="N685" s="57"/>
      <c r="O685" s="57"/>
      <c r="P685" s="57"/>
      <c r="Q685" s="57"/>
      <c r="R685" s="57"/>
    </row>
    <row r="686" s="56" customFormat="true" ht="9.75" hidden="false" customHeight="false" outlineLevel="0" collapsed="false">
      <c r="A686" s="75"/>
      <c r="B686" s="81"/>
      <c r="C686" s="81"/>
      <c r="D686" s="77"/>
      <c r="E686" s="75"/>
      <c r="F686" s="75"/>
      <c r="G686" s="75"/>
      <c r="H686" s="82"/>
      <c r="I686" s="55"/>
      <c r="K686" s="57"/>
      <c r="L686" s="57"/>
      <c r="M686" s="57"/>
      <c r="N686" s="57"/>
      <c r="O686" s="57"/>
      <c r="P686" s="57"/>
      <c r="Q686" s="57"/>
      <c r="R686" s="57"/>
    </row>
    <row r="687" s="56" customFormat="true" ht="9.75" hidden="false" customHeight="false" outlineLevel="0" collapsed="false">
      <c r="A687" s="75"/>
      <c r="B687" s="81"/>
      <c r="C687" s="81"/>
      <c r="D687" s="77"/>
      <c r="E687" s="75"/>
      <c r="F687" s="75"/>
      <c r="G687" s="75"/>
      <c r="H687" s="82"/>
      <c r="I687" s="55"/>
      <c r="K687" s="57"/>
      <c r="L687" s="57"/>
      <c r="M687" s="57"/>
      <c r="N687" s="57"/>
      <c r="O687" s="57"/>
      <c r="P687" s="57"/>
      <c r="Q687" s="57"/>
      <c r="R687" s="57"/>
    </row>
    <row r="688" s="56" customFormat="true" ht="9.75" hidden="false" customHeight="false" outlineLevel="0" collapsed="false">
      <c r="A688" s="75"/>
      <c r="B688" s="81"/>
      <c r="C688" s="81"/>
      <c r="D688" s="77"/>
      <c r="E688" s="75"/>
      <c r="F688" s="75"/>
      <c r="G688" s="75"/>
      <c r="H688" s="82"/>
      <c r="I688" s="55"/>
      <c r="K688" s="57"/>
      <c r="L688" s="57"/>
      <c r="M688" s="57"/>
      <c r="N688" s="57"/>
      <c r="O688" s="57"/>
      <c r="P688" s="57"/>
      <c r="Q688" s="57"/>
      <c r="R688" s="57"/>
    </row>
    <row r="689" s="56" customFormat="true" ht="9.75" hidden="false" customHeight="false" outlineLevel="0" collapsed="false">
      <c r="A689" s="75"/>
      <c r="B689" s="81"/>
      <c r="C689" s="81"/>
      <c r="D689" s="77"/>
      <c r="E689" s="75"/>
      <c r="F689" s="75"/>
      <c r="G689" s="75"/>
      <c r="H689" s="82"/>
      <c r="I689" s="55"/>
      <c r="K689" s="57"/>
      <c r="L689" s="57"/>
      <c r="M689" s="57"/>
      <c r="N689" s="57"/>
      <c r="O689" s="57"/>
      <c r="P689" s="57"/>
      <c r="Q689" s="57"/>
      <c r="R689" s="57"/>
    </row>
    <row r="690" s="56" customFormat="true" ht="9.75" hidden="false" customHeight="false" outlineLevel="0" collapsed="false">
      <c r="A690" s="75"/>
      <c r="B690" s="81"/>
      <c r="C690" s="81"/>
      <c r="D690" s="77"/>
      <c r="E690" s="75"/>
      <c r="F690" s="75"/>
      <c r="G690" s="75"/>
      <c r="H690" s="82"/>
      <c r="I690" s="55"/>
      <c r="K690" s="57"/>
      <c r="L690" s="57"/>
      <c r="M690" s="57"/>
      <c r="N690" s="57"/>
      <c r="O690" s="57"/>
      <c r="P690" s="57"/>
      <c r="Q690" s="57"/>
      <c r="R690" s="57"/>
    </row>
    <row r="691" s="56" customFormat="true" ht="9.75" hidden="false" customHeight="false" outlineLevel="0" collapsed="false">
      <c r="A691" s="75"/>
      <c r="B691" s="81"/>
      <c r="C691" s="81"/>
      <c r="D691" s="77"/>
      <c r="E691" s="75"/>
      <c r="F691" s="75"/>
      <c r="G691" s="75"/>
      <c r="H691" s="82"/>
      <c r="I691" s="55"/>
      <c r="K691" s="57"/>
      <c r="L691" s="57"/>
      <c r="M691" s="57"/>
      <c r="N691" s="57"/>
      <c r="O691" s="57"/>
      <c r="P691" s="57"/>
      <c r="Q691" s="57"/>
      <c r="R691" s="57"/>
    </row>
    <row r="692" s="56" customFormat="true" ht="9.75" hidden="false" customHeight="false" outlineLevel="0" collapsed="false">
      <c r="A692" s="75"/>
      <c r="B692" s="81"/>
      <c r="C692" s="81"/>
      <c r="D692" s="77"/>
      <c r="E692" s="75"/>
      <c r="F692" s="75"/>
      <c r="G692" s="75"/>
      <c r="H692" s="82"/>
      <c r="I692" s="55"/>
      <c r="K692" s="57"/>
      <c r="L692" s="57"/>
      <c r="M692" s="57"/>
      <c r="N692" s="57"/>
      <c r="O692" s="57"/>
      <c r="P692" s="57"/>
      <c r="Q692" s="57"/>
      <c r="R692" s="57"/>
    </row>
    <row r="693" s="56" customFormat="true" ht="9.75" hidden="false" customHeight="false" outlineLevel="0" collapsed="false">
      <c r="A693" s="75"/>
      <c r="B693" s="81"/>
      <c r="C693" s="81"/>
      <c r="D693" s="77"/>
      <c r="E693" s="75"/>
      <c r="F693" s="75"/>
      <c r="G693" s="75"/>
      <c r="H693" s="82"/>
      <c r="I693" s="55"/>
      <c r="K693" s="57"/>
      <c r="L693" s="57"/>
      <c r="M693" s="57"/>
      <c r="N693" s="57"/>
      <c r="O693" s="57"/>
      <c r="P693" s="57"/>
      <c r="Q693" s="57"/>
      <c r="R693" s="57"/>
    </row>
    <row r="694" s="56" customFormat="true" ht="9.75" hidden="false" customHeight="false" outlineLevel="0" collapsed="false">
      <c r="A694" s="75"/>
      <c r="B694" s="81"/>
      <c r="C694" s="81"/>
      <c r="D694" s="77"/>
      <c r="E694" s="75"/>
      <c r="F694" s="75"/>
      <c r="G694" s="75"/>
      <c r="H694" s="82"/>
      <c r="I694" s="55"/>
      <c r="K694" s="57"/>
      <c r="L694" s="57"/>
      <c r="M694" s="57"/>
      <c r="N694" s="57"/>
      <c r="O694" s="57"/>
      <c r="P694" s="57"/>
      <c r="Q694" s="57"/>
      <c r="R694" s="57"/>
    </row>
    <row r="695" s="56" customFormat="true" ht="9.75" hidden="false" customHeight="false" outlineLevel="0" collapsed="false">
      <c r="A695" s="75"/>
      <c r="B695" s="81"/>
      <c r="C695" s="81"/>
      <c r="D695" s="77"/>
      <c r="E695" s="75"/>
      <c r="F695" s="75"/>
      <c r="G695" s="75"/>
      <c r="H695" s="82"/>
      <c r="I695" s="55"/>
      <c r="K695" s="57"/>
      <c r="L695" s="57"/>
      <c r="M695" s="57"/>
      <c r="N695" s="57"/>
      <c r="O695" s="57"/>
      <c r="P695" s="57"/>
      <c r="Q695" s="57"/>
      <c r="R695" s="57"/>
    </row>
    <row r="696" s="56" customFormat="true" ht="9.75" hidden="false" customHeight="false" outlineLevel="0" collapsed="false">
      <c r="A696" s="75"/>
      <c r="B696" s="81"/>
      <c r="C696" s="81"/>
      <c r="D696" s="77"/>
      <c r="E696" s="75"/>
      <c r="F696" s="75"/>
      <c r="G696" s="75"/>
      <c r="H696" s="82"/>
      <c r="I696" s="55"/>
      <c r="K696" s="57"/>
      <c r="L696" s="57"/>
      <c r="M696" s="57"/>
      <c r="N696" s="57"/>
      <c r="O696" s="57"/>
      <c r="P696" s="57"/>
      <c r="Q696" s="57"/>
      <c r="R696" s="57"/>
    </row>
    <row r="697" s="56" customFormat="true" ht="9.75" hidden="false" customHeight="false" outlineLevel="0" collapsed="false">
      <c r="A697" s="75"/>
      <c r="B697" s="81"/>
      <c r="C697" s="81"/>
      <c r="D697" s="77"/>
      <c r="E697" s="75"/>
      <c r="F697" s="75"/>
      <c r="G697" s="75"/>
      <c r="H697" s="82"/>
      <c r="I697" s="55"/>
      <c r="K697" s="57"/>
      <c r="L697" s="57"/>
      <c r="M697" s="57"/>
      <c r="N697" s="57"/>
      <c r="O697" s="57"/>
      <c r="P697" s="57"/>
      <c r="Q697" s="57"/>
      <c r="R697" s="57"/>
    </row>
    <row r="698" s="56" customFormat="true" ht="9.75" hidden="false" customHeight="false" outlineLevel="0" collapsed="false">
      <c r="A698" s="75"/>
      <c r="B698" s="81"/>
      <c r="C698" s="81"/>
      <c r="D698" s="77"/>
      <c r="E698" s="75"/>
      <c r="F698" s="75"/>
      <c r="G698" s="75"/>
      <c r="H698" s="82"/>
      <c r="I698" s="55"/>
      <c r="K698" s="57"/>
      <c r="L698" s="57"/>
      <c r="M698" s="57"/>
      <c r="N698" s="57"/>
      <c r="O698" s="57"/>
      <c r="P698" s="57"/>
      <c r="Q698" s="57"/>
      <c r="R698" s="57"/>
    </row>
    <row r="699" s="56" customFormat="true" ht="9.75" hidden="false" customHeight="false" outlineLevel="0" collapsed="false">
      <c r="A699" s="75"/>
      <c r="B699" s="81"/>
      <c r="C699" s="81"/>
      <c r="D699" s="77"/>
      <c r="E699" s="75"/>
      <c r="F699" s="75"/>
      <c r="G699" s="75"/>
      <c r="H699" s="82"/>
      <c r="I699" s="55"/>
      <c r="K699" s="57"/>
      <c r="L699" s="57"/>
      <c r="M699" s="57"/>
      <c r="N699" s="57"/>
      <c r="O699" s="57"/>
      <c r="P699" s="57"/>
      <c r="Q699" s="57"/>
      <c r="R699" s="57"/>
    </row>
    <row r="700" s="56" customFormat="true" ht="9.75" hidden="false" customHeight="false" outlineLevel="0" collapsed="false">
      <c r="A700" s="75"/>
      <c r="B700" s="81"/>
      <c r="C700" s="81"/>
      <c r="D700" s="77"/>
      <c r="E700" s="75"/>
      <c r="F700" s="75"/>
      <c r="G700" s="75"/>
      <c r="H700" s="82"/>
      <c r="I700" s="55"/>
      <c r="K700" s="57"/>
      <c r="L700" s="57"/>
      <c r="M700" s="57"/>
      <c r="N700" s="57"/>
      <c r="O700" s="57"/>
      <c r="P700" s="57"/>
      <c r="Q700" s="57"/>
      <c r="R700" s="57"/>
    </row>
    <row r="701" s="56" customFormat="true" ht="9.75" hidden="false" customHeight="false" outlineLevel="0" collapsed="false">
      <c r="A701" s="75"/>
      <c r="B701" s="81"/>
      <c r="C701" s="81"/>
      <c r="D701" s="77"/>
      <c r="E701" s="75"/>
      <c r="F701" s="75"/>
      <c r="G701" s="75"/>
      <c r="H701" s="82"/>
      <c r="I701" s="55"/>
      <c r="K701" s="57"/>
      <c r="L701" s="57"/>
      <c r="M701" s="57"/>
      <c r="N701" s="57"/>
      <c r="O701" s="57"/>
      <c r="P701" s="57"/>
      <c r="Q701" s="57"/>
      <c r="R701" s="57"/>
    </row>
    <row r="702" s="56" customFormat="true" ht="9.75" hidden="false" customHeight="false" outlineLevel="0" collapsed="false">
      <c r="A702" s="75"/>
      <c r="B702" s="81"/>
      <c r="C702" s="81"/>
      <c r="D702" s="77"/>
      <c r="E702" s="75"/>
      <c r="F702" s="75"/>
      <c r="G702" s="75"/>
      <c r="H702" s="82"/>
      <c r="I702" s="55"/>
      <c r="K702" s="57"/>
      <c r="L702" s="57"/>
      <c r="M702" s="57"/>
      <c r="N702" s="57"/>
      <c r="O702" s="57"/>
      <c r="P702" s="57"/>
      <c r="Q702" s="57"/>
      <c r="R702" s="57"/>
    </row>
    <row r="703" s="56" customFormat="true" ht="9.75" hidden="false" customHeight="false" outlineLevel="0" collapsed="false">
      <c r="A703" s="75"/>
      <c r="B703" s="81"/>
      <c r="C703" s="81"/>
      <c r="D703" s="77"/>
      <c r="E703" s="75"/>
      <c r="F703" s="75"/>
      <c r="G703" s="75"/>
      <c r="H703" s="82"/>
      <c r="I703" s="55"/>
      <c r="K703" s="57"/>
      <c r="L703" s="57"/>
      <c r="M703" s="57"/>
      <c r="N703" s="57"/>
      <c r="O703" s="57"/>
      <c r="P703" s="57"/>
      <c r="Q703" s="57"/>
      <c r="R703" s="57"/>
    </row>
    <row r="704" s="56" customFormat="true" ht="9.75" hidden="false" customHeight="false" outlineLevel="0" collapsed="false">
      <c r="A704" s="75"/>
      <c r="B704" s="81"/>
      <c r="C704" s="81"/>
      <c r="D704" s="77"/>
      <c r="E704" s="75"/>
      <c r="F704" s="75"/>
      <c r="G704" s="75"/>
      <c r="H704" s="82"/>
      <c r="I704" s="55"/>
      <c r="K704" s="57"/>
      <c r="L704" s="57"/>
      <c r="M704" s="57"/>
      <c r="N704" s="57"/>
      <c r="O704" s="57"/>
      <c r="P704" s="57"/>
      <c r="Q704" s="57"/>
      <c r="R704" s="57"/>
    </row>
    <row r="705" s="56" customFormat="true" ht="9.75" hidden="false" customHeight="false" outlineLevel="0" collapsed="false">
      <c r="A705" s="75"/>
      <c r="B705" s="81"/>
      <c r="C705" s="81"/>
      <c r="D705" s="77"/>
      <c r="E705" s="75"/>
      <c r="F705" s="75"/>
      <c r="G705" s="75"/>
      <c r="H705" s="82"/>
      <c r="I705" s="55"/>
      <c r="K705" s="57"/>
      <c r="L705" s="57"/>
      <c r="M705" s="57"/>
      <c r="N705" s="57"/>
      <c r="O705" s="57"/>
      <c r="P705" s="57"/>
      <c r="Q705" s="57"/>
      <c r="R705" s="57"/>
    </row>
    <row r="706" s="56" customFormat="true" ht="9.75" hidden="false" customHeight="false" outlineLevel="0" collapsed="false">
      <c r="A706" s="75"/>
      <c r="B706" s="81"/>
      <c r="C706" s="81"/>
      <c r="D706" s="77"/>
      <c r="E706" s="75"/>
      <c r="F706" s="75"/>
      <c r="G706" s="75"/>
      <c r="H706" s="82"/>
      <c r="I706" s="55"/>
      <c r="K706" s="57"/>
      <c r="L706" s="57"/>
      <c r="M706" s="57"/>
      <c r="N706" s="57"/>
      <c r="O706" s="57"/>
      <c r="P706" s="57"/>
      <c r="Q706" s="57"/>
      <c r="R706" s="57"/>
    </row>
    <row r="707" s="56" customFormat="true" ht="9.75" hidden="false" customHeight="false" outlineLevel="0" collapsed="false">
      <c r="A707" s="75"/>
      <c r="B707" s="81"/>
      <c r="C707" s="81"/>
      <c r="D707" s="77"/>
      <c r="E707" s="75"/>
      <c r="F707" s="75"/>
      <c r="G707" s="75"/>
      <c r="H707" s="82"/>
      <c r="I707" s="55"/>
      <c r="K707" s="57"/>
      <c r="L707" s="57"/>
      <c r="M707" s="57"/>
      <c r="N707" s="57"/>
      <c r="O707" s="57"/>
      <c r="P707" s="57"/>
      <c r="Q707" s="57"/>
      <c r="R707" s="57"/>
    </row>
    <row r="708" s="56" customFormat="true" ht="9.75" hidden="false" customHeight="false" outlineLevel="0" collapsed="false">
      <c r="A708" s="75"/>
      <c r="B708" s="81"/>
      <c r="C708" s="81"/>
      <c r="D708" s="77"/>
      <c r="E708" s="75"/>
      <c r="F708" s="75"/>
      <c r="G708" s="75"/>
      <c r="H708" s="82"/>
      <c r="I708" s="55"/>
      <c r="K708" s="57"/>
      <c r="L708" s="57"/>
      <c r="M708" s="57"/>
      <c r="N708" s="57"/>
      <c r="O708" s="57"/>
      <c r="P708" s="57"/>
      <c r="Q708" s="57"/>
      <c r="R708" s="57"/>
    </row>
    <row r="709" s="56" customFormat="true" ht="9.75" hidden="false" customHeight="false" outlineLevel="0" collapsed="false">
      <c r="A709" s="75"/>
      <c r="B709" s="81"/>
      <c r="C709" s="81"/>
      <c r="D709" s="77"/>
      <c r="E709" s="75"/>
      <c r="F709" s="75"/>
      <c r="G709" s="75"/>
      <c r="H709" s="82"/>
      <c r="I709" s="55"/>
      <c r="K709" s="57"/>
      <c r="L709" s="57"/>
      <c r="M709" s="57"/>
      <c r="N709" s="57"/>
      <c r="O709" s="57"/>
      <c r="P709" s="57"/>
      <c r="Q709" s="57"/>
      <c r="R709" s="57"/>
    </row>
    <row r="710" s="56" customFormat="true" ht="9.75" hidden="false" customHeight="false" outlineLevel="0" collapsed="false">
      <c r="A710" s="75"/>
      <c r="B710" s="81"/>
      <c r="C710" s="81"/>
      <c r="D710" s="77"/>
      <c r="E710" s="75"/>
      <c r="F710" s="75"/>
      <c r="G710" s="75"/>
      <c r="H710" s="82"/>
      <c r="I710" s="55"/>
      <c r="K710" s="57"/>
      <c r="L710" s="57"/>
      <c r="M710" s="57"/>
      <c r="N710" s="57"/>
      <c r="O710" s="57"/>
      <c r="P710" s="57"/>
      <c r="Q710" s="57"/>
      <c r="R710" s="57"/>
    </row>
    <row r="711" s="56" customFormat="true" ht="9.75" hidden="false" customHeight="false" outlineLevel="0" collapsed="false">
      <c r="A711" s="75"/>
      <c r="B711" s="81"/>
      <c r="C711" s="81"/>
      <c r="D711" s="77"/>
      <c r="E711" s="75"/>
      <c r="F711" s="75"/>
      <c r="G711" s="75"/>
      <c r="H711" s="82"/>
      <c r="I711" s="55"/>
      <c r="K711" s="57"/>
      <c r="L711" s="57"/>
      <c r="M711" s="57"/>
      <c r="N711" s="57"/>
      <c r="O711" s="57"/>
      <c r="P711" s="57"/>
      <c r="Q711" s="57"/>
      <c r="R711" s="57"/>
    </row>
    <row r="712" s="56" customFormat="true" ht="9.75" hidden="false" customHeight="false" outlineLevel="0" collapsed="false">
      <c r="A712" s="75"/>
      <c r="B712" s="81"/>
      <c r="C712" s="81"/>
      <c r="D712" s="77"/>
      <c r="E712" s="75"/>
      <c r="F712" s="75"/>
      <c r="G712" s="75"/>
      <c r="H712" s="82"/>
      <c r="I712" s="55"/>
      <c r="K712" s="57"/>
      <c r="L712" s="57"/>
      <c r="M712" s="57"/>
      <c r="N712" s="57"/>
      <c r="O712" s="57"/>
      <c r="P712" s="57"/>
      <c r="Q712" s="57"/>
      <c r="R712" s="57"/>
    </row>
    <row r="713" s="56" customFormat="true" ht="9.75" hidden="false" customHeight="false" outlineLevel="0" collapsed="false">
      <c r="A713" s="75"/>
      <c r="B713" s="81"/>
      <c r="C713" s="81"/>
      <c r="D713" s="77"/>
      <c r="E713" s="75"/>
      <c r="F713" s="75"/>
      <c r="G713" s="75"/>
      <c r="H713" s="82"/>
      <c r="I713" s="55"/>
      <c r="K713" s="57"/>
      <c r="L713" s="57"/>
      <c r="M713" s="57"/>
      <c r="N713" s="57"/>
      <c r="O713" s="57"/>
      <c r="P713" s="57"/>
      <c r="Q713" s="57"/>
      <c r="R713" s="57"/>
    </row>
    <row r="714" s="56" customFormat="true" ht="9.75" hidden="false" customHeight="false" outlineLevel="0" collapsed="false">
      <c r="A714" s="75"/>
      <c r="B714" s="81"/>
      <c r="C714" s="81"/>
      <c r="D714" s="77"/>
      <c r="E714" s="75"/>
      <c r="F714" s="75"/>
      <c r="G714" s="75"/>
      <c r="H714" s="82"/>
      <c r="I714" s="55"/>
      <c r="K714" s="57"/>
      <c r="L714" s="57"/>
      <c r="M714" s="57"/>
      <c r="N714" s="57"/>
      <c r="O714" s="57"/>
      <c r="P714" s="57"/>
      <c r="Q714" s="57"/>
      <c r="R714" s="57"/>
    </row>
    <row r="715" s="56" customFormat="true" ht="9.75" hidden="false" customHeight="false" outlineLevel="0" collapsed="false">
      <c r="A715" s="75"/>
      <c r="B715" s="81"/>
      <c r="C715" s="81"/>
      <c r="D715" s="77"/>
      <c r="E715" s="75"/>
      <c r="F715" s="75"/>
      <c r="G715" s="75"/>
      <c r="H715" s="82"/>
      <c r="I715" s="55"/>
      <c r="K715" s="57"/>
      <c r="L715" s="57"/>
      <c r="M715" s="57"/>
      <c r="N715" s="57"/>
      <c r="O715" s="57"/>
      <c r="P715" s="57"/>
      <c r="Q715" s="57"/>
      <c r="R715" s="57"/>
    </row>
    <row r="716" s="56" customFormat="true" ht="9.75" hidden="false" customHeight="false" outlineLevel="0" collapsed="false">
      <c r="A716" s="75"/>
      <c r="B716" s="81"/>
      <c r="C716" s="81"/>
      <c r="D716" s="77"/>
      <c r="E716" s="75"/>
      <c r="F716" s="75"/>
      <c r="G716" s="75"/>
      <c r="H716" s="82"/>
      <c r="I716" s="55"/>
      <c r="K716" s="57"/>
      <c r="L716" s="57"/>
      <c r="M716" s="57"/>
      <c r="N716" s="57"/>
      <c r="O716" s="57"/>
      <c r="P716" s="57"/>
      <c r="Q716" s="57"/>
      <c r="R716" s="57"/>
    </row>
    <row r="717" s="56" customFormat="true" ht="9.75" hidden="false" customHeight="false" outlineLevel="0" collapsed="false">
      <c r="A717" s="75"/>
      <c r="B717" s="81"/>
      <c r="C717" s="81"/>
      <c r="D717" s="77"/>
      <c r="E717" s="75"/>
      <c r="F717" s="75"/>
      <c r="G717" s="75"/>
      <c r="H717" s="82"/>
      <c r="I717" s="55"/>
      <c r="K717" s="57"/>
      <c r="L717" s="57"/>
      <c r="M717" s="57"/>
      <c r="N717" s="57"/>
      <c r="O717" s="57"/>
      <c r="P717" s="57"/>
      <c r="Q717" s="57"/>
      <c r="R717" s="57"/>
    </row>
    <row r="718" s="56" customFormat="true" ht="9.75" hidden="false" customHeight="false" outlineLevel="0" collapsed="false">
      <c r="A718" s="75"/>
      <c r="B718" s="81"/>
      <c r="C718" s="81"/>
      <c r="D718" s="77"/>
      <c r="E718" s="75"/>
      <c r="F718" s="75"/>
      <c r="G718" s="75"/>
      <c r="H718" s="82"/>
      <c r="I718" s="55"/>
      <c r="K718" s="57"/>
      <c r="L718" s="57"/>
      <c r="M718" s="57"/>
      <c r="N718" s="57"/>
      <c r="O718" s="57"/>
      <c r="P718" s="57"/>
      <c r="Q718" s="57"/>
      <c r="R718" s="57"/>
    </row>
    <row r="719" s="56" customFormat="true" ht="9.75" hidden="false" customHeight="false" outlineLevel="0" collapsed="false">
      <c r="A719" s="75"/>
      <c r="B719" s="81"/>
      <c r="C719" s="81"/>
      <c r="D719" s="77"/>
      <c r="E719" s="75"/>
      <c r="F719" s="75"/>
      <c r="G719" s="75"/>
      <c r="H719" s="82"/>
      <c r="I719" s="55"/>
      <c r="K719" s="57"/>
      <c r="L719" s="57"/>
      <c r="M719" s="57"/>
      <c r="N719" s="57"/>
      <c r="O719" s="57"/>
      <c r="P719" s="57"/>
      <c r="Q719" s="57"/>
      <c r="R719" s="57"/>
    </row>
    <row r="720" s="56" customFormat="true" ht="9.75" hidden="false" customHeight="false" outlineLevel="0" collapsed="false">
      <c r="A720" s="75"/>
      <c r="B720" s="81"/>
      <c r="C720" s="81"/>
      <c r="D720" s="77"/>
      <c r="E720" s="75"/>
      <c r="F720" s="75"/>
      <c r="G720" s="75"/>
      <c r="H720" s="82"/>
      <c r="I720" s="55"/>
      <c r="K720" s="57"/>
      <c r="L720" s="57"/>
      <c r="M720" s="57"/>
      <c r="N720" s="57"/>
      <c r="O720" s="57"/>
      <c r="P720" s="57"/>
      <c r="Q720" s="57"/>
      <c r="R720" s="57"/>
    </row>
    <row r="721" s="56" customFormat="true" ht="9.75" hidden="false" customHeight="false" outlineLevel="0" collapsed="false">
      <c r="A721" s="75"/>
      <c r="B721" s="81"/>
      <c r="C721" s="81"/>
      <c r="D721" s="77"/>
      <c r="E721" s="75"/>
      <c r="F721" s="75"/>
      <c r="G721" s="75"/>
      <c r="H721" s="82"/>
      <c r="I721" s="55"/>
      <c r="K721" s="57"/>
      <c r="L721" s="57"/>
      <c r="M721" s="57"/>
      <c r="N721" s="57"/>
      <c r="O721" s="57"/>
      <c r="P721" s="57"/>
      <c r="Q721" s="57"/>
      <c r="R721" s="57"/>
    </row>
    <row r="722" s="56" customFormat="true" ht="9.75" hidden="false" customHeight="false" outlineLevel="0" collapsed="false">
      <c r="A722" s="75"/>
      <c r="B722" s="81"/>
      <c r="C722" s="81"/>
      <c r="D722" s="77"/>
      <c r="E722" s="75"/>
      <c r="F722" s="75"/>
      <c r="G722" s="75"/>
      <c r="H722" s="82"/>
      <c r="I722" s="55"/>
      <c r="K722" s="57"/>
      <c r="L722" s="57"/>
      <c r="M722" s="57"/>
      <c r="N722" s="57"/>
      <c r="O722" s="57"/>
      <c r="P722" s="57"/>
      <c r="Q722" s="57"/>
      <c r="R722" s="57"/>
    </row>
    <row r="723" s="56" customFormat="true" ht="9.75" hidden="false" customHeight="false" outlineLevel="0" collapsed="false">
      <c r="A723" s="75"/>
      <c r="B723" s="81"/>
      <c r="C723" s="81"/>
      <c r="D723" s="77"/>
      <c r="E723" s="75"/>
      <c r="F723" s="75"/>
      <c r="G723" s="75"/>
      <c r="H723" s="82"/>
      <c r="I723" s="55"/>
      <c r="K723" s="57"/>
      <c r="L723" s="57"/>
      <c r="M723" s="57"/>
      <c r="N723" s="57"/>
      <c r="O723" s="57"/>
      <c r="P723" s="57"/>
      <c r="Q723" s="57"/>
      <c r="R723" s="57"/>
    </row>
    <row r="724" s="56" customFormat="true" ht="9.75" hidden="false" customHeight="false" outlineLevel="0" collapsed="false">
      <c r="A724" s="75"/>
      <c r="B724" s="81"/>
      <c r="C724" s="81"/>
      <c r="D724" s="77"/>
      <c r="E724" s="75"/>
      <c r="F724" s="75"/>
      <c r="G724" s="75"/>
      <c r="H724" s="82"/>
      <c r="I724" s="55"/>
      <c r="K724" s="57"/>
      <c r="L724" s="57"/>
      <c r="M724" s="57"/>
      <c r="N724" s="57"/>
      <c r="O724" s="57"/>
      <c r="P724" s="57"/>
      <c r="Q724" s="57"/>
      <c r="R724" s="57"/>
    </row>
    <row r="725" s="56" customFormat="true" ht="9.75" hidden="false" customHeight="false" outlineLevel="0" collapsed="false">
      <c r="A725" s="75"/>
      <c r="B725" s="81"/>
      <c r="C725" s="81"/>
      <c r="D725" s="77"/>
      <c r="E725" s="75"/>
      <c r="F725" s="75"/>
      <c r="G725" s="75"/>
      <c r="H725" s="82"/>
      <c r="I725" s="55"/>
      <c r="K725" s="57"/>
      <c r="L725" s="57"/>
      <c r="M725" s="57"/>
      <c r="N725" s="57"/>
      <c r="O725" s="57"/>
      <c r="P725" s="57"/>
      <c r="Q725" s="57"/>
      <c r="R725" s="57"/>
    </row>
    <row r="726" s="56" customFormat="true" ht="9.75" hidden="false" customHeight="false" outlineLevel="0" collapsed="false">
      <c r="A726" s="75"/>
      <c r="B726" s="81"/>
      <c r="C726" s="81"/>
      <c r="D726" s="77"/>
      <c r="E726" s="75"/>
      <c r="F726" s="75"/>
      <c r="G726" s="75"/>
      <c r="H726" s="82"/>
      <c r="I726" s="55"/>
      <c r="K726" s="57"/>
      <c r="L726" s="57"/>
      <c r="M726" s="57"/>
      <c r="N726" s="57"/>
      <c r="O726" s="57"/>
      <c r="P726" s="57"/>
      <c r="Q726" s="57"/>
      <c r="R726" s="57"/>
    </row>
    <row r="727" s="56" customFormat="true" ht="9.75" hidden="false" customHeight="false" outlineLevel="0" collapsed="false">
      <c r="A727" s="75"/>
      <c r="B727" s="81"/>
      <c r="C727" s="81"/>
      <c r="D727" s="77"/>
      <c r="E727" s="75"/>
      <c r="F727" s="75"/>
      <c r="G727" s="75"/>
      <c r="H727" s="82"/>
      <c r="I727" s="55"/>
      <c r="K727" s="57"/>
      <c r="L727" s="57"/>
      <c r="M727" s="57"/>
      <c r="N727" s="57"/>
      <c r="O727" s="57"/>
      <c r="P727" s="57"/>
      <c r="Q727" s="57"/>
      <c r="R727" s="57"/>
    </row>
    <row r="728" s="56" customFormat="true" ht="9.75" hidden="false" customHeight="false" outlineLevel="0" collapsed="false">
      <c r="A728" s="75"/>
      <c r="B728" s="81"/>
      <c r="C728" s="81"/>
      <c r="D728" s="77"/>
      <c r="E728" s="75"/>
      <c r="F728" s="75"/>
      <c r="G728" s="75"/>
      <c r="H728" s="82"/>
      <c r="I728" s="55"/>
      <c r="K728" s="57"/>
      <c r="L728" s="57"/>
      <c r="M728" s="57"/>
      <c r="N728" s="57"/>
      <c r="O728" s="57"/>
      <c r="P728" s="57"/>
      <c r="Q728" s="57"/>
      <c r="R728" s="57"/>
    </row>
    <row r="729" s="56" customFormat="true" ht="9.75" hidden="false" customHeight="false" outlineLevel="0" collapsed="false">
      <c r="A729" s="75"/>
      <c r="B729" s="81"/>
      <c r="C729" s="81"/>
      <c r="D729" s="77"/>
      <c r="E729" s="75"/>
      <c r="F729" s="75"/>
      <c r="G729" s="75"/>
      <c r="H729" s="82"/>
      <c r="I729" s="55"/>
      <c r="K729" s="57"/>
      <c r="L729" s="57"/>
      <c r="M729" s="57"/>
      <c r="N729" s="57"/>
      <c r="O729" s="57"/>
      <c r="P729" s="57"/>
      <c r="Q729" s="57"/>
      <c r="R729" s="57"/>
    </row>
    <row r="730" s="56" customFormat="true" ht="9.75" hidden="false" customHeight="false" outlineLevel="0" collapsed="false">
      <c r="A730" s="75"/>
      <c r="B730" s="81"/>
      <c r="C730" s="81"/>
      <c r="D730" s="77"/>
      <c r="E730" s="75"/>
      <c r="F730" s="75"/>
      <c r="G730" s="75"/>
      <c r="H730" s="82"/>
      <c r="I730" s="55"/>
      <c r="K730" s="57"/>
      <c r="L730" s="57"/>
      <c r="M730" s="57"/>
      <c r="N730" s="57"/>
      <c r="O730" s="57"/>
      <c r="P730" s="57"/>
      <c r="Q730" s="57"/>
      <c r="R730" s="57"/>
    </row>
    <row r="731" s="56" customFormat="true" ht="9.75" hidden="false" customHeight="false" outlineLevel="0" collapsed="false">
      <c r="A731" s="75"/>
      <c r="B731" s="81"/>
      <c r="C731" s="81"/>
      <c r="D731" s="77"/>
      <c r="E731" s="75"/>
      <c r="F731" s="75"/>
      <c r="G731" s="75"/>
      <c r="H731" s="82"/>
      <c r="I731" s="55"/>
      <c r="K731" s="57"/>
      <c r="L731" s="57"/>
      <c r="M731" s="57"/>
      <c r="N731" s="57"/>
      <c r="O731" s="57"/>
      <c r="P731" s="57"/>
      <c r="Q731" s="57"/>
      <c r="R731" s="57"/>
    </row>
    <row r="732" s="56" customFormat="true" ht="9.75" hidden="false" customHeight="false" outlineLevel="0" collapsed="false">
      <c r="A732" s="75"/>
      <c r="B732" s="81"/>
      <c r="C732" s="81"/>
      <c r="D732" s="77"/>
      <c r="E732" s="75"/>
      <c r="F732" s="75"/>
      <c r="G732" s="75"/>
      <c r="H732" s="82"/>
      <c r="I732" s="55"/>
      <c r="K732" s="57"/>
      <c r="L732" s="57"/>
      <c r="M732" s="57"/>
      <c r="N732" s="57"/>
      <c r="O732" s="57"/>
      <c r="P732" s="57"/>
      <c r="Q732" s="57"/>
      <c r="R732" s="57"/>
    </row>
    <row r="733" s="56" customFormat="true" ht="9.75" hidden="false" customHeight="false" outlineLevel="0" collapsed="false">
      <c r="A733" s="75"/>
      <c r="B733" s="81"/>
      <c r="C733" s="81"/>
      <c r="D733" s="77"/>
      <c r="E733" s="75"/>
      <c r="F733" s="75"/>
      <c r="G733" s="75"/>
      <c r="H733" s="82"/>
      <c r="I733" s="55"/>
      <c r="K733" s="57"/>
      <c r="L733" s="57"/>
      <c r="M733" s="57"/>
      <c r="N733" s="57"/>
      <c r="O733" s="57"/>
      <c r="P733" s="57"/>
      <c r="Q733" s="57"/>
      <c r="R733" s="57"/>
    </row>
    <row r="734" s="56" customFormat="true" ht="9.75" hidden="false" customHeight="false" outlineLevel="0" collapsed="false">
      <c r="A734" s="75"/>
      <c r="B734" s="81"/>
      <c r="C734" s="81"/>
      <c r="D734" s="77"/>
      <c r="E734" s="75"/>
      <c r="F734" s="75"/>
      <c r="G734" s="75"/>
      <c r="H734" s="82"/>
      <c r="I734" s="55"/>
      <c r="K734" s="57"/>
      <c r="L734" s="57"/>
      <c r="M734" s="57"/>
      <c r="N734" s="57"/>
      <c r="O734" s="57"/>
      <c r="P734" s="57"/>
      <c r="Q734" s="57"/>
      <c r="R734" s="57"/>
    </row>
    <row r="735" s="56" customFormat="true" ht="9.75" hidden="false" customHeight="false" outlineLevel="0" collapsed="false">
      <c r="A735" s="75"/>
      <c r="B735" s="81"/>
      <c r="C735" s="81"/>
      <c r="D735" s="77"/>
      <c r="E735" s="75"/>
      <c r="F735" s="75"/>
      <c r="G735" s="75"/>
      <c r="H735" s="82"/>
      <c r="I735" s="55"/>
      <c r="K735" s="57"/>
      <c r="L735" s="57"/>
      <c r="M735" s="57"/>
      <c r="N735" s="57"/>
      <c r="O735" s="57"/>
      <c r="P735" s="57"/>
      <c r="Q735" s="57"/>
      <c r="R735" s="57"/>
    </row>
    <row r="736" s="56" customFormat="true" ht="9.75" hidden="false" customHeight="false" outlineLevel="0" collapsed="false">
      <c r="A736" s="75"/>
      <c r="B736" s="81"/>
      <c r="C736" s="81"/>
      <c r="D736" s="77"/>
      <c r="E736" s="75"/>
      <c r="F736" s="75"/>
      <c r="G736" s="75"/>
      <c r="H736" s="82"/>
      <c r="I736" s="55"/>
      <c r="K736" s="57"/>
      <c r="L736" s="57"/>
      <c r="M736" s="57"/>
      <c r="N736" s="57"/>
      <c r="O736" s="57"/>
      <c r="P736" s="57"/>
      <c r="Q736" s="57"/>
      <c r="R736" s="57"/>
    </row>
    <row r="737" s="56" customFormat="true" ht="9.75" hidden="false" customHeight="false" outlineLevel="0" collapsed="false">
      <c r="A737" s="75"/>
      <c r="B737" s="81"/>
      <c r="C737" s="81"/>
      <c r="D737" s="77"/>
      <c r="E737" s="75"/>
      <c r="F737" s="75"/>
      <c r="G737" s="75"/>
      <c r="H737" s="82"/>
      <c r="I737" s="55"/>
      <c r="K737" s="57"/>
      <c r="L737" s="57"/>
      <c r="M737" s="57"/>
      <c r="N737" s="57"/>
      <c r="O737" s="57"/>
      <c r="P737" s="57"/>
      <c r="Q737" s="57"/>
      <c r="R737" s="57"/>
    </row>
    <row r="738" s="56" customFormat="true" ht="9.75" hidden="false" customHeight="false" outlineLevel="0" collapsed="false">
      <c r="A738" s="75"/>
      <c r="B738" s="81"/>
      <c r="C738" s="81"/>
      <c r="D738" s="77"/>
      <c r="E738" s="75"/>
      <c r="F738" s="75"/>
      <c r="G738" s="75"/>
      <c r="H738" s="82"/>
      <c r="I738" s="55"/>
      <c r="K738" s="57"/>
      <c r="L738" s="57"/>
      <c r="M738" s="57"/>
      <c r="N738" s="57"/>
      <c r="O738" s="57"/>
      <c r="P738" s="57"/>
      <c r="Q738" s="57"/>
      <c r="R738" s="57"/>
    </row>
    <row r="739" s="56" customFormat="true" ht="9.75" hidden="false" customHeight="false" outlineLevel="0" collapsed="false">
      <c r="A739" s="75"/>
      <c r="B739" s="81"/>
      <c r="C739" s="81"/>
      <c r="D739" s="77"/>
      <c r="E739" s="75"/>
      <c r="F739" s="75"/>
      <c r="G739" s="75"/>
      <c r="H739" s="82"/>
      <c r="I739" s="55"/>
      <c r="K739" s="57"/>
      <c r="L739" s="57"/>
      <c r="M739" s="57"/>
      <c r="N739" s="57"/>
      <c r="O739" s="57"/>
      <c r="P739" s="57"/>
      <c r="Q739" s="57"/>
      <c r="R739" s="57"/>
    </row>
    <row r="740" s="56" customFormat="true" ht="9.75" hidden="false" customHeight="false" outlineLevel="0" collapsed="false">
      <c r="A740" s="75"/>
      <c r="B740" s="81"/>
      <c r="C740" s="81"/>
      <c r="D740" s="77"/>
      <c r="E740" s="75"/>
      <c r="F740" s="75"/>
      <c r="G740" s="75"/>
      <c r="H740" s="82"/>
      <c r="I740" s="55"/>
      <c r="K740" s="57"/>
      <c r="L740" s="57"/>
      <c r="M740" s="57"/>
      <c r="N740" s="57"/>
      <c r="O740" s="57"/>
      <c r="P740" s="57"/>
      <c r="Q740" s="57"/>
      <c r="R740" s="57"/>
    </row>
    <row r="741" s="56" customFormat="true" ht="9.75" hidden="false" customHeight="false" outlineLevel="0" collapsed="false">
      <c r="A741" s="75"/>
      <c r="B741" s="81"/>
      <c r="C741" s="81"/>
      <c r="D741" s="77"/>
      <c r="E741" s="75"/>
      <c r="F741" s="75"/>
      <c r="G741" s="75"/>
      <c r="H741" s="82"/>
      <c r="I741" s="55"/>
      <c r="K741" s="57"/>
      <c r="L741" s="57"/>
      <c r="M741" s="57"/>
      <c r="N741" s="57"/>
      <c r="O741" s="57"/>
      <c r="P741" s="57"/>
      <c r="Q741" s="57"/>
      <c r="R741" s="57"/>
    </row>
    <row r="742" s="56" customFormat="true" ht="9.75" hidden="false" customHeight="false" outlineLevel="0" collapsed="false">
      <c r="A742" s="75"/>
      <c r="B742" s="81"/>
      <c r="C742" s="81"/>
      <c r="D742" s="77"/>
      <c r="E742" s="75"/>
      <c r="F742" s="75"/>
      <c r="G742" s="75"/>
      <c r="H742" s="82"/>
      <c r="I742" s="55"/>
      <c r="K742" s="57"/>
      <c r="L742" s="57"/>
      <c r="M742" s="57"/>
      <c r="N742" s="57"/>
      <c r="O742" s="57"/>
      <c r="P742" s="57"/>
      <c r="Q742" s="57"/>
      <c r="R742" s="57"/>
    </row>
    <row r="743" s="56" customFormat="true" ht="9.75" hidden="false" customHeight="false" outlineLevel="0" collapsed="false">
      <c r="A743" s="75"/>
      <c r="B743" s="81"/>
      <c r="C743" s="81"/>
      <c r="D743" s="77"/>
      <c r="E743" s="75"/>
      <c r="F743" s="75"/>
      <c r="G743" s="75"/>
      <c r="H743" s="82"/>
      <c r="I743" s="55"/>
      <c r="K743" s="57"/>
      <c r="L743" s="57"/>
      <c r="M743" s="57"/>
      <c r="N743" s="57"/>
      <c r="O743" s="57"/>
      <c r="P743" s="57"/>
      <c r="Q743" s="57"/>
      <c r="R743" s="57"/>
    </row>
    <row r="744" s="56" customFormat="true" ht="9.75" hidden="false" customHeight="false" outlineLevel="0" collapsed="false">
      <c r="A744" s="75"/>
      <c r="B744" s="81"/>
      <c r="C744" s="81"/>
      <c r="D744" s="77"/>
      <c r="E744" s="75"/>
      <c r="F744" s="75"/>
      <c r="G744" s="75"/>
      <c r="H744" s="82"/>
      <c r="I744" s="55"/>
      <c r="K744" s="57"/>
      <c r="L744" s="57"/>
      <c r="M744" s="57"/>
      <c r="N744" s="57"/>
      <c r="O744" s="57"/>
      <c r="P744" s="57"/>
      <c r="Q744" s="57"/>
      <c r="R744" s="57"/>
    </row>
    <row r="745" s="56" customFormat="true" ht="9.75" hidden="false" customHeight="false" outlineLevel="0" collapsed="false">
      <c r="A745" s="75"/>
      <c r="B745" s="81"/>
      <c r="C745" s="81"/>
      <c r="D745" s="77"/>
      <c r="E745" s="75"/>
      <c r="F745" s="75"/>
      <c r="G745" s="75"/>
      <c r="H745" s="82"/>
      <c r="I745" s="55"/>
      <c r="K745" s="57"/>
      <c r="L745" s="57"/>
      <c r="M745" s="57"/>
      <c r="N745" s="57"/>
      <c r="O745" s="57"/>
      <c r="P745" s="57"/>
      <c r="Q745" s="57"/>
      <c r="R745" s="57"/>
    </row>
    <row r="746" s="56" customFormat="true" ht="9.75" hidden="false" customHeight="false" outlineLevel="0" collapsed="false">
      <c r="A746" s="75"/>
      <c r="B746" s="81"/>
      <c r="C746" s="81"/>
      <c r="D746" s="77"/>
      <c r="E746" s="75"/>
      <c r="F746" s="75"/>
      <c r="G746" s="75"/>
      <c r="H746" s="82"/>
      <c r="I746" s="55"/>
      <c r="K746" s="57"/>
      <c r="L746" s="57"/>
      <c r="M746" s="57"/>
      <c r="N746" s="57"/>
      <c r="O746" s="57"/>
      <c r="P746" s="57"/>
      <c r="Q746" s="57"/>
      <c r="R746" s="57"/>
    </row>
    <row r="747" s="56" customFormat="true" ht="9.75" hidden="false" customHeight="false" outlineLevel="0" collapsed="false">
      <c r="A747" s="75"/>
      <c r="B747" s="81"/>
      <c r="C747" s="81"/>
      <c r="D747" s="77"/>
      <c r="E747" s="75"/>
      <c r="F747" s="75"/>
      <c r="G747" s="75"/>
      <c r="H747" s="82"/>
      <c r="I747" s="55"/>
      <c r="K747" s="57"/>
      <c r="L747" s="57"/>
      <c r="M747" s="57"/>
      <c r="N747" s="57"/>
      <c r="O747" s="57"/>
      <c r="P747" s="57"/>
      <c r="Q747" s="57"/>
      <c r="R747" s="57"/>
    </row>
    <row r="748" s="56" customFormat="true" ht="9.75" hidden="false" customHeight="false" outlineLevel="0" collapsed="false">
      <c r="A748" s="75"/>
      <c r="B748" s="81"/>
      <c r="C748" s="81"/>
      <c r="D748" s="77"/>
      <c r="E748" s="75"/>
      <c r="F748" s="75"/>
      <c r="G748" s="75"/>
      <c r="H748" s="82"/>
      <c r="I748" s="55"/>
      <c r="K748" s="57"/>
      <c r="L748" s="57"/>
      <c r="M748" s="57"/>
      <c r="N748" s="57"/>
      <c r="O748" s="57"/>
      <c r="P748" s="57"/>
      <c r="Q748" s="57"/>
      <c r="R748" s="57"/>
    </row>
    <row r="749" s="56" customFormat="true" ht="9.75" hidden="false" customHeight="false" outlineLevel="0" collapsed="false">
      <c r="A749" s="75"/>
      <c r="B749" s="81"/>
      <c r="C749" s="81"/>
      <c r="D749" s="77"/>
      <c r="E749" s="75"/>
      <c r="F749" s="75"/>
      <c r="G749" s="75"/>
      <c r="H749" s="82"/>
      <c r="I749" s="55"/>
      <c r="K749" s="57"/>
      <c r="L749" s="57"/>
      <c r="M749" s="57"/>
      <c r="N749" s="57"/>
      <c r="O749" s="57"/>
      <c r="P749" s="57"/>
      <c r="Q749" s="57"/>
      <c r="R749" s="57"/>
    </row>
    <row r="750" s="56" customFormat="true" ht="9.75" hidden="false" customHeight="false" outlineLevel="0" collapsed="false">
      <c r="A750" s="75"/>
      <c r="B750" s="81"/>
      <c r="C750" s="81"/>
      <c r="D750" s="77"/>
      <c r="E750" s="75"/>
      <c r="F750" s="75"/>
      <c r="G750" s="75"/>
      <c r="H750" s="82"/>
      <c r="I750" s="55"/>
      <c r="K750" s="57"/>
      <c r="L750" s="57"/>
      <c r="M750" s="57"/>
      <c r="N750" s="57"/>
      <c r="O750" s="57"/>
      <c r="P750" s="57"/>
      <c r="Q750" s="57"/>
      <c r="R750" s="57"/>
    </row>
    <row r="751" s="56" customFormat="true" ht="9.75" hidden="false" customHeight="false" outlineLevel="0" collapsed="false">
      <c r="A751" s="75"/>
      <c r="B751" s="81"/>
      <c r="C751" s="81"/>
      <c r="D751" s="77"/>
      <c r="E751" s="75"/>
      <c r="F751" s="75"/>
      <c r="G751" s="75"/>
      <c r="H751" s="82"/>
      <c r="I751" s="55"/>
      <c r="K751" s="57"/>
      <c r="L751" s="57"/>
      <c r="M751" s="57"/>
      <c r="N751" s="57"/>
      <c r="O751" s="57"/>
      <c r="P751" s="57"/>
      <c r="Q751" s="57"/>
      <c r="R751" s="57"/>
    </row>
    <row r="752" s="56" customFormat="true" ht="9.75" hidden="false" customHeight="false" outlineLevel="0" collapsed="false">
      <c r="A752" s="75"/>
      <c r="B752" s="81"/>
      <c r="C752" s="81"/>
      <c r="D752" s="77"/>
      <c r="E752" s="75"/>
      <c r="F752" s="75"/>
      <c r="G752" s="75"/>
      <c r="H752" s="82"/>
      <c r="I752" s="55"/>
      <c r="K752" s="57"/>
      <c r="L752" s="57"/>
      <c r="M752" s="57"/>
      <c r="N752" s="57"/>
      <c r="O752" s="57"/>
      <c r="P752" s="57"/>
      <c r="Q752" s="57"/>
      <c r="R752" s="57"/>
    </row>
    <row r="753" s="56" customFormat="true" ht="9.75" hidden="false" customHeight="false" outlineLevel="0" collapsed="false">
      <c r="A753" s="75"/>
      <c r="B753" s="81"/>
      <c r="C753" s="81"/>
      <c r="D753" s="77"/>
      <c r="E753" s="75"/>
      <c r="F753" s="75"/>
      <c r="G753" s="75"/>
      <c r="H753" s="82"/>
      <c r="I753" s="55"/>
      <c r="K753" s="57"/>
      <c r="L753" s="57"/>
      <c r="M753" s="57"/>
      <c r="N753" s="57"/>
      <c r="O753" s="57"/>
      <c r="P753" s="57"/>
      <c r="Q753" s="57"/>
      <c r="R753" s="57"/>
    </row>
    <row r="754" s="56" customFormat="true" ht="9.75" hidden="false" customHeight="false" outlineLevel="0" collapsed="false">
      <c r="A754" s="75"/>
      <c r="B754" s="81"/>
      <c r="C754" s="81"/>
      <c r="D754" s="77"/>
      <c r="E754" s="75"/>
      <c r="F754" s="75"/>
      <c r="G754" s="75"/>
      <c r="H754" s="82"/>
      <c r="I754" s="55"/>
      <c r="K754" s="57"/>
      <c r="L754" s="57"/>
      <c r="M754" s="57"/>
      <c r="N754" s="57"/>
      <c r="O754" s="57"/>
      <c r="P754" s="57"/>
      <c r="Q754" s="57"/>
      <c r="R754" s="57"/>
    </row>
    <row r="755" s="56" customFormat="true" ht="9.75" hidden="false" customHeight="false" outlineLevel="0" collapsed="false">
      <c r="A755" s="75"/>
      <c r="B755" s="81"/>
      <c r="C755" s="81"/>
      <c r="D755" s="77"/>
      <c r="E755" s="75"/>
      <c r="F755" s="75"/>
      <c r="G755" s="75"/>
      <c r="H755" s="82"/>
      <c r="I755" s="55"/>
      <c r="K755" s="57"/>
      <c r="L755" s="57"/>
      <c r="M755" s="57"/>
      <c r="N755" s="57"/>
      <c r="O755" s="57"/>
      <c r="P755" s="57"/>
      <c r="Q755" s="57"/>
      <c r="R755" s="57"/>
    </row>
    <row r="756" s="56" customFormat="true" ht="9.75" hidden="false" customHeight="false" outlineLevel="0" collapsed="false">
      <c r="A756" s="75"/>
      <c r="B756" s="81"/>
      <c r="C756" s="81"/>
      <c r="D756" s="77"/>
      <c r="E756" s="75"/>
      <c r="F756" s="75"/>
      <c r="G756" s="75"/>
      <c r="H756" s="82"/>
      <c r="I756" s="55"/>
      <c r="K756" s="57"/>
      <c r="L756" s="57"/>
      <c r="M756" s="57"/>
      <c r="N756" s="57"/>
      <c r="O756" s="57"/>
      <c r="P756" s="57"/>
      <c r="Q756" s="57"/>
      <c r="R756" s="57"/>
    </row>
    <row r="757" s="56" customFormat="true" ht="9.75" hidden="false" customHeight="false" outlineLevel="0" collapsed="false">
      <c r="A757" s="75"/>
      <c r="B757" s="81"/>
      <c r="C757" s="81"/>
      <c r="D757" s="77"/>
      <c r="E757" s="75"/>
      <c r="F757" s="75"/>
      <c r="G757" s="75"/>
      <c r="H757" s="82"/>
      <c r="I757" s="55"/>
      <c r="K757" s="57"/>
      <c r="L757" s="57"/>
      <c r="M757" s="57"/>
      <c r="N757" s="57"/>
      <c r="O757" s="57"/>
      <c r="P757" s="57"/>
      <c r="Q757" s="57"/>
      <c r="R757" s="57"/>
    </row>
    <row r="758" s="56" customFormat="true" ht="9.75" hidden="false" customHeight="false" outlineLevel="0" collapsed="false">
      <c r="A758" s="75"/>
      <c r="B758" s="81"/>
      <c r="C758" s="81"/>
      <c r="D758" s="77"/>
      <c r="E758" s="75"/>
      <c r="F758" s="75"/>
      <c r="G758" s="75"/>
      <c r="H758" s="82"/>
      <c r="I758" s="55"/>
      <c r="K758" s="57"/>
      <c r="L758" s="57"/>
      <c r="M758" s="57"/>
      <c r="N758" s="57"/>
      <c r="O758" s="57"/>
      <c r="P758" s="57"/>
      <c r="Q758" s="57"/>
      <c r="R758" s="57"/>
    </row>
    <row r="759" s="56" customFormat="true" ht="9.75" hidden="false" customHeight="false" outlineLevel="0" collapsed="false">
      <c r="A759" s="75"/>
      <c r="B759" s="81"/>
      <c r="C759" s="81"/>
      <c r="D759" s="77"/>
      <c r="E759" s="75"/>
      <c r="F759" s="75"/>
      <c r="G759" s="75"/>
      <c r="H759" s="82"/>
      <c r="I759" s="55"/>
      <c r="K759" s="57"/>
      <c r="L759" s="57"/>
      <c r="M759" s="57"/>
      <c r="N759" s="57"/>
      <c r="O759" s="57"/>
      <c r="P759" s="57"/>
      <c r="Q759" s="57"/>
      <c r="R759" s="57"/>
    </row>
    <row r="760" s="56" customFormat="true" ht="9.75" hidden="false" customHeight="false" outlineLevel="0" collapsed="false">
      <c r="A760" s="75"/>
      <c r="B760" s="81"/>
      <c r="C760" s="81"/>
      <c r="D760" s="77"/>
      <c r="E760" s="75"/>
      <c r="F760" s="75"/>
      <c r="G760" s="75"/>
      <c r="H760" s="82"/>
      <c r="I760" s="55"/>
      <c r="K760" s="57"/>
      <c r="L760" s="57"/>
      <c r="M760" s="57"/>
      <c r="N760" s="57"/>
      <c r="O760" s="57"/>
      <c r="P760" s="57"/>
      <c r="Q760" s="57"/>
      <c r="R760" s="57"/>
    </row>
    <row r="761" s="56" customFormat="true" ht="9.75" hidden="false" customHeight="false" outlineLevel="0" collapsed="false">
      <c r="A761" s="75"/>
      <c r="B761" s="81"/>
      <c r="C761" s="81"/>
      <c r="D761" s="77"/>
      <c r="E761" s="75"/>
      <c r="F761" s="75"/>
      <c r="G761" s="75"/>
      <c r="H761" s="82"/>
      <c r="I761" s="55"/>
      <c r="K761" s="57"/>
      <c r="L761" s="57"/>
      <c r="M761" s="57"/>
      <c r="N761" s="57"/>
      <c r="O761" s="57"/>
      <c r="P761" s="57"/>
      <c r="Q761" s="57"/>
      <c r="R761" s="57"/>
    </row>
    <row r="762" s="56" customFormat="true" ht="9.75" hidden="false" customHeight="false" outlineLevel="0" collapsed="false">
      <c r="A762" s="75"/>
      <c r="B762" s="81"/>
      <c r="C762" s="81"/>
      <c r="D762" s="77"/>
      <c r="E762" s="75"/>
      <c r="F762" s="75"/>
      <c r="G762" s="75"/>
      <c r="H762" s="82"/>
      <c r="I762" s="55"/>
      <c r="K762" s="57"/>
      <c r="L762" s="57"/>
      <c r="M762" s="57"/>
      <c r="N762" s="57"/>
      <c r="O762" s="57"/>
      <c r="P762" s="57"/>
      <c r="Q762" s="57"/>
      <c r="R762" s="57"/>
    </row>
    <row r="763" s="56" customFormat="true" ht="9.75" hidden="false" customHeight="false" outlineLevel="0" collapsed="false">
      <c r="A763" s="75"/>
      <c r="B763" s="81"/>
      <c r="C763" s="81"/>
      <c r="D763" s="77"/>
      <c r="E763" s="75"/>
      <c r="F763" s="75"/>
      <c r="G763" s="75"/>
      <c r="H763" s="82"/>
      <c r="I763" s="55"/>
      <c r="K763" s="57"/>
      <c r="L763" s="57"/>
      <c r="M763" s="57"/>
      <c r="N763" s="57"/>
      <c r="O763" s="57"/>
      <c r="P763" s="57"/>
      <c r="Q763" s="57"/>
      <c r="R763" s="57"/>
    </row>
    <row r="764" s="56" customFormat="true" ht="9.75" hidden="false" customHeight="false" outlineLevel="0" collapsed="false">
      <c r="A764" s="75"/>
      <c r="B764" s="81"/>
      <c r="C764" s="81"/>
      <c r="D764" s="77"/>
      <c r="E764" s="75"/>
      <c r="F764" s="75"/>
      <c r="G764" s="75"/>
      <c r="H764" s="82"/>
      <c r="I764" s="55"/>
      <c r="K764" s="57"/>
      <c r="L764" s="57"/>
      <c r="M764" s="57"/>
      <c r="N764" s="57"/>
      <c r="O764" s="57"/>
      <c r="P764" s="57"/>
      <c r="Q764" s="57"/>
      <c r="R764" s="57"/>
    </row>
    <row r="765" s="56" customFormat="true" ht="9.75" hidden="false" customHeight="false" outlineLevel="0" collapsed="false">
      <c r="A765" s="75"/>
      <c r="B765" s="81"/>
      <c r="C765" s="81"/>
      <c r="D765" s="77"/>
      <c r="E765" s="75"/>
      <c r="F765" s="75"/>
      <c r="G765" s="75"/>
      <c r="H765" s="82"/>
      <c r="I765" s="55"/>
      <c r="K765" s="57"/>
      <c r="L765" s="57"/>
      <c r="M765" s="57"/>
      <c r="N765" s="57"/>
      <c r="O765" s="57"/>
      <c r="P765" s="57"/>
      <c r="Q765" s="57"/>
      <c r="R765" s="57"/>
    </row>
    <row r="766" s="56" customFormat="true" ht="9.75" hidden="false" customHeight="false" outlineLevel="0" collapsed="false">
      <c r="A766" s="75"/>
      <c r="B766" s="81"/>
      <c r="C766" s="81"/>
      <c r="D766" s="77"/>
      <c r="E766" s="75"/>
      <c r="F766" s="75"/>
      <c r="G766" s="75"/>
      <c r="H766" s="82"/>
      <c r="I766" s="55"/>
      <c r="K766" s="57"/>
      <c r="L766" s="57"/>
      <c r="M766" s="57"/>
      <c r="N766" s="57"/>
      <c r="O766" s="57"/>
      <c r="P766" s="57"/>
      <c r="Q766" s="57"/>
      <c r="R766" s="57"/>
    </row>
    <row r="767" s="56" customFormat="true" ht="9.75" hidden="false" customHeight="false" outlineLevel="0" collapsed="false">
      <c r="A767" s="75"/>
      <c r="B767" s="81"/>
      <c r="C767" s="81"/>
      <c r="D767" s="77"/>
      <c r="E767" s="75"/>
      <c r="F767" s="75"/>
      <c r="G767" s="75"/>
      <c r="H767" s="82"/>
      <c r="I767" s="55"/>
      <c r="K767" s="57"/>
      <c r="L767" s="57"/>
      <c r="M767" s="57"/>
      <c r="N767" s="57"/>
      <c r="O767" s="57"/>
      <c r="P767" s="57"/>
      <c r="Q767" s="57"/>
      <c r="R767" s="57"/>
    </row>
    <row r="768" s="56" customFormat="true" ht="9.75" hidden="false" customHeight="false" outlineLevel="0" collapsed="false">
      <c r="A768" s="75"/>
      <c r="B768" s="81"/>
      <c r="C768" s="81"/>
      <c r="D768" s="77"/>
      <c r="E768" s="75"/>
      <c r="F768" s="75"/>
      <c r="G768" s="75"/>
      <c r="H768" s="82"/>
      <c r="I768" s="55"/>
      <c r="K768" s="57"/>
      <c r="L768" s="57"/>
      <c r="M768" s="57"/>
      <c r="N768" s="57"/>
      <c r="O768" s="57"/>
      <c r="P768" s="57"/>
      <c r="Q768" s="57"/>
      <c r="R768" s="57"/>
    </row>
    <row r="769" s="56" customFormat="true" ht="9.75" hidden="false" customHeight="false" outlineLevel="0" collapsed="false">
      <c r="A769" s="75"/>
      <c r="B769" s="81"/>
      <c r="C769" s="81"/>
      <c r="D769" s="77"/>
      <c r="E769" s="75"/>
      <c r="F769" s="75"/>
      <c r="G769" s="75"/>
      <c r="H769" s="82"/>
      <c r="I769" s="55"/>
      <c r="K769" s="57"/>
      <c r="L769" s="57"/>
      <c r="M769" s="57"/>
      <c r="N769" s="57"/>
      <c r="O769" s="57"/>
      <c r="P769" s="57"/>
      <c r="Q769" s="57"/>
      <c r="R769" s="57"/>
    </row>
    <row r="770" s="56" customFormat="true" ht="9.75" hidden="false" customHeight="false" outlineLevel="0" collapsed="false">
      <c r="A770" s="75"/>
      <c r="B770" s="81"/>
      <c r="C770" s="81"/>
      <c r="D770" s="77"/>
      <c r="E770" s="75"/>
      <c r="F770" s="75"/>
      <c r="G770" s="75"/>
      <c r="H770" s="82"/>
      <c r="I770" s="55"/>
      <c r="K770" s="57"/>
      <c r="L770" s="57"/>
      <c r="M770" s="57"/>
      <c r="N770" s="57"/>
      <c r="O770" s="57"/>
      <c r="P770" s="57"/>
      <c r="Q770" s="57"/>
      <c r="R770" s="57"/>
    </row>
    <row r="771" s="56" customFormat="true" ht="9.75" hidden="false" customHeight="false" outlineLevel="0" collapsed="false">
      <c r="A771" s="75"/>
      <c r="B771" s="81"/>
      <c r="C771" s="81"/>
      <c r="D771" s="77"/>
      <c r="E771" s="75"/>
      <c r="F771" s="75"/>
      <c r="G771" s="75"/>
      <c r="H771" s="82"/>
      <c r="I771" s="55"/>
      <c r="K771" s="57"/>
      <c r="L771" s="57"/>
      <c r="M771" s="57"/>
      <c r="N771" s="57"/>
      <c r="O771" s="57"/>
      <c r="P771" s="57"/>
      <c r="Q771" s="57"/>
      <c r="R771" s="57"/>
    </row>
    <row r="772" s="56" customFormat="true" ht="9.75" hidden="false" customHeight="false" outlineLevel="0" collapsed="false">
      <c r="A772" s="75"/>
      <c r="B772" s="81"/>
      <c r="C772" s="81"/>
      <c r="D772" s="77"/>
      <c r="E772" s="75"/>
      <c r="F772" s="75"/>
      <c r="G772" s="75"/>
      <c r="H772" s="82"/>
      <c r="I772" s="55"/>
      <c r="K772" s="57"/>
      <c r="L772" s="57"/>
      <c r="M772" s="57"/>
      <c r="N772" s="57"/>
      <c r="O772" s="57"/>
      <c r="P772" s="57"/>
      <c r="Q772" s="57"/>
      <c r="R772" s="57"/>
    </row>
    <row r="773" s="56" customFormat="true" ht="9.75" hidden="false" customHeight="false" outlineLevel="0" collapsed="false">
      <c r="A773" s="75"/>
      <c r="B773" s="81"/>
      <c r="C773" s="81"/>
      <c r="D773" s="77"/>
      <c r="E773" s="75"/>
      <c r="F773" s="75"/>
      <c r="G773" s="75"/>
      <c r="H773" s="82"/>
      <c r="I773" s="55"/>
      <c r="K773" s="57"/>
      <c r="L773" s="57"/>
      <c r="M773" s="57"/>
      <c r="N773" s="57"/>
      <c r="O773" s="57"/>
      <c r="P773" s="57"/>
      <c r="Q773" s="57"/>
      <c r="R773" s="57"/>
    </row>
    <row r="774" s="56" customFormat="true" ht="9.75" hidden="false" customHeight="false" outlineLevel="0" collapsed="false">
      <c r="A774" s="75"/>
      <c r="B774" s="81"/>
      <c r="C774" s="81"/>
      <c r="D774" s="77"/>
      <c r="E774" s="75"/>
      <c r="F774" s="75"/>
      <c r="G774" s="75"/>
      <c r="H774" s="82"/>
      <c r="I774" s="55"/>
      <c r="K774" s="57"/>
      <c r="L774" s="57"/>
      <c r="M774" s="57"/>
      <c r="N774" s="57"/>
      <c r="O774" s="57"/>
      <c r="P774" s="57"/>
      <c r="Q774" s="57"/>
      <c r="R774" s="57"/>
    </row>
    <row r="775" s="56" customFormat="true" ht="9.75" hidden="false" customHeight="false" outlineLevel="0" collapsed="false">
      <c r="A775" s="75"/>
      <c r="B775" s="81"/>
      <c r="C775" s="81"/>
      <c r="D775" s="77"/>
      <c r="E775" s="75"/>
      <c r="F775" s="75"/>
      <c r="G775" s="75"/>
      <c r="H775" s="82"/>
      <c r="I775" s="55"/>
      <c r="K775" s="57"/>
      <c r="L775" s="57"/>
      <c r="M775" s="57"/>
      <c r="N775" s="57"/>
      <c r="O775" s="57"/>
      <c r="P775" s="57"/>
      <c r="Q775" s="57"/>
      <c r="R775" s="57"/>
    </row>
    <row r="776" s="56" customFormat="true" ht="9.75" hidden="false" customHeight="false" outlineLevel="0" collapsed="false">
      <c r="A776" s="75"/>
      <c r="B776" s="81"/>
      <c r="C776" s="81"/>
      <c r="D776" s="77"/>
      <c r="E776" s="75"/>
      <c r="F776" s="75"/>
      <c r="G776" s="75"/>
      <c r="H776" s="82"/>
      <c r="I776" s="55"/>
      <c r="K776" s="57"/>
      <c r="L776" s="57"/>
      <c r="M776" s="57"/>
      <c r="N776" s="57"/>
      <c r="O776" s="57"/>
      <c r="P776" s="57"/>
      <c r="Q776" s="57"/>
      <c r="R776" s="57"/>
    </row>
    <row r="777" s="56" customFormat="true" ht="9.75" hidden="false" customHeight="false" outlineLevel="0" collapsed="false">
      <c r="A777" s="75"/>
      <c r="B777" s="81"/>
      <c r="C777" s="81"/>
      <c r="D777" s="77"/>
      <c r="E777" s="75"/>
      <c r="F777" s="75"/>
      <c r="G777" s="75"/>
      <c r="H777" s="82"/>
      <c r="I777" s="55"/>
      <c r="K777" s="57"/>
      <c r="L777" s="57"/>
      <c r="M777" s="57"/>
      <c r="N777" s="57"/>
      <c r="O777" s="57"/>
      <c r="P777" s="57"/>
      <c r="Q777" s="57"/>
      <c r="R777" s="57"/>
    </row>
    <row r="778" s="56" customFormat="true" ht="9.75" hidden="false" customHeight="false" outlineLevel="0" collapsed="false">
      <c r="A778" s="75"/>
      <c r="B778" s="81"/>
      <c r="C778" s="81"/>
      <c r="D778" s="77"/>
      <c r="E778" s="75"/>
      <c r="F778" s="75"/>
      <c r="G778" s="75"/>
      <c r="H778" s="82"/>
      <c r="I778" s="55"/>
      <c r="K778" s="57"/>
      <c r="L778" s="57"/>
      <c r="M778" s="57"/>
      <c r="N778" s="57"/>
      <c r="O778" s="57"/>
      <c r="P778" s="57"/>
      <c r="Q778" s="57"/>
      <c r="R778" s="57"/>
    </row>
    <row r="779" s="56" customFormat="true" ht="9.75" hidden="false" customHeight="false" outlineLevel="0" collapsed="false">
      <c r="A779" s="75"/>
      <c r="B779" s="81"/>
      <c r="C779" s="81"/>
      <c r="D779" s="77"/>
      <c r="E779" s="75"/>
      <c r="F779" s="75"/>
      <c r="G779" s="75"/>
      <c r="H779" s="82"/>
      <c r="I779" s="55"/>
      <c r="K779" s="57"/>
      <c r="L779" s="57"/>
      <c r="M779" s="57"/>
      <c r="N779" s="57"/>
      <c r="O779" s="57"/>
      <c r="P779" s="57"/>
      <c r="Q779" s="57"/>
      <c r="R779" s="57"/>
    </row>
    <row r="780" s="56" customFormat="true" ht="9.75" hidden="false" customHeight="false" outlineLevel="0" collapsed="false">
      <c r="A780" s="75"/>
      <c r="B780" s="81"/>
      <c r="C780" s="81"/>
      <c r="D780" s="77"/>
      <c r="E780" s="75"/>
      <c r="F780" s="75"/>
      <c r="G780" s="75"/>
      <c r="H780" s="82"/>
      <c r="I780" s="55"/>
      <c r="K780" s="57"/>
      <c r="L780" s="57"/>
      <c r="M780" s="57"/>
      <c r="N780" s="57"/>
      <c r="O780" s="57"/>
      <c r="P780" s="57"/>
      <c r="Q780" s="57"/>
      <c r="R780" s="57"/>
    </row>
    <row r="781" s="56" customFormat="true" ht="9.75" hidden="false" customHeight="false" outlineLevel="0" collapsed="false">
      <c r="A781" s="75"/>
      <c r="B781" s="81"/>
      <c r="C781" s="81"/>
      <c r="D781" s="77"/>
      <c r="E781" s="75"/>
      <c r="F781" s="75"/>
      <c r="G781" s="75"/>
      <c r="H781" s="82"/>
      <c r="I781" s="55"/>
      <c r="K781" s="57"/>
      <c r="L781" s="57"/>
      <c r="M781" s="57"/>
      <c r="N781" s="57"/>
      <c r="O781" s="57"/>
      <c r="P781" s="57"/>
      <c r="Q781" s="57"/>
      <c r="R781" s="57"/>
    </row>
    <row r="782" s="56" customFormat="true" ht="9.75" hidden="false" customHeight="false" outlineLevel="0" collapsed="false">
      <c r="A782" s="75"/>
      <c r="B782" s="81"/>
      <c r="C782" s="81"/>
      <c r="D782" s="77"/>
      <c r="E782" s="75"/>
      <c r="F782" s="75"/>
      <c r="G782" s="75"/>
      <c r="H782" s="82"/>
      <c r="I782" s="55"/>
      <c r="K782" s="57"/>
      <c r="L782" s="57"/>
      <c r="M782" s="57"/>
      <c r="N782" s="57"/>
      <c r="O782" s="57"/>
      <c r="P782" s="57"/>
      <c r="Q782" s="57"/>
      <c r="R782" s="57"/>
    </row>
    <row r="783" s="56" customFormat="true" ht="9.75" hidden="false" customHeight="false" outlineLevel="0" collapsed="false">
      <c r="A783" s="75"/>
      <c r="B783" s="81"/>
      <c r="C783" s="81"/>
      <c r="D783" s="77"/>
      <c r="E783" s="75"/>
      <c r="F783" s="75"/>
      <c r="G783" s="75"/>
      <c r="H783" s="82"/>
      <c r="I783" s="55"/>
      <c r="K783" s="57"/>
      <c r="L783" s="57"/>
      <c r="M783" s="57"/>
      <c r="N783" s="57"/>
      <c r="O783" s="57"/>
      <c r="P783" s="57"/>
      <c r="Q783" s="57"/>
      <c r="R783" s="57"/>
    </row>
    <row r="784" s="56" customFormat="true" ht="9.75" hidden="false" customHeight="false" outlineLevel="0" collapsed="false">
      <c r="A784" s="75"/>
      <c r="B784" s="81"/>
      <c r="C784" s="81"/>
      <c r="D784" s="77"/>
      <c r="E784" s="75"/>
      <c r="F784" s="75"/>
      <c r="G784" s="75"/>
      <c r="H784" s="82"/>
      <c r="I784" s="55"/>
      <c r="K784" s="57"/>
      <c r="L784" s="57"/>
      <c r="M784" s="57"/>
      <c r="N784" s="57"/>
      <c r="O784" s="57"/>
      <c r="P784" s="57"/>
      <c r="Q784" s="57"/>
      <c r="R784" s="57"/>
    </row>
    <row r="785" s="56" customFormat="true" ht="9.75" hidden="false" customHeight="false" outlineLevel="0" collapsed="false">
      <c r="A785" s="75"/>
      <c r="B785" s="81"/>
      <c r="C785" s="81"/>
      <c r="D785" s="77"/>
      <c r="E785" s="75"/>
      <c r="F785" s="75"/>
      <c r="G785" s="75"/>
      <c r="H785" s="82"/>
      <c r="I785" s="55"/>
      <c r="K785" s="57"/>
      <c r="L785" s="57"/>
      <c r="M785" s="57"/>
      <c r="N785" s="57"/>
      <c r="O785" s="57"/>
      <c r="P785" s="57"/>
      <c r="Q785" s="57"/>
      <c r="R785" s="57"/>
    </row>
    <row r="786" s="56" customFormat="true" ht="9.75" hidden="false" customHeight="false" outlineLevel="0" collapsed="false">
      <c r="A786" s="75"/>
      <c r="B786" s="81"/>
      <c r="C786" s="81"/>
      <c r="D786" s="77"/>
      <c r="E786" s="75"/>
      <c r="F786" s="75"/>
      <c r="G786" s="75"/>
      <c r="H786" s="82"/>
      <c r="I786" s="55"/>
      <c r="K786" s="57"/>
      <c r="L786" s="57"/>
      <c r="M786" s="57"/>
      <c r="N786" s="57"/>
      <c r="O786" s="57"/>
      <c r="P786" s="57"/>
      <c r="Q786" s="57"/>
      <c r="R786" s="57"/>
    </row>
    <row r="787" s="56" customFormat="true" ht="9.75" hidden="false" customHeight="false" outlineLevel="0" collapsed="false">
      <c r="A787" s="75"/>
      <c r="B787" s="81"/>
      <c r="C787" s="81"/>
      <c r="D787" s="77"/>
      <c r="E787" s="75"/>
      <c r="F787" s="75"/>
      <c r="G787" s="75"/>
      <c r="H787" s="82"/>
      <c r="I787" s="55"/>
      <c r="K787" s="57"/>
      <c r="L787" s="57"/>
      <c r="M787" s="57"/>
      <c r="N787" s="57"/>
      <c r="O787" s="57"/>
      <c r="P787" s="57"/>
      <c r="Q787" s="57"/>
      <c r="R787" s="57"/>
    </row>
    <row r="788" s="56" customFormat="true" ht="9.75" hidden="false" customHeight="false" outlineLevel="0" collapsed="false">
      <c r="A788" s="75"/>
      <c r="B788" s="81"/>
      <c r="C788" s="81"/>
      <c r="D788" s="77"/>
      <c r="E788" s="75"/>
      <c r="F788" s="75"/>
      <c r="G788" s="75"/>
      <c r="H788" s="82"/>
      <c r="I788" s="55"/>
      <c r="K788" s="57"/>
      <c r="L788" s="57"/>
      <c r="M788" s="57"/>
      <c r="N788" s="57"/>
      <c r="O788" s="57"/>
      <c r="P788" s="57"/>
      <c r="Q788" s="57"/>
      <c r="R788" s="57"/>
    </row>
    <row r="789" s="56" customFormat="true" ht="9.75" hidden="false" customHeight="false" outlineLevel="0" collapsed="false">
      <c r="A789" s="75"/>
      <c r="B789" s="81"/>
      <c r="C789" s="81"/>
      <c r="D789" s="77"/>
      <c r="E789" s="75"/>
      <c r="F789" s="75"/>
      <c r="G789" s="75"/>
      <c r="H789" s="82"/>
      <c r="I789" s="55"/>
      <c r="K789" s="57"/>
      <c r="L789" s="57"/>
      <c r="M789" s="57"/>
      <c r="N789" s="57"/>
      <c r="O789" s="57"/>
      <c r="P789" s="57"/>
      <c r="Q789" s="57"/>
      <c r="R789" s="57"/>
    </row>
    <row r="790" s="56" customFormat="true" ht="9.75" hidden="false" customHeight="false" outlineLevel="0" collapsed="false">
      <c r="A790" s="75"/>
      <c r="B790" s="81"/>
      <c r="C790" s="81"/>
      <c r="D790" s="77"/>
      <c r="E790" s="75"/>
      <c r="F790" s="75"/>
      <c r="G790" s="75"/>
      <c r="H790" s="82"/>
      <c r="I790" s="55"/>
      <c r="K790" s="57"/>
      <c r="L790" s="57"/>
      <c r="M790" s="57"/>
      <c r="N790" s="57"/>
      <c r="O790" s="57"/>
      <c r="P790" s="57"/>
      <c r="Q790" s="57"/>
      <c r="R790" s="57"/>
    </row>
    <row r="791" s="56" customFormat="true" ht="9.75" hidden="false" customHeight="false" outlineLevel="0" collapsed="false">
      <c r="A791" s="75"/>
      <c r="B791" s="81"/>
      <c r="C791" s="81"/>
      <c r="D791" s="77"/>
      <c r="E791" s="75"/>
      <c r="F791" s="75"/>
      <c r="G791" s="75"/>
      <c r="H791" s="82"/>
      <c r="I791" s="55"/>
      <c r="K791" s="57"/>
      <c r="L791" s="57"/>
      <c r="M791" s="57"/>
      <c r="N791" s="57"/>
      <c r="O791" s="57"/>
      <c r="P791" s="57"/>
      <c r="Q791" s="57"/>
      <c r="R791" s="57"/>
    </row>
    <row r="792" s="56" customFormat="true" ht="9.75" hidden="false" customHeight="false" outlineLevel="0" collapsed="false">
      <c r="A792" s="75"/>
      <c r="B792" s="81"/>
      <c r="C792" s="81"/>
      <c r="D792" s="77"/>
      <c r="E792" s="75"/>
      <c r="F792" s="75"/>
      <c r="G792" s="75"/>
      <c r="H792" s="82"/>
      <c r="I792" s="55"/>
      <c r="K792" s="57"/>
      <c r="L792" s="57"/>
      <c r="M792" s="57"/>
      <c r="N792" s="57"/>
      <c r="O792" s="57"/>
      <c r="P792" s="57"/>
      <c r="Q792" s="57"/>
      <c r="R792" s="57"/>
    </row>
    <row r="793" s="56" customFormat="true" ht="9.75" hidden="false" customHeight="false" outlineLevel="0" collapsed="false">
      <c r="A793" s="75"/>
      <c r="B793" s="81"/>
      <c r="C793" s="81"/>
      <c r="D793" s="77"/>
      <c r="E793" s="75"/>
      <c r="F793" s="75"/>
      <c r="G793" s="75"/>
      <c r="H793" s="82"/>
      <c r="I793" s="55"/>
      <c r="K793" s="57"/>
      <c r="L793" s="57"/>
      <c r="M793" s="57"/>
      <c r="N793" s="57"/>
      <c r="O793" s="57"/>
      <c r="P793" s="57"/>
      <c r="Q793" s="57"/>
      <c r="R793" s="57"/>
    </row>
    <row r="794" s="56" customFormat="true" ht="9.75" hidden="false" customHeight="false" outlineLevel="0" collapsed="false">
      <c r="A794" s="75"/>
      <c r="B794" s="81"/>
      <c r="C794" s="81"/>
      <c r="D794" s="77"/>
      <c r="E794" s="75"/>
      <c r="F794" s="75"/>
      <c r="G794" s="75"/>
      <c r="H794" s="82"/>
      <c r="I794" s="55"/>
      <c r="K794" s="57"/>
      <c r="L794" s="57"/>
      <c r="M794" s="57"/>
      <c r="N794" s="57"/>
      <c r="O794" s="57"/>
      <c r="P794" s="57"/>
      <c r="Q794" s="57"/>
      <c r="R794" s="57"/>
    </row>
    <row r="795" s="56" customFormat="true" ht="9.75" hidden="false" customHeight="false" outlineLevel="0" collapsed="false">
      <c r="A795" s="75"/>
      <c r="B795" s="81"/>
      <c r="C795" s="81"/>
      <c r="D795" s="77"/>
      <c r="E795" s="75"/>
      <c r="F795" s="75"/>
      <c r="G795" s="75"/>
      <c r="H795" s="82"/>
      <c r="I795" s="55"/>
      <c r="K795" s="57"/>
      <c r="L795" s="57"/>
      <c r="M795" s="57"/>
      <c r="N795" s="57"/>
      <c r="O795" s="57"/>
      <c r="P795" s="57"/>
      <c r="Q795" s="57"/>
      <c r="R795" s="57"/>
    </row>
    <row r="796" s="56" customFormat="true" ht="9.75" hidden="false" customHeight="false" outlineLevel="0" collapsed="false">
      <c r="A796" s="75"/>
      <c r="B796" s="81"/>
      <c r="C796" s="81"/>
      <c r="D796" s="77"/>
      <c r="E796" s="75"/>
      <c r="F796" s="75"/>
      <c r="G796" s="75"/>
      <c r="H796" s="82"/>
      <c r="I796" s="55"/>
      <c r="K796" s="57"/>
      <c r="L796" s="57"/>
      <c r="M796" s="57"/>
      <c r="N796" s="57"/>
      <c r="O796" s="57"/>
      <c r="P796" s="57"/>
      <c r="Q796" s="57"/>
      <c r="R796" s="57"/>
    </row>
    <row r="797" s="56" customFormat="true" ht="9.75" hidden="false" customHeight="false" outlineLevel="0" collapsed="false">
      <c r="A797" s="75"/>
      <c r="B797" s="81"/>
      <c r="C797" s="81"/>
      <c r="D797" s="77"/>
      <c r="E797" s="75"/>
      <c r="F797" s="75"/>
      <c r="G797" s="75"/>
      <c r="H797" s="82"/>
      <c r="I797" s="55"/>
      <c r="K797" s="57"/>
      <c r="L797" s="57"/>
      <c r="M797" s="57"/>
      <c r="N797" s="57"/>
      <c r="O797" s="57"/>
      <c r="P797" s="57"/>
      <c r="Q797" s="57"/>
      <c r="R797" s="57"/>
    </row>
    <row r="798" s="56" customFormat="true" ht="9.75" hidden="false" customHeight="false" outlineLevel="0" collapsed="false">
      <c r="A798" s="75"/>
      <c r="B798" s="81"/>
      <c r="C798" s="81"/>
      <c r="D798" s="77"/>
      <c r="E798" s="75"/>
      <c r="F798" s="75"/>
      <c r="G798" s="75"/>
      <c r="H798" s="82"/>
      <c r="I798" s="55"/>
      <c r="K798" s="57"/>
      <c r="L798" s="57"/>
      <c r="M798" s="57"/>
      <c r="N798" s="57"/>
      <c r="O798" s="57"/>
      <c r="P798" s="57"/>
      <c r="Q798" s="57"/>
      <c r="R798" s="57"/>
    </row>
    <row r="799" s="56" customFormat="true" ht="9.75" hidden="false" customHeight="false" outlineLevel="0" collapsed="false">
      <c r="A799" s="75"/>
      <c r="B799" s="81"/>
      <c r="C799" s="81"/>
      <c r="D799" s="77"/>
      <c r="E799" s="75"/>
      <c r="F799" s="75"/>
      <c r="G799" s="75"/>
      <c r="H799" s="82"/>
      <c r="I799" s="55"/>
      <c r="K799" s="57"/>
      <c r="L799" s="57"/>
      <c r="M799" s="57"/>
      <c r="N799" s="57"/>
      <c r="O799" s="57"/>
      <c r="P799" s="57"/>
      <c r="Q799" s="57"/>
      <c r="R799" s="57"/>
    </row>
    <row r="800" s="56" customFormat="true" ht="9.75" hidden="false" customHeight="false" outlineLevel="0" collapsed="false">
      <c r="A800" s="75"/>
      <c r="B800" s="81"/>
      <c r="C800" s="81"/>
      <c r="D800" s="77"/>
      <c r="E800" s="75"/>
      <c r="F800" s="75"/>
      <c r="G800" s="75"/>
      <c r="H800" s="82"/>
      <c r="I800" s="55"/>
      <c r="K800" s="57"/>
      <c r="L800" s="57"/>
      <c r="M800" s="57"/>
      <c r="N800" s="57"/>
      <c r="O800" s="57"/>
      <c r="P800" s="57"/>
      <c r="Q800" s="57"/>
      <c r="R800" s="57"/>
    </row>
    <row r="801" s="56" customFormat="true" ht="9.75" hidden="false" customHeight="false" outlineLevel="0" collapsed="false">
      <c r="A801" s="75"/>
      <c r="B801" s="81"/>
      <c r="C801" s="81"/>
      <c r="D801" s="77"/>
      <c r="E801" s="75"/>
      <c r="F801" s="75"/>
      <c r="G801" s="75"/>
      <c r="H801" s="82"/>
      <c r="I801" s="55"/>
      <c r="K801" s="57"/>
      <c r="L801" s="57"/>
      <c r="M801" s="57"/>
      <c r="N801" s="57"/>
      <c r="O801" s="57"/>
      <c r="P801" s="57"/>
      <c r="Q801" s="57"/>
      <c r="R801" s="57"/>
    </row>
    <row r="802" s="56" customFormat="true" ht="9.75" hidden="false" customHeight="false" outlineLevel="0" collapsed="false">
      <c r="A802" s="75"/>
      <c r="B802" s="81"/>
      <c r="C802" s="81"/>
      <c r="D802" s="77"/>
      <c r="E802" s="75"/>
      <c r="F802" s="75"/>
      <c r="G802" s="75"/>
      <c r="H802" s="82"/>
      <c r="I802" s="55"/>
      <c r="K802" s="57"/>
      <c r="L802" s="57"/>
      <c r="M802" s="57"/>
      <c r="N802" s="57"/>
      <c r="O802" s="57"/>
      <c r="P802" s="57"/>
      <c r="Q802" s="57"/>
      <c r="R802" s="57"/>
    </row>
    <row r="803" s="56" customFormat="true" ht="9.75" hidden="false" customHeight="false" outlineLevel="0" collapsed="false">
      <c r="A803" s="75"/>
      <c r="B803" s="81"/>
      <c r="C803" s="81"/>
      <c r="D803" s="77"/>
      <c r="E803" s="75"/>
      <c r="F803" s="75"/>
      <c r="G803" s="75"/>
      <c r="H803" s="82"/>
      <c r="I803" s="55"/>
      <c r="K803" s="57"/>
      <c r="L803" s="57"/>
      <c r="M803" s="57"/>
      <c r="N803" s="57"/>
      <c r="O803" s="57"/>
      <c r="P803" s="57"/>
      <c r="Q803" s="57"/>
      <c r="R803" s="57"/>
    </row>
    <row r="804" s="56" customFormat="true" ht="9.75" hidden="false" customHeight="false" outlineLevel="0" collapsed="false">
      <c r="A804" s="75"/>
      <c r="B804" s="81"/>
      <c r="C804" s="81"/>
      <c r="D804" s="77"/>
      <c r="E804" s="75"/>
      <c r="F804" s="75"/>
      <c r="G804" s="75"/>
      <c r="H804" s="82"/>
      <c r="I804" s="55"/>
      <c r="K804" s="57"/>
      <c r="L804" s="57"/>
      <c r="M804" s="57"/>
      <c r="N804" s="57"/>
      <c r="O804" s="57"/>
      <c r="P804" s="57"/>
      <c r="Q804" s="57"/>
      <c r="R804" s="57"/>
    </row>
    <row r="805" s="56" customFormat="true" ht="9.75" hidden="false" customHeight="false" outlineLevel="0" collapsed="false">
      <c r="A805" s="75"/>
      <c r="B805" s="81"/>
      <c r="C805" s="81"/>
      <c r="D805" s="77"/>
      <c r="E805" s="75"/>
      <c r="F805" s="75"/>
      <c r="G805" s="75"/>
      <c r="H805" s="82"/>
      <c r="I805" s="55"/>
      <c r="K805" s="57"/>
      <c r="L805" s="57"/>
      <c r="M805" s="57"/>
      <c r="N805" s="57"/>
      <c r="O805" s="57"/>
      <c r="P805" s="57"/>
      <c r="Q805" s="57"/>
      <c r="R805" s="57"/>
    </row>
    <row r="806" s="56" customFormat="true" ht="9.75" hidden="false" customHeight="false" outlineLevel="0" collapsed="false">
      <c r="A806" s="75"/>
      <c r="B806" s="81"/>
      <c r="C806" s="81"/>
      <c r="D806" s="77"/>
      <c r="E806" s="75"/>
      <c r="F806" s="75"/>
      <c r="G806" s="75"/>
      <c r="H806" s="82"/>
      <c r="I806" s="55"/>
      <c r="K806" s="57"/>
      <c r="L806" s="57"/>
      <c r="M806" s="57"/>
      <c r="N806" s="57"/>
      <c r="O806" s="57"/>
      <c r="P806" s="57"/>
      <c r="Q806" s="57"/>
      <c r="R806" s="57"/>
    </row>
    <row r="807" s="56" customFormat="true" ht="9.75" hidden="false" customHeight="false" outlineLevel="0" collapsed="false">
      <c r="A807" s="75"/>
      <c r="B807" s="81"/>
      <c r="C807" s="81"/>
      <c r="D807" s="77"/>
      <c r="E807" s="75"/>
      <c r="F807" s="75"/>
      <c r="G807" s="75"/>
      <c r="H807" s="82"/>
      <c r="I807" s="55"/>
      <c r="K807" s="57"/>
      <c r="L807" s="57"/>
      <c r="M807" s="57"/>
      <c r="N807" s="57"/>
      <c r="O807" s="57"/>
      <c r="P807" s="57"/>
      <c r="Q807" s="57"/>
      <c r="R807" s="57"/>
    </row>
    <row r="808" s="56" customFormat="true" ht="9.75" hidden="false" customHeight="false" outlineLevel="0" collapsed="false">
      <c r="A808" s="75"/>
      <c r="B808" s="81"/>
      <c r="C808" s="81"/>
      <c r="D808" s="77"/>
      <c r="E808" s="75"/>
      <c r="F808" s="75"/>
      <c r="G808" s="75"/>
      <c r="H808" s="82"/>
      <c r="I808" s="55"/>
      <c r="K808" s="57"/>
      <c r="L808" s="57"/>
      <c r="M808" s="57"/>
      <c r="N808" s="57"/>
      <c r="O808" s="57"/>
      <c r="P808" s="57"/>
      <c r="Q808" s="57"/>
      <c r="R808" s="57"/>
    </row>
    <row r="809" s="56" customFormat="true" ht="9.75" hidden="false" customHeight="false" outlineLevel="0" collapsed="false">
      <c r="A809" s="75"/>
      <c r="B809" s="81"/>
      <c r="C809" s="81"/>
      <c r="D809" s="77"/>
      <c r="E809" s="75"/>
      <c r="F809" s="75"/>
      <c r="G809" s="75"/>
      <c r="H809" s="82"/>
      <c r="I809" s="55"/>
      <c r="K809" s="57"/>
      <c r="L809" s="57"/>
      <c r="M809" s="57"/>
      <c r="N809" s="57"/>
      <c r="O809" s="57"/>
      <c r="P809" s="57"/>
      <c r="Q809" s="57"/>
      <c r="R809" s="57"/>
    </row>
    <row r="810" s="56" customFormat="true" ht="9.75" hidden="false" customHeight="false" outlineLevel="0" collapsed="false">
      <c r="A810" s="75"/>
      <c r="B810" s="81"/>
      <c r="C810" s="81"/>
      <c r="D810" s="77"/>
      <c r="E810" s="75"/>
      <c r="F810" s="75"/>
      <c r="G810" s="75"/>
      <c r="H810" s="82"/>
      <c r="I810" s="55"/>
      <c r="K810" s="57"/>
      <c r="L810" s="57"/>
      <c r="M810" s="57"/>
      <c r="N810" s="57"/>
      <c r="O810" s="57"/>
      <c r="P810" s="57"/>
      <c r="Q810" s="57"/>
      <c r="R810" s="57"/>
    </row>
    <row r="811" s="56" customFormat="true" ht="9.75" hidden="false" customHeight="false" outlineLevel="0" collapsed="false">
      <c r="A811" s="75"/>
      <c r="B811" s="81"/>
      <c r="C811" s="81"/>
      <c r="D811" s="77"/>
      <c r="E811" s="75"/>
      <c r="F811" s="75"/>
      <c r="G811" s="75"/>
      <c r="H811" s="82"/>
      <c r="I811" s="55"/>
      <c r="K811" s="57"/>
      <c r="L811" s="57"/>
      <c r="M811" s="57"/>
      <c r="N811" s="57"/>
      <c r="O811" s="57"/>
      <c r="P811" s="57"/>
      <c r="Q811" s="57"/>
      <c r="R811" s="57"/>
    </row>
    <row r="812" s="56" customFormat="true" ht="9.75" hidden="false" customHeight="false" outlineLevel="0" collapsed="false">
      <c r="A812" s="75"/>
      <c r="B812" s="81"/>
      <c r="C812" s="81"/>
      <c r="D812" s="77"/>
      <c r="E812" s="75"/>
      <c r="F812" s="75"/>
      <c r="G812" s="75"/>
      <c r="H812" s="82"/>
      <c r="I812" s="55"/>
      <c r="K812" s="57"/>
      <c r="L812" s="57"/>
      <c r="M812" s="57"/>
      <c r="N812" s="57"/>
      <c r="O812" s="57"/>
      <c r="P812" s="57"/>
      <c r="Q812" s="57"/>
      <c r="R812" s="57"/>
    </row>
    <row r="813" s="56" customFormat="true" ht="9.75" hidden="false" customHeight="false" outlineLevel="0" collapsed="false">
      <c r="A813" s="75"/>
      <c r="B813" s="81"/>
      <c r="C813" s="81"/>
      <c r="D813" s="77"/>
      <c r="E813" s="75"/>
      <c r="F813" s="75"/>
      <c r="G813" s="75"/>
      <c r="H813" s="82"/>
      <c r="I813" s="55"/>
      <c r="K813" s="57"/>
      <c r="L813" s="57"/>
      <c r="M813" s="57"/>
      <c r="N813" s="57"/>
      <c r="O813" s="57"/>
      <c r="P813" s="57"/>
      <c r="Q813" s="57"/>
      <c r="R813" s="57"/>
    </row>
    <row r="814" s="56" customFormat="true" ht="9.75" hidden="false" customHeight="false" outlineLevel="0" collapsed="false">
      <c r="A814" s="75"/>
      <c r="B814" s="81"/>
      <c r="C814" s="81"/>
      <c r="D814" s="77"/>
      <c r="E814" s="75"/>
      <c r="F814" s="75"/>
      <c r="G814" s="75"/>
      <c r="H814" s="82"/>
      <c r="I814" s="55"/>
      <c r="K814" s="57"/>
      <c r="L814" s="57"/>
      <c r="M814" s="57"/>
      <c r="N814" s="57"/>
      <c r="O814" s="57"/>
      <c r="P814" s="57"/>
      <c r="Q814" s="57"/>
      <c r="R814" s="57"/>
    </row>
    <row r="815" s="56" customFormat="true" ht="9.75" hidden="false" customHeight="false" outlineLevel="0" collapsed="false">
      <c r="A815" s="75"/>
      <c r="B815" s="81"/>
      <c r="C815" s="81"/>
      <c r="D815" s="77"/>
      <c r="E815" s="75"/>
      <c r="F815" s="75"/>
      <c r="G815" s="75"/>
      <c r="H815" s="82"/>
      <c r="I815" s="55"/>
      <c r="K815" s="57"/>
      <c r="L815" s="57"/>
      <c r="M815" s="57"/>
      <c r="N815" s="57"/>
      <c r="O815" s="57"/>
      <c r="P815" s="57"/>
      <c r="Q815" s="57"/>
      <c r="R815" s="57"/>
    </row>
    <row r="816" s="56" customFormat="true" ht="9.75" hidden="false" customHeight="false" outlineLevel="0" collapsed="false">
      <c r="A816" s="75"/>
      <c r="B816" s="81"/>
      <c r="C816" s="81"/>
      <c r="D816" s="77"/>
      <c r="E816" s="75"/>
      <c r="F816" s="75"/>
      <c r="G816" s="75"/>
      <c r="H816" s="82"/>
      <c r="I816" s="55"/>
      <c r="K816" s="57"/>
      <c r="L816" s="57"/>
      <c r="M816" s="57"/>
      <c r="N816" s="57"/>
      <c r="O816" s="57"/>
      <c r="P816" s="57"/>
      <c r="Q816" s="57"/>
      <c r="R816" s="57"/>
    </row>
    <row r="817" s="56" customFormat="true" ht="9.75" hidden="false" customHeight="false" outlineLevel="0" collapsed="false">
      <c r="A817" s="75"/>
      <c r="B817" s="81"/>
      <c r="C817" s="81"/>
      <c r="D817" s="77"/>
      <c r="E817" s="75"/>
      <c r="F817" s="75"/>
      <c r="G817" s="75"/>
      <c r="H817" s="82"/>
      <c r="I817" s="55"/>
      <c r="K817" s="57"/>
      <c r="L817" s="57"/>
      <c r="M817" s="57"/>
      <c r="N817" s="57"/>
      <c r="O817" s="57"/>
      <c r="P817" s="57"/>
      <c r="Q817" s="57"/>
      <c r="R817" s="57"/>
    </row>
    <row r="818" s="56" customFormat="true" ht="9.75" hidden="false" customHeight="false" outlineLevel="0" collapsed="false">
      <c r="A818" s="75"/>
      <c r="B818" s="81"/>
      <c r="C818" s="81"/>
      <c r="D818" s="77"/>
      <c r="E818" s="75"/>
      <c r="F818" s="75"/>
      <c r="G818" s="75"/>
      <c r="H818" s="82"/>
      <c r="I818" s="55"/>
      <c r="K818" s="57"/>
      <c r="L818" s="57"/>
      <c r="M818" s="57"/>
      <c r="N818" s="57"/>
      <c r="O818" s="57"/>
      <c r="P818" s="57"/>
      <c r="Q818" s="57"/>
      <c r="R818" s="57"/>
    </row>
    <row r="819" s="56" customFormat="true" ht="9.75" hidden="false" customHeight="false" outlineLevel="0" collapsed="false">
      <c r="A819" s="75"/>
      <c r="B819" s="81"/>
      <c r="C819" s="81"/>
      <c r="D819" s="77"/>
      <c r="E819" s="75"/>
      <c r="F819" s="75"/>
      <c r="G819" s="75"/>
      <c r="H819" s="82"/>
      <c r="I819" s="55"/>
      <c r="K819" s="57"/>
      <c r="L819" s="57"/>
      <c r="M819" s="57"/>
      <c r="N819" s="57"/>
      <c r="O819" s="57"/>
      <c r="P819" s="57"/>
      <c r="Q819" s="57"/>
      <c r="R819" s="57"/>
    </row>
    <row r="820" s="56" customFormat="true" ht="9.75" hidden="false" customHeight="false" outlineLevel="0" collapsed="false">
      <c r="A820" s="75"/>
      <c r="B820" s="81"/>
      <c r="C820" s="81"/>
      <c r="D820" s="77"/>
      <c r="E820" s="75"/>
      <c r="F820" s="75"/>
      <c r="G820" s="75"/>
      <c r="H820" s="82"/>
      <c r="I820" s="55"/>
      <c r="K820" s="57"/>
      <c r="L820" s="57"/>
      <c r="M820" s="57"/>
      <c r="N820" s="57"/>
      <c r="O820" s="57"/>
      <c r="P820" s="57"/>
      <c r="Q820" s="57"/>
      <c r="R820" s="57"/>
    </row>
    <row r="821" s="56" customFormat="true" ht="9.75" hidden="false" customHeight="false" outlineLevel="0" collapsed="false">
      <c r="A821" s="75"/>
      <c r="B821" s="81"/>
      <c r="C821" s="81"/>
      <c r="D821" s="77"/>
      <c r="E821" s="75"/>
      <c r="F821" s="75"/>
      <c r="G821" s="75"/>
      <c r="H821" s="82"/>
      <c r="I821" s="55"/>
      <c r="K821" s="57"/>
      <c r="L821" s="57"/>
      <c r="M821" s="57"/>
      <c r="N821" s="57"/>
      <c r="O821" s="57"/>
      <c r="P821" s="57"/>
      <c r="Q821" s="57"/>
      <c r="R821" s="57"/>
    </row>
    <row r="822" s="56" customFormat="true" ht="9.75" hidden="false" customHeight="false" outlineLevel="0" collapsed="false">
      <c r="A822" s="75"/>
      <c r="B822" s="81"/>
      <c r="C822" s="81"/>
      <c r="D822" s="77"/>
      <c r="E822" s="75"/>
      <c r="F822" s="75"/>
      <c r="G822" s="75"/>
      <c r="H822" s="82"/>
      <c r="I822" s="55"/>
      <c r="K822" s="57"/>
      <c r="L822" s="57"/>
      <c r="M822" s="57"/>
      <c r="N822" s="57"/>
      <c r="O822" s="57"/>
      <c r="P822" s="57"/>
      <c r="Q822" s="57"/>
      <c r="R822" s="57"/>
    </row>
    <row r="823" s="56" customFormat="true" ht="9.75" hidden="false" customHeight="false" outlineLevel="0" collapsed="false">
      <c r="A823" s="75"/>
      <c r="B823" s="81"/>
      <c r="C823" s="81"/>
      <c r="D823" s="77"/>
      <c r="E823" s="75"/>
      <c r="F823" s="75"/>
      <c r="G823" s="75"/>
      <c r="H823" s="82"/>
      <c r="I823" s="55"/>
      <c r="K823" s="57"/>
      <c r="L823" s="57"/>
      <c r="M823" s="57"/>
      <c r="N823" s="57"/>
      <c r="O823" s="57"/>
      <c r="P823" s="57"/>
      <c r="Q823" s="57"/>
      <c r="R823" s="57"/>
    </row>
    <row r="824" s="56" customFormat="true" ht="9.75" hidden="false" customHeight="false" outlineLevel="0" collapsed="false">
      <c r="A824" s="75"/>
      <c r="B824" s="81"/>
      <c r="C824" s="81"/>
      <c r="D824" s="77"/>
      <c r="E824" s="75"/>
      <c r="F824" s="75"/>
      <c r="G824" s="75"/>
      <c r="H824" s="82"/>
      <c r="I824" s="55"/>
      <c r="K824" s="57"/>
      <c r="L824" s="57"/>
      <c r="M824" s="57"/>
      <c r="N824" s="57"/>
      <c r="O824" s="57"/>
      <c r="P824" s="57"/>
      <c r="Q824" s="57"/>
      <c r="R824" s="57"/>
    </row>
    <row r="825" s="56" customFormat="true" ht="9.75" hidden="false" customHeight="false" outlineLevel="0" collapsed="false">
      <c r="A825" s="75"/>
      <c r="B825" s="81"/>
      <c r="C825" s="81"/>
      <c r="D825" s="77"/>
      <c r="E825" s="75"/>
      <c r="F825" s="75"/>
      <c r="G825" s="75"/>
      <c r="H825" s="82"/>
      <c r="I825" s="55"/>
      <c r="K825" s="57"/>
      <c r="L825" s="57"/>
      <c r="M825" s="57"/>
      <c r="N825" s="57"/>
      <c r="O825" s="57"/>
      <c r="P825" s="57"/>
      <c r="Q825" s="57"/>
      <c r="R825" s="57"/>
    </row>
    <row r="826" s="56" customFormat="true" ht="9.75" hidden="false" customHeight="false" outlineLevel="0" collapsed="false">
      <c r="A826" s="75"/>
      <c r="B826" s="81"/>
      <c r="C826" s="81"/>
      <c r="D826" s="77"/>
      <c r="E826" s="75"/>
      <c r="F826" s="75"/>
      <c r="G826" s="75"/>
      <c r="H826" s="82"/>
      <c r="I826" s="55"/>
      <c r="K826" s="57"/>
      <c r="L826" s="57"/>
      <c r="M826" s="57"/>
      <c r="N826" s="57"/>
      <c r="O826" s="57"/>
      <c r="P826" s="57"/>
      <c r="Q826" s="57"/>
      <c r="R826" s="57"/>
    </row>
    <row r="827" s="56" customFormat="true" ht="9.75" hidden="false" customHeight="false" outlineLevel="0" collapsed="false">
      <c r="A827" s="75"/>
      <c r="B827" s="81"/>
      <c r="C827" s="81"/>
      <c r="D827" s="77"/>
      <c r="E827" s="75"/>
      <c r="F827" s="75"/>
      <c r="G827" s="75"/>
      <c r="H827" s="82"/>
      <c r="I827" s="55"/>
      <c r="K827" s="57"/>
      <c r="L827" s="57"/>
      <c r="M827" s="57"/>
      <c r="N827" s="57"/>
      <c r="O827" s="57"/>
      <c r="P827" s="57"/>
      <c r="Q827" s="57"/>
      <c r="R827" s="57"/>
    </row>
    <row r="828" s="56" customFormat="true" ht="9.75" hidden="false" customHeight="false" outlineLevel="0" collapsed="false">
      <c r="A828" s="75"/>
      <c r="B828" s="81"/>
      <c r="C828" s="81"/>
      <c r="D828" s="77"/>
      <c r="E828" s="75"/>
      <c r="F828" s="75"/>
      <c r="G828" s="75"/>
      <c r="H828" s="82"/>
      <c r="I828" s="55"/>
      <c r="K828" s="57"/>
      <c r="L828" s="57"/>
      <c r="M828" s="57"/>
      <c r="N828" s="57"/>
      <c r="O828" s="57"/>
      <c r="P828" s="57"/>
      <c r="Q828" s="57"/>
      <c r="R828" s="57"/>
    </row>
    <row r="829" s="56" customFormat="true" ht="9.75" hidden="false" customHeight="false" outlineLevel="0" collapsed="false">
      <c r="A829" s="75"/>
      <c r="B829" s="81"/>
      <c r="C829" s="81"/>
      <c r="D829" s="77"/>
      <c r="E829" s="75"/>
      <c r="F829" s="75"/>
      <c r="G829" s="75"/>
      <c r="H829" s="82"/>
      <c r="I829" s="55"/>
      <c r="K829" s="57"/>
      <c r="L829" s="57"/>
      <c r="M829" s="57"/>
      <c r="N829" s="57"/>
      <c r="O829" s="57"/>
      <c r="P829" s="57"/>
      <c r="Q829" s="57"/>
      <c r="R829" s="57"/>
    </row>
    <row r="830" s="56" customFormat="true" ht="9.75" hidden="false" customHeight="false" outlineLevel="0" collapsed="false">
      <c r="A830" s="75"/>
      <c r="B830" s="81"/>
      <c r="C830" s="81"/>
      <c r="D830" s="77"/>
      <c r="E830" s="75"/>
      <c r="F830" s="75"/>
      <c r="G830" s="75"/>
      <c r="H830" s="82"/>
      <c r="I830" s="55"/>
      <c r="K830" s="57"/>
      <c r="L830" s="57"/>
      <c r="M830" s="57"/>
      <c r="N830" s="57"/>
      <c r="O830" s="57"/>
      <c r="P830" s="57"/>
      <c r="Q830" s="57"/>
      <c r="R830" s="57"/>
    </row>
    <row r="831" s="56" customFormat="true" ht="9.75" hidden="false" customHeight="false" outlineLevel="0" collapsed="false">
      <c r="A831" s="75"/>
      <c r="B831" s="81"/>
      <c r="C831" s="81"/>
      <c r="D831" s="77"/>
      <c r="E831" s="75"/>
      <c r="F831" s="75"/>
      <c r="G831" s="75"/>
      <c r="H831" s="82"/>
      <c r="I831" s="55"/>
      <c r="K831" s="57"/>
      <c r="L831" s="57"/>
      <c r="M831" s="57"/>
      <c r="N831" s="57"/>
      <c r="O831" s="57"/>
      <c r="P831" s="57"/>
      <c r="Q831" s="57"/>
      <c r="R831" s="57"/>
    </row>
    <row r="832" s="56" customFormat="true" ht="9.75" hidden="false" customHeight="false" outlineLevel="0" collapsed="false">
      <c r="A832" s="75"/>
      <c r="B832" s="81"/>
      <c r="C832" s="81"/>
      <c r="D832" s="77"/>
      <c r="E832" s="75"/>
      <c r="F832" s="75"/>
      <c r="G832" s="75"/>
      <c r="H832" s="82"/>
      <c r="I832" s="55"/>
      <c r="K832" s="57"/>
      <c r="L832" s="57"/>
      <c r="M832" s="57"/>
      <c r="N832" s="57"/>
      <c r="O832" s="57"/>
      <c r="P832" s="57"/>
      <c r="Q832" s="57"/>
      <c r="R832" s="57"/>
    </row>
    <row r="833" s="56" customFormat="true" ht="9.75" hidden="false" customHeight="false" outlineLevel="0" collapsed="false">
      <c r="A833" s="75"/>
      <c r="B833" s="81"/>
      <c r="C833" s="81"/>
      <c r="D833" s="77"/>
      <c r="E833" s="75"/>
      <c r="F833" s="75"/>
      <c r="G833" s="75"/>
      <c r="H833" s="82"/>
      <c r="I833" s="55"/>
      <c r="K833" s="57"/>
      <c r="L833" s="57"/>
      <c r="M833" s="57"/>
      <c r="N833" s="57"/>
      <c r="O833" s="57"/>
      <c r="P833" s="57"/>
      <c r="Q833" s="57"/>
      <c r="R833" s="57"/>
    </row>
    <row r="834" s="56" customFormat="true" ht="9.75" hidden="false" customHeight="false" outlineLevel="0" collapsed="false">
      <c r="A834" s="75"/>
      <c r="B834" s="81"/>
      <c r="C834" s="81"/>
      <c r="D834" s="77"/>
      <c r="E834" s="75"/>
      <c r="F834" s="75"/>
      <c r="G834" s="75"/>
      <c r="H834" s="82"/>
      <c r="I834" s="55"/>
      <c r="K834" s="57"/>
      <c r="L834" s="57"/>
      <c r="M834" s="57"/>
      <c r="N834" s="57"/>
      <c r="O834" s="57"/>
      <c r="P834" s="57"/>
      <c r="Q834" s="57"/>
      <c r="R834" s="57"/>
    </row>
    <row r="835" s="56" customFormat="true" ht="9.75" hidden="false" customHeight="false" outlineLevel="0" collapsed="false">
      <c r="A835" s="75"/>
      <c r="B835" s="81"/>
      <c r="C835" s="81"/>
      <c r="D835" s="77"/>
      <c r="E835" s="75"/>
      <c r="F835" s="75"/>
      <c r="G835" s="75"/>
      <c r="H835" s="82"/>
      <c r="I835" s="55"/>
      <c r="K835" s="57"/>
      <c r="L835" s="57"/>
      <c r="M835" s="57"/>
      <c r="N835" s="57"/>
      <c r="O835" s="57"/>
      <c r="P835" s="57"/>
      <c r="Q835" s="57"/>
      <c r="R835" s="57"/>
    </row>
    <row r="836" s="56" customFormat="true" ht="9.75" hidden="false" customHeight="false" outlineLevel="0" collapsed="false">
      <c r="A836" s="75"/>
      <c r="B836" s="81"/>
      <c r="C836" s="81"/>
      <c r="D836" s="77"/>
      <c r="E836" s="75"/>
      <c r="F836" s="75"/>
      <c r="G836" s="75"/>
      <c r="H836" s="82"/>
      <c r="I836" s="55"/>
      <c r="K836" s="57"/>
      <c r="L836" s="57"/>
      <c r="M836" s="57"/>
      <c r="N836" s="57"/>
      <c r="O836" s="57"/>
      <c r="P836" s="57"/>
      <c r="Q836" s="57"/>
      <c r="R836" s="57"/>
    </row>
    <row r="837" s="56" customFormat="true" ht="9.75" hidden="false" customHeight="false" outlineLevel="0" collapsed="false">
      <c r="A837" s="75"/>
      <c r="B837" s="81"/>
      <c r="C837" s="81"/>
      <c r="D837" s="77"/>
      <c r="E837" s="75"/>
      <c r="F837" s="75"/>
      <c r="G837" s="75"/>
      <c r="H837" s="82"/>
      <c r="I837" s="55"/>
      <c r="K837" s="57"/>
      <c r="L837" s="57"/>
      <c r="M837" s="57"/>
      <c r="N837" s="57"/>
      <c r="O837" s="57"/>
      <c r="P837" s="57"/>
      <c r="Q837" s="57"/>
      <c r="R837" s="57"/>
    </row>
    <row r="838" s="56" customFormat="true" ht="9.75" hidden="false" customHeight="false" outlineLevel="0" collapsed="false">
      <c r="A838" s="75"/>
      <c r="B838" s="81"/>
      <c r="C838" s="81"/>
      <c r="D838" s="77"/>
      <c r="E838" s="75"/>
      <c r="F838" s="75"/>
      <c r="G838" s="75"/>
      <c r="H838" s="82"/>
      <c r="I838" s="55"/>
      <c r="K838" s="57"/>
      <c r="L838" s="57"/>
      <c r="M838" s="57"/>
      <c r="N838" s="57"/>
      <c r="O838" s="57"/>
      <c r="P838" s="57"/>
      <c r="Q838" s="57"/>
      <c r="R838" s="57"/>
    </row>
    <row r="839" s="56" customFormat="true" ht="9.75" hidden="false" customHeight="false" outlineLevel="0" collapsed="false">
      <c r="A839" s="75"/>
      <c r="B839" s="81"/>
      <c r="C839" s="81"/>
      <c r="D839" s="77"/>
      <c r="E839" s="75"/>
      <c r="F839" s="75"/>
      <c r="G839" s="75"/>
      <c r="H839" s="82"/>
      <c r="I839" s="55"/>
      <c r="K839" s="57"/>
      <c r="L839" s="57"/>
      <c r="M839" s="57"/>
      <c r="N839" s="57"/>
      <c r="O839" s="57"/>
      <c r="P839" s="57"/>
      <c r="Q839" s="57"/>
      <c r="R839" s="57"/>
    </row>
    <row r="840" s="56" customFormat="true" ht="9.75" hidden="false" customHeight="false" outlineLevel="0" collapsed="false">
      <c r="A840" s="75"/>
      <c r="B840" s="81"/>
      <c r="C840" s="81"/>
      <c r="D840" s="77"/>
      <c r="E840" s="75"/>
      <c r="F840" s="75"/>
      <c r="G840" s="75"/>
      <c r="H840" s="82"/>
      <c r="I840" s="55"/>
      <c r="K840" s="57"/>
      <c r="L840" s="57"/>
      <c r="M840" s="57"/>
      <c r="N840" s="57"/>
      <c r="O840" s="57"/>
      <c r="P840" s="57"/>
      <c r="Q840" s="57"/>
      <c r="R840" s="57"/>
    </row>
    <row r="841" s="56" customFormat="true" ht="9.75" hidden="false" customHeight="false" outlineLevel="0" collapsed="false">
      <c r="A841" s="75"/>
      <c r="B841" s="81"/>
      <c r="C841" s="81"/>
      <c r="D841" s="77"/>
      <c r="E841" s="75"/>
      <c r="F841" s="75"/>
      <c r="G841" s="75"/>
      <c r="H841" s="82"/>
      <c r="I841" s="55"/>
      <c r="K841" s="57"/>
      <c r="L841" s="57"/>
      <c r="M841" s="57"/>
      <c r="N841" s="57"/>
      <c r="O841" s="57"/>
      <c r="P841" s="57"/>
      <c r="Q841" s="57"/>
      <c r="R841" s="57"/>
    </row>
    <row r="842" s="56" customFormat="true" ht="9.75" hidden="false" customHeight="false" outlineLevel="0" collapsed="false">
      <c r="A842" s="75"/>
      <c r="B842" s="81"/>
      <c r="C842" s="81"/>
      <c r="D842" s="77"/>
      <c r="E842" s="75"/>
      <c r="F842" s="75"/>
      <c r="G842" s="75"/>
      <c r="H842" s="82"/>
      <c r="I842" s="55"/>
      <c r="K842" s="57"/>
      <c r="L842" s="57"/>
      <c r="M842" s="57"/>
      <c r="N842" s="57"/>
      <c r="O842" s="57"/>
      <c r="P842" s="57"/>
      <c r="Q842" s="57"/>
      <c r="R842" s="57"/>
    </row>
    <row r="843" s="56" customFormat="true" ht="9.75" hidden="false" customHeight="false" outlineLevel="0" collapsed="false">
      <c r="A843" s="75"/>
      <c r="B843" s="81"/>
      <c r="C843" s="81"/>
      <c r="D843" s="77"/>
      <c r="E843" s="75"/>
      <c r="F843" s="75"/>
      <c r="G843" s="75"/>
      <c r="H843" s="82"/>
      <c r="I843" s="55"/>
      <c r="K843" s="57"/>
      <c r="L843" s="57"/>
      <c r="M843" s="57"/>
      <c r="N843" s="57"/>
      <c r="O843" s="57"/>
      <c r="P843" s="57"/>
      <c r="Q843" s="57"/>
      <c r="R843" s="57"/>
    </row>
    <row r="844" s="56" customFormat="true" ht="9.75" hidden="false" customHeight="false" outlineLevel="0" collapsed="false">
      <c r="A844" s="75"/>
      <c r="B844" s="81"/>
      <c r="C844" s="81"/>
      <c r="D844" s="77"/>
      <c r="E844" s="75"/>
      <c r="F844" s="75"/>
      <c r="G844" s="75"/>
      <c r="H844" s="82"/>
      <c r="I844" s="55"/>
      <c r="K844" s="57"/>
      <c r="L844" s="57"/>
      <c r="M844" s="57"/>
      <c r="N844" s="57"/>
      <c r="O844" s="57"/>
      <c r="P844" s="57"/>
      <c r="Q844" s="57"/>
      <c r="R844" s="57"/>
    </row>
    <row r="845" s="56" customFormat="true" ht="9.75" hidden="false" customHeight="false" outlineLevel="0" collapsed="false">
      <c r="A845" s="75"/>
      <c r="B845" s="81"/>
      <c r="C845" s="81"/>
      <c r="D845" s="77"/>
      <c r="E845" s="75"/>
      <c r="F845" s="75"/>
      <c r="G845" s="75"/>
      <c r="H845" s="82"/>
      <c r="I845" s="55"/>
      <c r="K845" s="57"/>
      <c r="L845" s="57"/>
      <c r="M845" s="57"/>
      <c r="N845" s="57"/>
      <c r="O845" s="57"/>
      <c r="P845" s="57"/>
      <c r="Q845" s="57"/>
      <c r="R845" s="57"/>
    </row>
    <row r="846" s="56" customFormat="true" ht="9.75" hidden="false" customHeight="false" outlineLevel="0" collapsed="false">
      <c r="A846" s="75"/>
      <c r="B846" s="81"/>
      <c r="C846" s="81"/>
      <c r="D846" s="77"/>
      <c r="E846" s="75"/>
      <c r="F846" s="75"/>
      <c r="G846" s="75"/>
      <c r="H846" s="82"/>
      <c r="I846" s="55"/>
      <c r="K846" s="57"/>
      <c r="L846" s="57"/>
      <c r="M846" s="57"/>
      <c r="N846" s="57"/>
      <c r="O846" s="57"/>
      <c r="P846" s="57"/>
      <c r="Q846" s="57"/>
      <c r="R846" s="57"/>
    </row>
    <row r="847" s="56" customFormat="true" ht="9.75" hidden="false" customHeight="false" outlineLevel="0" collapsed="false">
      <c r="A847" s="75"/>
      <c r="B847" s="81"/>
      <c r="C847" s="81"/>
      <c r="D847" s="77"/>
      <c r="E847" s="75"/>
      <c r="F847" s="75"/>
      <c r="G847" s="75"/>
      <c r="H847" s="82"/>
      <c r="I847" s="55"/>
      <c r="K847" s="57"/>
      <c r="L847" s="57"/>
      <c r="M847" s="57"/>
      <c r="N847" s="57"/>
      <c r="O847" s="57"/>
      <c r="P847" s="57"/>
      <c r="Q847" s="57"/>
      <c r="R847" s="57"/>
    </row>
    <row r="848" s="56" customFormat="true" ht="9.75" hidden="false" customHeight="false" outlineLevel="0" collapsed="false">
      <c r="A848" s="75"/>
      <c r="B848" s="81"/>
      <c r="C848" s="81"/>
      <c r="D848" s="77"/>
      <c r="E848" s="75"/>
      <c r="F848" s="75"/>
      <c r="G848" s="75"/>
      <c r="H848" s="82"/>
      <c r="I848" s="55"/>
      <c r="K848" s="57"/>
      <c r="L848" s="57"/>
      <c r="M848" s="57"/>
      <c r="N848" s="57"/>
      <c r="O848" s="57"/>
      <c r="P848" s="57"/>
      <c r="Q848" s="57"/>
      <c r="R848" s="57"/>
    </row>
    <row r="849" s="56" customFormat="true" ht="9.75" hidden="false" customHeight="false" outlineLevel="0" collapsed="false">
      <c r="A849" s="75"/>
      <c r="B849" s="81"/>
      <c r="C849" s="81"/>
      <c r="D849" s="77"/>
      <c r="E849" s="75"/>
      <c r="F849" s="75"/>
      <c r="G849" s="75"/>
      <c r="H849" s="82"/>
      <c r="I849" s="55"/>
      <c r="K849" s="57"/>
      <c r="L849" s="57"/>
      <c r="M849" s="57"/>
      <c r="N849" s="57"/>
      <c r="O849" s="57"/>
      <c r="P849" s="57"/>
      <c r="Q849" s="57"/>
      <c r="R849" s="57"/>
    </row>
    <row r="850" s="56" customFormat="true" ht="9.75" hidden="false" customHeight="false" outlineLevel="0" collapsed="false">
      <c r="A850" s="75"/>
      <c r="B850" s="81"/>
      <c r="C850" s="81"/>
      <c r="D850" s="77"/>
      <c r="E850" s="75"/>
      <c r="F850" s="75"/>
      <c r="G850" s="75"/>
      <c r="H850" s="82"/>
      <c r="I850" s="55"/>
      <c r="K850" s="57"/>
      <c r="L850" s="57"/>
      <c r="M850" s="57"/>
      <c r="N850" s="57"/>
      <c r="O850" s="57"/>
      <c r="P850" s="57"/>
      <c r="Q850" s="57"/>
      <c r="R850" s="57"/>
    </row>
    <row r="851" s="56" customFormat="true" ht="9.75" hidden="false" customHeight="false" outlineLevel="0" collapsed="false">
      <c r="A851" s="75"/>
      <c r="B851" s="81"/>
      <c r="C851" s="81"/>
      <c r="D851" s="77"/>
      <c r="E851" s="75"/>
      <c r="F851" s="75"/>
      <c r="G851" s="75"/>
      <c r="H851" s="82"/>
      <c r="I851" s="55"/>
      <c r="K851" s="57"/>
      <c r="L851" s="57"/>
      <c r="M851" s="57"/>
      <c r="N851" s="57"/>
      <c r="O851" s="57"/>
      <c r="P851" s="57"/>
      <c r="Q851" s="57"/>
      <c r="R851" s="57"/>
    </row>
    <row r="852" s="56" customFormat="true" ht="9.75" hidden="false" customHeight="false" outlineLevel="0" collapsed="false">
      <c r="A852" s="75"/>
      <c r="B852" s="81"/>
      <c r="C852" s="81"/>
      <c r="D852" s="77"/>
      <c r="E852" s="75"/>
      <c r="F852" s="75"/>
      <c r="G852" s="75"/>
      <c r="H852" s="82"/>
      <c r="I852" s="55"/>
      <c r="K852" s="57"/>
      <c r="L852" s="57"/>
      <c r="M852" s="57"/>
      <c r="N852" s="57"/>
      <c r="O852" s="57"/>
      <c r="P852" s="57"/>
      <c r="Q852" s="57"/>
      <c r="R852" s="57"/>
    </row>
    <row r="853" s="56" customFormat="true" ht="9.75" hidden="false" customHeight="false" outlineLevel="0" collapsed="false">
      <c r="A853" s="75"/>
      <c r="B853" s="81"/>
      <c r="C853" s="81"/>
      <c r="D853" s="77"/>
      <c r="E853" s="75"/>
      <c r="F853" s="75"/>
      <c r="G853" s="75"/>
      <c r="H853" s="82"/>
      <c r="I853" s="55"/>
      <c r="K853" s="57"/>
      <c r="L853" s="57"/>
      <c r="M853" s="57"/>
      <c r="N853" s="57"/>
      <c r="O853" s="57"/>
      <c r="P853" s="57"/>
      <c r="Q853" s="57"/>
      <c r="R853" s="57"/>
    </row>
    <row r="854" s="56" customFormat="true" ht="9.75" hidden="false" customHeight="false" outlineLevel="0" collapsed="false">
      <c r="A854" s="75"/>
      <c r="B854" s="81"/>
      <c r="C854" s="81"/>
      <c r="D854" s="77"/>
      <c r="E854" s="75"/>
      <c r="F854" s="75"/>
      <c r="G854" s="75"/>
      <c r="H854" s="82"/>
      <c r="I854" s="55"/>
      <c r="K854" s="57"/>
      <c r="L854" s="57"/>
      <c r="M854" s="57"/>
      <c r="N854" s="57"/>
      <c r="O854" s="57"/>
      <c r="P854" s="57"/>
      <c r="Q854" s="57"/>
      <c r="R854" s="57"/>
    </row>
    <row r="855" s="56" customFormat="true" ht="9.75" hidden="false" customHeight="false" outlineLevel="0" collapsed="false">
      <c r="A855" s="75"/>
      <c r="B855" s="81"/>
      <c r="C855" s="81"/>
      <c r="D855" s="77"/>
      <c r="E855" s="75"/>
      <c r="F855" s="75"/>
      <c r="G855" s="75"/>
      <c r="H855" s="82"/>
      <c r="I855" s="55"/>
      <c r="K855" s="57"/>
      <c r="L855" s="57"/>
      <c r="M855" s="57"/>
      <c r="N855" s="57"/>
      <c r="O855" s="57"/>
      <c r="P855" s="57"/>
      <c r="Q855" s="57"/>
      <c r="R855" s="57"/>
    </row>
    <row r="856" s="56" customFormat="true" ht="9.75" hidden="false" customHeight="false" outlineLevel="0" collapsed="false">
      <c r="A856" s="75"/>
      <c r="B856" s="81"/>
      <c r="C856" s="81"/>
      <c r="D856" s="77"/>
      <c r="E856" s="75"/>
      <c r="F856" s="75"/>
      <c r="G856" s="75"/>
      <c r="H856" s="82"/>
      <c r="I856" s="55"/>
      <c r="K856" s="57"/>
      <c r="L856" s="57"/>
      <c r="M856" s="57"/>
      <c r="N856" s="57"/>
      <c r="O856" s="57"/>
      <c r="P856" s="57"/>
      <c r="Q856" s="57"/>
      <c r="R856" s="57"/>
    </row>
    <row r="857" s="56" customFormat="true" ht="9.75" hidden="false" customHeight="false" outlineLevel="0" collapsed="false">
      <c r="A857" s="75"/>
      <c r="B857" s="81"/>
      <c r="C857" s="81"/>
      <c r="D857" s="77"/>
      <c r="E857" s="75"/>
      <c r="F857" s="75"/>
      <c r="G857" s="75"/>
      <c r="H857" s="82"/>
      <c r="I857" s="55"/>
      <c r="K857" s="57"/>
      <c r="L857" s="57"/>
      <c r="M857" s="57"/>
      <c r="N857" s="57"/>
      <c r="O857" s="57"/>
      <c r="P857" s="57"/>
      <c r="Q857" s="57"/>
      <c r="R857" s="57"/>
    </row>
    <row r="858" s="56" customFormat="true" ht="9.75" hidden="false" customHeight="false" outlineLevel="0" collapsed="false">
      <c r="A858" s="75"/>
      <c r="B858" s="81"/>
      <c r="C858" s="81"/>
      <c r="D858" s="77"/>
      <c r="E858" s="75"/>
      <c r="F858" s="75"/>
      <c r="G858" s="75"/>
      <c r="H858" s="82"/>
      <c r="I858" s="55"/>
      <c r="K858" s="57"/>
      <c r="L858" s="57"/>
      <c r="M858" s="57"/>
      <c r="N858" s="57"/>
      <c r="O858" s="57"/>
      <c r="P858" s="57"/>
      <c r="Q858" s="57"/>
      <c r="R858" s="57"/>
    </row>
    <row r="859" s="56" customFormat="true" ht="9.75" hidden="false" customHeight="false" outlineLevel="0" collapsed="false">
      <c r="A859" s="75"/>
      <c r="B859" s="81"/>
      <c r="C859" s="81"/>
      <c r="D859" s="77"/>
      <c r="E859" s="75"/>
      <c r="F859" s="75"/>
      <c r="G859" s="75"/>
      <c r="H859" s="82"/>
      <c r="I859" s="55"/>
      <c r="K859" s="57"/>
      <c r="L859" s="57"/>
      <c r="M859" s="57"/>
      <c r="N859" s="57"/>
      <c r="O859" s="57"/>
      <c r="P859" s="57"/>
      <c r="Q859" s="57"/>
      <c r="R859" s="57"/>
    </row>
    <row r="860" s="56" customFormat="true" ht="9.75" hidden="false" customHeight="false" outlineLevel="0" collapsed="false">
      <c r="A860" s="75"/>
      <c r="B860" s="81"/>
      <c r="C860" s="81"/>
      <c r="D860" s="77"/>
      <c r="E860" s="75"/>
      <c r="F860" s="75"/>
      <c r="G860" s="75"/>
      <c r="H860" s="82"/>
      <c r="I860" s="55"/>
      <c r="K860" s="57"/>
      <c r="L860" s="57"/>
      <c r="M860" s="57"/>
      <c r="N860" s="57"/>
      <c r="O860" s="57"/>
      <c r="P860" s="57"/>
      <c r="Q860" s="57"/>
      <c r="R860" s="57"/>
    </row>
    <row r="861" s="56" customFormat="true" ht="9.75" hidden="false" customHeight="false" outlineLevel="0" collapsed="false">
      <c r="A861" s="75"/>
      <c r="B861" s="81"/>
      <c r="C861" s="81"/>
      <c r="D861" s="77"/>
      <c r="E861" s="75"/>
      <c r="F861" s="75"/>
      <c r="G861" s="75"/>
      <c r="H861" s="82"/>
      <c r="I861" s="55"/>
      <c r="K861" s="57"/>
      <c r="L861" s="57"/>
      <c r="M861" s="57"/>
      <c r="N861" s="57"/>
      <c r="O861" s="57"/>
      <c r="P861" s="57"/>
      <c r="Q861" s="57"/>
      <c r="R861" s="57"/>
    </row>
    <row r="862" s="56" customFormat="true" ht="9.75" hidden="false" customHeight="false" outlineLevel="0" collapsed="false">
      <c r="A862" s="75"/>
      <c r="B862" s="81"/>
      <c r="C862" s="81"/>
      <c r="D862" s="77"/>
      <c r="E862" s="75"/>
      <c r="F862" s="75"/>
      <c r="G862" s="75"/>
      <c r="H862" s="82"/>
      <c r="I862" s="55"/>
      <c r="K862" s="57"/>
      <c r="L862" s="57"/>
      <c r="M862" s="57"/>
      <c r="N862" s="57"/>
      <c r="O862" s="57"/>
      <c r="P862" s="57"/>
      <c r="Q862" s="57"/>
      <c r="R862" s="57"/>
    </row>
    <row r="863" s="56" customFormat="true" ht="9.75" hidden="false" customHeight="false" outlineLevel="0" collapsed="false">
      <c r="A863" s="75"/>
      <c r="B863" s="81"/>
      <c r="C863" s="81"/>
      <c r="D863" s="77"/>
      <c r="E863" s="75"/>
      <c r="F863" s="75"/>
      <c r="G863" s="75"/>
      <c r="H863" s="82"/>
      <c r="I863" s="55"/>
      <c r="K863" s="57"/>
      <c r="L863" s="57"/>
      <c r="M863" s="57"/>
      <c r="N863" s="57"/>
      <c r="O863" s="57"/>
      <c r="P863" s="57"/>
      <c r="Q863" s="57"/>
      <c r="R863" s="57"/>
    </row>
    <row r="864" s="56" customFormat="true" ht="9.75" hidden="false" customHeight="false" outlineLevel="0" collapsed="false">
      <c r="A864" s="75"/>
      <c r="B864" s="81"/>
      <c r="C864" s="81"/>
      <c r="D864" s="77"/>
      <c r="E864" s="75"/>
      <c r="F864" s="75"/>
      <c r="G864" s="75"/>
      <c r="H864" s="82"/>
      <c r="I864" s="55"/>
      <c r="K864" s="57"/>
      <c r="L864" s="57"/>
      <c r="M864" s="57"/>
      <c r="N864" s="57"/>
      <c r="O864" s="57"/>
      <c r="P864" s="57"/>
      <c r="Q864" s="57"/>
      <c r="R864" s="57"/>
    </row>
    <row r="865" s="56" customFormat="true" ht="9.75" hidden="false" customHeight="false" outlineLevel="0" collapsed="false">
      <c r="A865" s="75"/>
      <c r="B865" s="81"/>
      <c r="C865" s="81"/>
      <c r="D865" s="77"/>
      <c r="E865" s="75"/>
      <c r="F865" s="75"/>
      <c r="G865" s="75"/>
      <c r="H865" s="82"/>
      <c r="I865" s="55"/>
      <c r="K865" s="57"/>
      <c r="L865" s="57"/>
      <c r="M865" s="57"/>
      <c r="N865" s="57"/>
      <c r="O865" s="57"/>
      <c r="P865" s="57"/>
      <c r="Q865" s="57"/>
      <c r="R865" s="57"/>
    </row>
    <row r="866" s="56" customFormat="true" ht="9.75" hidden="false" customHeight="false" outlineLevel="0" collapsed="false">
      <c r="A866" s="75"/>
      <c r="B866" s="81"/>
      <c r="C866" s="81"/>
      <c r="D866" s="77"/>
      <c r="E866" s="75"/>
      <c r="F866" s="75"/>
      <c r="G866" s="75"/>
      <c r="H866" s="82"/>
      <c r="I866" s="55"/>
      <c r="K866" s="57"/>
      <c r="L866" s="57"/>
      <c r="M866" s="57"/>
      <c r="N866" s="57"/>
      <c r="O866" s="57"/>
      <c r="P866" s="57"/>
      <c r="Q866" s="57"/>
      <c r="R866" s="57"/>
    </row>
    <row r="867" s="56" customFormat="true" ht="9.75" hidden="false" customHeight="false" outlineLevel="0" collapsed="false">
      <c r="A867" s="75"/>
      <c r="B867" s="81"/>
      <c r="C867" s="81"/>
      <c r="D867" s="77"/>
      <c r="E867" s="75"/>
      <c r="F867" s="75"/>
      <c r="G867" s="75"/>
      <c r="H867" s="82"/>
      <c r="I867" s="55"/>
      <c r="K867" s="57"/>
      <c r="L867" s="57"/>
      <c r="M867" s="57"/>
      <c r="N867" s="57"/>
      <c r="O867" s="57"/>
      <c r="P867" s="57"/>
      <c r="Q867" s="57"/>
      <c r="R867" s="57"/>
    </row>
    <row r="868" s="56" customFormat="true" ht="9.75" hidden="false" customHeight="false" outlineLevel="0" collapsed="false">
      <c r="A868" s="75"/>
      <c r="B868" s="81"/>
      <c r="C868" s="81"/>
      <c r="D868" s="77"/>
      <c r="E868" s="75"/>
      <c r="F868" s="75"/>
      <c r="G868" s="75"/>
      <c r="H868" s="82"/>
      <c r="I868" s="55"/>
      <c r="K868" s="57"/>
      <c r="L868" s="57"/>
      <c r="M868" s="57"/>
      <c r="N868" s="57"/>
      <c r="O868" s="57"/>
      <c r="P868" s="57"/>
      <c r="Q868" s="57"/>
      <c r="R868" s="57"/>
    </row>
    <row r="869" s="56" customFormat="true" ht="9.75" hidden="false" customHeight="false" outlineLevel="0" collapsed="false">
      <c r="A869" s="75"/>
      <c r="B869" s="81"/>
      <c r="C869" s="81"/>
      <c r="D869" s="77"/>
      <c r="E869" s="75"/>
      <c r="F869" s="75"/>
      <c r="G869" s="75"/>
      <c r="H869" s="82"/>
      <c r="I869" s="55"/>
      <c r="K869" s="57"/>
      <c r="L869" s="57"/>
      <c r="M869" s="57"/>
      <c r="N869" s="57"/>
      <c r="O869" s="57"/>
      <c r="P869" s="57"/>
      <c r="Q869" s="57"/>
      <c r="R869" s="57"/>
    </row>
    <row r="870" s="56" customFormat="true" ht="9.75" hidden="false" customHeight="false" outlineLevel="0" collapsed="false">
      <c r="A870" s="75"/>
      <c r="B870" s="81"/>
      <c r="C870" s="81"/>
      <c r="D870" s="77"/>
      <c r="E870" s="75"/>
      <c r="F870" s="75"/>
      <c r="G870" s="75"/>
      <c r="H870" s="82"/>
      <c r="I870" s="55"/>
      <c r="K870" s="57"/>
      <c r="L870" s="57"/>
      <c r="M870" s="57"/>
      <c r="N870" s="57"/>
      <c r="O870" s="57"/>
      <c r="P870" s="57"/>
      <c r="Q870" s="57"/>
      <c r="R870" s="57"/>
    </row>
    <row r="871" s="56" customFormat="true" ht="9.75" hidden="false" customHeight="false" outlineLevel="0" collapsed="false">
      <c r="A871" s="75"/>
      <c r="B871" s="81"/>
      <c r="C871" s="81"/>
      <c r="D871" s="77"/>
      <c r="E871" s="75"/>
      <c r="F871" s="75"/>
      <c r="G871" s="75"/>
      <c r="H871" s="82"/>
      <c r="I871" s="55"/>
      <c r="K871" s="57"/>
      <c r="L871" s="57"/>
      <c r="M871" s="57"/>
      <c r="N871" s="57"/>
      <c r="O871" s="57"/>
      <c r="P871" s="57"/>
      <c r="Q871" s="57"/>
      <c r="R871" s="57"/>
    </row>
    <row r="872" s="56" customFormat="true" ht="9.75" hidden="false" customHeight="false" outlineLevel="0" collapsed="false">
      <c r="A872" s="75"/>
      <c r="B872" s="81"/>
      <c r="C872" s="81"/>
      <c r="D872" s="77"/>
      <c r="E872" s="75"/>
      <c r="F872" s="75"/>
      <c r="G872" s="75"/>
      <c r="H872" s="82"/>
      <c r="I872" s="55"/>
      <c r="K872" s="57"/>
      <c r="L872" s="57"/>
      <c r="M872" s="57"/>
      <c r="N872" s="57"/>
      <c r="O872" s="57"/>
      <c r="P872" s="57"/>
      <c r="Q872" s="57"/>
      <c r="R872" s="57"/>
    </row>
    <row r="873" s="56" customFormat="true" ht="9.75" hidden="false" customHeight="false" outlineLevel="0" collapsed="false">
      <c r="A873" s="75"/>
      <c r="B873" s="81"/>
      <c r="C873" s="81"/>
      <c r="D873" s="77"/>
      <c r="E873" s="75"/>
      <c r="F873" s="75"/>
      <c r="G873" s="75"/>
      <c r="H873" s="82"/>
      <c r="I873" s="55"/>
      <c r="K873" s="57"/>
      <c r="L873" s="57"/>
      <c r="M873" s="57"/>
      <c r="N873" s="57"/>
      <c r="O873" s="57"/>
      <c r="P873" s="57"/>
      <c r="Q873" s="57"/>
      <c r="R873" s="57"/>
    </row>
    <row r="874" s="56" customFormat="true" ht="9.75" hidden="false" customHeight="false" outlineLevel="0" collapsed="false">
      <c r="A874" s="75"/>
      <c r="B874" s="81"/>
      <c r="C874" s="81"/>
      <c r="D874" s="77"/>
      <c r="E874" s="75"/>
      <c r="F874" s="75"/>
      <c r="G874" s="75"/>
      <c r="H874" s="82"/>
      <c r="I874" s="55"/>
      <c r="K874" s="57"/>
      <c r="L874" s="57"/>
      <c r="M874" s="57"/>
      <c r="N874" s="57"/>
      <c r="O874" s="57"/>
      <c r="P874" s="57"/>
      <c r="Q874" s="57"/>
      <c r="R874" s="57"/>
    </row>
    <row r="875" s="56" customFormat="true" ht="9.75" hidden="false" customHeight="false" outlineLevel="0" collapsed="false">
      <c r="A875" s="75"/>
      <c r="B875" s="81"/>
      <c r="C875" s="81"/>
      <c r="D875" s="77"/>
      <c r="E875" s="75"/>
      <c r="F875" s="75"/>
      <c r="G875" s="75"/>
      <c r="H875" s="82"/>
      <c r="I875" s="55"/>
      <c r="K875" s="57"/>
      <c r="L875" s="57"/>
      <c r="M875" s="57"/>
      <c r="N875" s="57"/>
      <c r="O875" s="57"/>
      <c r="P875" s="57"/>
      <c r="Q875" s="57"/>
      <c r="R875" s="57"/>
    </row>
    <row r="876" s="56" customFormat="true" ht="9.75" hidden="false" customHeight="false" outlineLevel="0" collapsed="false">
      <c r="A876" s="75"/>
      <c r="B876" s="81"/>
      <c r="C876" s="81"/>
      <c r="D876" s="77"/>
      <c r="E876" s="75"/>
      <c r="F876" s="75"/>
      <c r="G876" s="75"/>
      <c r="H876" s="82"/>
      <c r="I876" s="55"/>
      <c r="K876" s="57"/>
      <c r="L876" s="57"/>
      <c r="M876" s="57"/>
      <c r="N876" s="57"/>
      <c r="O876" s="57"/>
      <c r="P876" s="57"/>
      <c r="Q876" s="57"/>
      <c r="R876" s="57"/>
    </row>
    <row r="877" s="56" customFormat="true" ht="9.75" hidden="false" customHeight="false" outlineLevel="0" collapsed="false">
      <c r="A877" s="75"/>
      <c r="B877" s="81"/>
      <c r="C877" s="81"/>
      <c r="D877" s="77"/>
      <c r="E877" s="75"/>
      <c r="F877" s="75"/>
      <c r="G877" s="75"/>
      <c r="H877" s="82"/>
      <c r="I877" s="55"/>
      <c r="K877" s="57"/>
      <c r="L877" s="57"/>
      <c r="M877" s="57"/>
      <c r="N877" s="57"/>
      <c r="O877" s="57"/>
      <c r="P877" s="57"/>
      <c r="Q877" s="57"/>
      <c r="R877" s="57"/>
    </row>
    <row r="878" s="56" customFormat="true" ht="9.75" hidden="false" customHeight="false" outlineLevel="0" collapsed="false">
      <c r="A878" s="75"/>
      <c r="B878" s="81"/>
      <c r="C878" s="81"/>
      <c r="D878" s="77"/>
      <c r="E878" s="75"/>
      <c r="F878" s="75"/>
      <c r="G878" s="75"/>
      <c r="H878" s="82"/>
      <c r="I878" s="55"/>
      <c r="K878" s="57"/>
      <c r="L878" s="57"/>
      <c r="M878" s="57"/>
      <c r="N878" s="57"/>
      <c r="O878" s="57"/>
      <c r="P878" s="57"/>
      <c r="Q878" s="57"/>
      <c r="R878" s="57"/>
    </row>
    <row r="879" s="56" customFormat="true" ht="9.75" hidden="false" customHeight="false" outlineLevel="0" collapsed="false">
      <c r="A879" s="75"/>
      <c r="B879" s="81"/>
      <c r="C879" s="81"/>
      <c r="D879" s="77"/>
      <c r="E879" s="75"/>
      <c r="F879" s="75"/>
      <c r="G879" s="75"/>
      <c r="H879" s="82"/>
      <c r="I879" s="55"/>
      <c r="K879" s="57"/>
      <c r="L879" s="57"/>
      <c r="M879" s="57"/>
      <c r="N879" s="57"/>
      <c r="O879" s="57"/>
      <c r="P879" s="57"/>
      <c r="Q879" s="57"/>
      <c r="R879" s="57"/>
    </row>
    <row r="880" s="56" customFormat="true" ht="9.75" hidden="false" customHeight="false" outlineLevel="0" collapsed="false">
      <c r="A880" s="75"/>
      <c r="B880" s="81"/>
      <c r="C880" s="81"/>
      <c r="D880" s="77"/>
      <c r="E880" s="75"/>
      <c r="F880" s="75"/>
      <c r="G880" s="75"/>
      <c r="H880" s="82"/>
      <c r="I880" s="55"/>
      <c r="K880" s="57"/>
      <c r="L880" s="57"/>
      <c r="M880" s="57"/>
      <c r="N880" s="57"/>
      <c r="O880" s="57"/>
      <c r="P880" s="57"/>
      <c r="Q880" s="57"/>
      <c r="R880" s="57"/>
    </row>
    <row r="881" s="56" customFormat="true" ht="9.75" hidden="false" customHeight="false" outlineLevel="0" collapsed="false">
      <c r="A881" s="75"/>
      <c r="B881" s="81"/>
      <c r="C881" s="81"/>
      <c r="D881" s="77"/>
      <c r="E881" s="75"/>
      <c r="F881" s="75"/>
      <c r="G881" s="75"/>
      <c r="H881" s="82"/>
      <c r="I881" s="55"/>
      <c r="K881" s="57"/>
      <c r="L881" s="57"/>
      <c r="M881" s="57"/>
      <c r="N881" s="57"/>
      <c r="O881" s="57"/>
      <c r="P881" s="57"/>
      <c r="Q881" s="57"/>
      <c r="R881" s="57"/>
    </row>
    <row r="882" s="56" customFormat="true" ht="9.75" hidden="false" customHeight="false" outlineLevel="0" collapsed="false">
      <c r="A882" s="75"/>
      <c r="B882" s="81"/>
      <c r="C882" s="81"/>
      <c r="D882" s="77"/>
      <c r="E882" s="75"/>
      <c r="F882" s="75"/>
      <c r="G882" s="75"/>
      <c r="H882" s="82"/>
      <c r="I882" s="55"/>
      <c r="K882" s="57"/>
      <c r="L882" s="57"/>
      <c r="M882" s="57"/>
      <c r="N882" s="57"/>
      <c r="O882" s="57"/>
      <c r="P882" s="57"/>
      <c r="Q882" s="57"/>
      <c r="R882" s="57"/>
    </row>
    <row r="883" s="56" customFormat="true" ht="9.75" hidden="false" customHeight="false" outlineLevel="0" collapsed="false">
      <c r="A883" s="75"/>
      <c r="B883" s="81"/>
      <c r="C883" s="81"/>
      <c r="D883" s="77"/>
      <c r="E883" s="75"/>
      <c r="F883" s="75"/>
      <c r="G883" s="75"/>
      <c r="H883" s="82"/>
      <c r="I883" s="55"/>
      <c r="K883" s="57"/>
      <c r="L883" s="57"/>
      <c r="M883" s="57"/>
      <c r="N883" s="57"/>
      <c r="O883" s="57"/>
      <c r="P883" s="57"/>
      <c r="Q883" s="57"/>
      <c r="R883" s="57"/>
    </row>
    <row r="884" s="56" customFormat="true" ht="9.75" hidden="false" customHeight="false" outlineLevel="0" collapsed="false">
      <c r="A884" s="75"/>
      <c r="B884" s="81"/>
      <c r="C884" s="81"/>
      <c r="D884" s="77"/>
      <c r="E884" s="75"/>
      <c r="F884" s="75"/>
      <c r="G884" s="75"/>
      <c r="H884" s="82"/>
      <c r="I884" s="55"/>
      <c r="K884" s="57"/>
      <c r="L884" s="57"/>
      <c r="M884" s="57"/>
      <c r="N884" s="57"/>
      <c r="O884" s="57"/>
      <c r="P884" s="57"/>
      <c r="Q884" s="57"/>
      <c r="R884" s="57"/>
    </row>
    <row r="885" s="56" customFormat="true" ht="9.75" hidden="false" customHeight="false" outlineLevel="0" collapsed="false">
      <c r="A885" s="75"/>
      <c r="B885" s="81"/>
      <c r="C885" s="81"/>
      <c r="D885" s="77"/>
      <c r="E885" s="75"/>
      <c r="F885" s="75"/>
      <c r="G885" s="75"/>
      <c r="H885" s="82"/>
      <c r="I885" s="55"/>
      <c r="K885" s="57"/>
      <c r="L885" s="57"/>
      <c r="M885" s="57"/>
      <c r="N885" s="57"/>
      <c r="O885" s="57"/>
      <c r="P885" s="57"/>
      <c r="Q885" s="57"/>
      <c r="R885" s="57"/>
    </row>
    <row r="886" s="56" customFormat="true" ht="9.75" hidden="false" customHeight="false" outlineLevel="0" collapsed="false">
      <c r="A886" s="75"/>
      <c r="B886" s="81"/>
      <c r="C886" s="81"/>
      <c r="D886" s="77"/>
      <c r="E886" s="75"/>
      <c r="F886" s="75"/>
      <c r="G886" s="75"/>
      <c r="H886" s="82"/>
      <c r="I886" s="55"/>
      <c r="K886" s="57"/>
      <c r="L886" s="57"/>
      <c r="M886" s="57"/>
      <c r="N886" s="57"/>
      <c r="O886" s="57"/>
      <c r="P886" s="57"/>
      <c r="Q886" s="57"/>
      <c r="R886" s="57"/>
    </row>
    <row r="887" s="56" customFormat="true" ht="9.75" hidden="false" customHeight="false" outlineLevel="0" collapsed="false">
      <c r="A887" s="75"/>
      <c r="B887" s="81"/>
      <c r="C887" s="81"/>
      <c r="D887" s="77"/>
      <c r="E887" s="75"/>
      <c r="F887" s="75"/>
      <c r="G887" s="75"/>
      <c r="H887" s="82"/>
      <c r="I887" s="55"/>
      <c r="K887" s="57"/>
      <c r="L887" s="57"/>
      <c r="M887" s="57"/>
      <c r="N887" s="57"/>
      <c r="O887" s="57"/>
      <c r="P887" s="57"/>
      <c r="Q887" s="57"/>
      <c r="R887" s="57"/>
    </row>
    <row r="888" s="56" customFormat="true" ht="9.75" hidden="false" customHeight="false" outlineLevel="0" collapsed="false">
      <c r="A888" s="75"/>
      <c r="B888" s="81"/>
      <c r="C888" s="81"/>
      <c r="D888" s="77"/>
      <c r="E888" s="75"/>
      <c r="F888" s="75"/>
      <c r="G888" s="75"/>
      <c r="H888" s="82"/>
      <c r="I888" s="55"/>
      <c r="K888" s="57"/>
      <c r="L888" s="57"/>
      <c r="M888" s="57"/>
      <c r="N888" s="57"/>
      <c r="O888" s="57"/>
      <c r="P888" s="57"/>
      <c r="Q888" s="57"/>
      <c r="R888" s="57"/>
    </row>
    <row r="889" s="56" customFormat="true" ht="9.75" hidden="false" customHeight="false" outlineLevel="0" collapsed="false">
      <c r="A889" s="75"/>
      <c r="B889" s="81"/>
      <c r="C889" s="81"/>
      <c r="D889" s="77"/>
      <c r="E889" s="75"/>
      <c r="F889" s="75"/>
      <c r="G889" s="75"/>
      <c r="H889" s="82"/>
      <c r="I889" s="55"/>
      <c r="K889" s="57"/>
      <c r="L889" s="57"/>
      <c r="M889" s="57"/>
      <c r="N889" s="57"/>
      <c r="O889" s="57"/>
      <c r="P889" s="57"/>
      <c r="Q889" s="57"/>
      <c r="R889" s="57"/>
    </row>
    <row r="890" s="56" customFormat="true" ht="9.75" hidden="false" customHeight="false" outlineLevel="0" collapsed="false">
      <c r="A890" s="75"/>
      <c r="B890" s="81"/>
      <c r="C890" s="81"/>
      <c r="D890" s="77"/>
      <c r="E890" s="75"/>
      <c r="F890" s="75"/>
      <c r="G890" s="75"/>
      <c r="H890" s="82"/>
      <c r="I890" s="55"/>
      <c r="K890" s="57"/>
      <c r="L890" s="57"/>
      <c r="M890" s="57"/>
      <c r="N890" s="57"/>
      <c r="O890" s="57"/>
      <c r="P890" s="57"/>
      <c r="Q890" s="57"/>
      <c r="R890" s="57"/>
    </row>
    <row r="891" s="56" customFormat="true" ht="9.75" hidden="false" customHeight="false" outlineLevel="0" collapsed="false">
      <c r="A891" s="75"/>
      <c r="B891" s="81"/>
      <c r="C891" s="81"/>
      <c r="D891" s="77"/>
      <c r="E891" s="75"/>
      <c r="F891" s="75"/>
      <c r="G891" s="75"/>
      <c r="H891" s="82"/>
      <c r="I891" s="55"/>
      <c r="K891" s="57"/>
      <c r="L891" s="57"/>
      <c r="M891" s="57"/>
      <c r="N891" s="57"/>
      <c r="O891" s="57"/>
      <c r="P891" s="57"/>
      <c r="Q891" s="57"/>
      <c r="R891" s="57"/>
    </row>
    <row r="892" s="56" customFormat="true" ht="9.75" hidden="false" customHeight="false" outlineLevel="0" collapsed="false">
      <c r="A892" s="75"/>
      <c r="B892" s="81"/>
      <c r="C892" s="81"/>
      <c r="D892" s="77"/>
      <c r="E892" s="75"/>
      <c r="F892" s="75"/>
      <c r="G892" s="75"/>
      <c r="H892" s="82"/>
      <c r="I892" s="55"/>
      <c r="K892" s="57"/>
      <c r="L892" s="57"/>
      <c r="M892" s="57"/>
      <c r="N892" s="57"/>
      <c r="O892" s="57"/>
      <c r="P892" s="57"/>
      <c r="Q892" s="57"/>
      <c r="R892" s="57"/>
    </row>
    <row r="893" s="56" customFormat="true" ht="9.75" hidden="false" customHeight="false" outlineLevel="0" collapsed="false">
      <c r="A893" s="75"/>
      <c r="B893" s="81"/>
      <c r="C893" s="81"/>
      <c r="D893" s="77"/>
      <c r="E893" s="75"/>
      <c r="F893" s="75"/>
      <c r="G893" s="75"/>
      <c r="H893" s="82"/>
      <c r="I893" s="55"/>
      <c r="K893" s="57"/>
      <c r="L893" s="57"/>
      <c r="M893" s="57"/>
      <c r="N893" s="57"/>
      <c r="O893" s="57"/>
      <c r="P893" s="57"/>
      <c r="Q893" s="57"/>
      <c r="R893" s="57"/>
    </row>
    <row r="894" s="56" customFormat="true" ht="9.75" hidden="false" customHeight="false" outlineLevel="0" collapsed="false">
      <c r="A894" s="75"/>
      <c r="B894" s="81"/>
      <c r="C894" s="81"/>
      <c r="D894" s="77"/>
      <c r="E894" s="75"/>
      <c r="F894" s="75"/>
      <c r="G894" s="75"/>
      <c r="H894" s="82"/>
      <c r="I894" s="55"/>
      <c r="K894" s="57"/>
      <c r="L894" s="57"/>
      <c r="M894" s="57"/>
      <c r="N894" s="57"/>
      <c r="O894" s="57"/>
      <c r="P894" s="57"/>
      <c r="Q894" s="57"/>
      <c r="R894" s="57"/>
    </row>
    <row r="895" s="56" customFormat="true" ht="9.75" hidden="false" customHeight="false" outlineLevel="0" collapsed="false">
      <c r="A895" s="75"/>
      <c r="B895" s="81"/>
      <c r="C895" s="81"/>
      <c r="D895" s="77"/>
      <c r="E895" s="75"/>
      <c r="F895" s="75"/>
      <c r="G895" s="75"/>
      <c r="H895" s="82"/>
      <c r="I895" s="55"/>
      <c r="K895" s="57"/>
      <c r="L895" s="57"/>
      <c r="M895" s="57"/>
      <c r="N895" s="57"/>
      <c r="O895" s="57"/>
      <c r="P895" s="57"/>
      <c r="Q895" s="57"/>
      <c r="R895" s="57"/>
    </row>
    <row r="896" s="56" customFormat="true" ht="9.75" hidden="false" customHeight="false" outlineLevel="0" collapsed="false">
      <c r="A896" s="75"/>
      <c r="B896" s="81"/>
      <c r="C896" s="81"/>
      <c r="D896" s="77"/>
      <c r="E896" s="75"/>
      <c r="F896" s="75"/>
      <c r="G896" s="75"/>
      <c r="H896" s="82"/>
      <c r="I896" s="55"/>
      <c r="K896" s="57"/>
      <c r="L896" s="57"/>
      <c r="M896" s="57"/>
      <c r="N896" s="57"/>
      <c r="O896" s="57"/>
      <c r="P896" s="57"/>
      <c r="Q896" s="57"/>
      <c r="R896" s="57"/>
    </row>
    <row r="897" s="56" customFormat="true" ht="9.75" hidden="false" customHeight="false" outlineLevel="0" collapsed="false">
      <c r="A897" s="75"/>
      <c r="B897" s="81"/>
      <c r="C897" s="81"/>
      <c r="D897" s="77"/>
      <c r="E897" s="75"/>
      <c r="F897" s="75"/>
      <c r="G897" s="75"/>
      <c r="H897" s="82"/>
      <c r="I897" s="55"/>
      <c r="K897" s="57"/>
      <c r="L897" s="57"/>
      <c r="M897" s="57"/>
      <c r="N897" s="57"/>
      <c r="O897" s="57"/>
      <c r="P897" s="57"/>
      <c r="Q897" s="57"/>
      <c r="R897" s="57"/>
    </row>
    <row r="898" s="56" customFormat="true" ht="9.75" hidden="false" customHeight="false" outlineLevel="0" collapsed="false">
      <c r="A898" s="75"/>
      <c r="B898" s="81"/>
      <c r="C898" s="81"/>
      <c r="D898" s="77"/>
      <c r="E898" s="75"/>
      <c r="F898" s="75"/>
      <c r="G898" s="75"/>
      <c r="H898" s="82"/>
      <c r="I898" s="55"/>
      <c r="K898" s="57"/>
      <c r="L898" s="57"/>
      <c r="M898" s="57"/>
      <c r="N898" s="57"/>
      <c r="O898" s="57"/>
      <c r="P898" s="57"/>
      <c r="Q898" s="57"/>
      <c r="R898" s="57"/>
    </row>
    <row r="899" s="56" customFormat="true" ht="9.75" hidden="false" customHeight="false" outlineLevel="0" collapsed="false">
      <c r="A899" s="75"/>
      <c r="B899" s="81"/>
      <c r="C899" s="81"/>
      <c r="D899" s="77"/>
      <c r="E899" s="75"/>
      <c r="F899" s="75"/>
      <c r="G899" s="75"/>
      <c r="H899" s="82"/>
      <c r="I899" s="55"/>
      <c r="K899" s="57"/>
      <c r="L899" s="57"/>
      <c r="M899" s="57"/>
      <c r="N899" s="57"/>
      <c r="O899" s="57"/>
      <c r="P899" s="57"/>
      <c r="Q899" s="57"/>
      <c r="R899" s="57"/>
    </row>
    <row r="900" s="56" customFormat="true" ht="9.75" hidden="false" customHeight="false" outlineLevel="0" collapsed="false">
      <c r="A900" s="75"/>
      <c r="B900" s="81"/>
      <c r="C900" s="81"/>
      <c r="D900" s="77"/>
      <c r="E900" s="75"/>
      <c r="F900" s="75"/>
      <c r="G900" s="75"/>
      <c r="H900" s="82"/>
      <c r="I900" s="55"/>
      <c r="K900" s="57"/>
      <c r="L900" s="57"/>
      <c r="M900" s="57"/>
      <c r="N900" s="57"/>
      <c r="O900" s="57"/>
      <c r="P900" s="57"/>
      <c r="Q900" s="57"/>
      <c r="R900" s="57"/>
    </row>
    <row r="901" s="56" customFormat="true" ht="9.75" hidden="false" customHeight="false" outlineLevel="0" collapsed="false">
      <c r="A901" s="75"/>
      <c r="B901" s="81"/>
      <c r="C901" s="81"/>
      <c r="D901" s="77"/>
      <c r="E901" s="75"/>
      <c r="F901" s="75"/>
      <c r="G901" s="75"/>
      <c r="H901" s="82"/>
      <c r="I901" s="55"/>
      <c r="K901" s="57"/>
      <c r="L901" s="57"/>
      <c r="M901" s="57"/>
      <c r="N901" s="57"/>
      <c r="O901" s="57"/>
      <c r="P901" s="57"/>
      <c r="Q901" s="57"/>
      <c r="R901" s="57"/>
    </row>
    <row r="902" s="56" customFormat="true" ht="9.75" hidden="false" customHeight="false" outlineLevel="0" collapsed="false">
      <c r="A902" s="75"/>
      <c r="B902" s="81"/>
      <c r="C902" s="81"/>
      <c r="D902" s="77"/>
      <c r="E902" s="75"/>
      <c r="F902" s="75"/>
      <c r="G902" s="75"/>
      <c r="H902" s="82"/>
      <c r="I902" s="55"/>
      <c r="K902" s="57"/>
      <c r="L902" s="57"/>
      <c r="M902" s="57"/>
      <c r="N902" s="57"/>
      <c r="O902" s="57"/>
      <c r="P902" s="57"/>
      <c r="Q902" s="57"/>
      <c r="R902" s="57"/>
    </row>
    <row r="903" s="56" customFormat="true" ht="9.75" hidden="false" customHeight="false" outlineLevel="0" collapsed="false">
      <c r="A903" s="75"/>
      <c r="B903" s="81"/>
      <c r="C903" s="81"/>
      <c r="D903" s="77"/>
      <c r="E903" s="75"/>
      <c r="F903" s="75"/>
      <c r="G903" s="75"/>
      <c r="H903" s="82"/>
      <c r="I903" s="55"/>
      <c r="K903" s="57"/>
      <c r="L903" s="57"/>
      <c r="M903" s="57"/>
      <c r="N903" s="57"/>
      <c r="O903" s="57"/>
      <c r="P903" s="57"/>
      <c r="Q903" s="57"/>
      <c r="R903" s="57"/>
    </row>
    <row r="904" s="56" customFormat="true" ht="9.75" hidden="false" customHeight="false" outlineLevel="0" collapsed="false">
      <c r="A904" s="75"/>
      <c r="B904" s="81"/>
      <c r="C904" s="81"/>
      <c r="D904" s="77"/>
      <c r="E904" s="75"/>
      <c r="F904" s="75"/>
      <c r="G904" s="75"/>
      <c r="H904" s="82"/>
      <c r="I904" s="55"/>
      <c r="K904" s="57"/>
      <c r="L904" s="57"/>
      <c r="M904" s="57"/>
      <c r="N904" s="57"/>
      <c r="O904" s="57"/>
      <c r="P904" s="57"/>
      <c r="Q904" s="57"/>
      <c r="R904" s="57"/>
    </row>
    <row r="905" s="56" customFormat="true" ht="9.75" hidden="false" customHeight="false" outlineLevel="0" collapsed="false">
      <c r="A905" s="75"/>
      <c r="B905" s="81"/>
      <c r="C905" s="81"/>
      <c r="D905" s="77"/>
      <c r="E905" s="75"/>
      <c r="F905" s="75"/>
      <c r="G905" s="75"/>
      <c r="H905" s="82"/>
      <c r="I905" s="55"/>
      <c r="K905" s="57"/>
      <c r="L905" s="57"/>
      <c r="M905" s="57"/>
      <c r="N905" s="57"/>
      <c r="O905" s="57"/>
      <c r="P905" s="57"/>
      <c r="Q905" s="57"/>
      <c r="R905" s="57"/>
    </row>
    <row r="906" s="56" customFormat="true" ht="9.75" hidden="false" customHeight="false" outlineLevel="0" collapsed="false">
      <c r="A906" s="75"/>
      <c r="B906" s="81"/>
      <c r="C906" s="81"/>
      <c r="D906" s="77"/>
      <c r="E906" s="75"/>
      <c r="F906" s="75"/>
      <c r="G906" s="75"/>
      <c r="H906" s="82"/>
      <c r="I906" s="55"/>
      <c r="K906" s="57"/>
      <c r="L906" s="57"/>
      <c r="M906" s="57"/>
      <c r="N906" s="57"/>
      <c r="O906" s="57"/>
      <c r="P906" s="57"/>
      <c r="Q906" s="57"/>
      <c r="R906" s="57"/>
    </row>
    <row r="907" s="56" customFormat="true" ht="9.75" hidden="false" customHeight="false" outlineLevel="0" collapsed="false">
      <c r="A907" s="75"/>
      <c r="B907" s="81"/>
      <c r="C907" s="81"/>
      <c r="D907" s="77"/>
      <c r="E907" s="75"/>
      <c r="F907" s="75"/>
      <c r="G907" s="75"/>
      <c r="H907" s="82"/>
      <c r="I907" s="55"/>
      <c r="K907" s="57"/>
      <c r="L907" s="57"/>
      <c r="M907" s="57"/>
      <c r="N907" s="57"/>
      <c r="O907" s="57"/>
      <c r="P907" s="57"/>
      <c r="Q907" s="57"/>
      <c r="R907" s="57"/>
    </row>
    <row r="908" s="56" customFormat="true" ht="9.75" hidden="false" customHeight="false" outlineLevel="0" collapsed="false">
      <c r="A908" s="75"/>
      <c r="B908" s="81"/>
      <c r="C908" s="81"/>
      <c r="D908" s="77"/>
      <c r="E908" s="75"/>
      <c r="F908" s="75"/>
      <c r="G908" s="75"/>
      <c r="H908" s="82"/>
      <c r="I908" s="55"/>
      <c r="K908" s="57"/>
      <c r="L908" s="57"/>
      <c r="M908" s="57"/>
      <c r="N908" s="57"/>
      <c r="O908" s="57"/>
      <c r="P908" s="57"/>
      <c r="Q908" s="57"/>
      <c r="R908" s="57"/>
    </row>
    <row r="909" s="56" customFormat="true" ht="9.75" hidden="false" customHeight="false" outlineLevel="0" collapsed="false">
      <c r="A909" s="75"/>
      <c r="B909" s="81"/>
      <c r="C909" s="81"/>
      <c r="D909" s="77"/>
      <c r="E909" s="75"/>
      <c r="F909" s="75"/>
      <c r="G909" s="75"/>
      <c r="H909" s="82"/>
      <c r="I909" s="55"/>
      <c r="K909" s="57"/>
      <c r="L909" s="57"/>
      <c r="M909" s="57"/>
      <c r="N909" s="57"/>
      <c r="O909" s="57"/>
      <c r="P909" s="57"/>
      <c r="Q909" s="57"/>
      <c r="R909" s="57"/>
    </row>
    <row r="910" s="56" customFormat="true" ht="9.75" hidden="false" customHeight="false" outlineLevel="0" collapsed="false">
      <c r="A910" s="75"/>
      <c r="B910" s="81"/>
      <c r="C910" s="81"/>
      <c r="D910" s="77"/>
      <c r="E910" s="75"/>
      <c r="F910" s="75"/>
      <c r="G910" s="75"/>
      <c r="H910" s="82"/>
      <c r="I910" s="55"/>
      <c r="K910" s="57"/>
      <c r="L910" s="57"/>
      <c r="M910" s="57"/>
      <c r="N910" s="57"/>
      <c r="O910" s="57"/>
      <c r="P910" s="57"/>
      <c r="Q910" s="57"/>
      <c r="R910" s="57"/>
    </row>
    <row r="911" s="56" customFormat="true" ht="9.75" hidden="false" customHeight="false" outlineLevel="0" collapsed="false">
      <c r="A911" s="75"/>
      <c r="B911" s="81"/>
      <c r="C911" s="81"/>
      <c r="D911" s="77"/>
      <c r="E911" s="75"/>
      <c r="F911" s="75"/>
      <c r="G911" s="75"/>
      <c r="H911" s="82"/>
      <c r="I911" s="55"/>
      <c r="K911" s="57"/>
      <c r="L911" s="57"/>
      <c r="M911" s="57"/>
      <c r="N911" s="57"/>
      <c r="O911" s="57"/>
      <c r="P911" s="57"/>
      <c r="Q911" s="57"/>
      <c r="R911" s="57"/>
    </row>
    <row r="912" s="56" customFormat="true" ht="9.75" hidden="false" customHeight="false" outlineLevel="0" collapsed="false">
      <c r="A912" s="75"/>
      <c r="B912" s="81"/>
      <c r="C912" s="81"/>
      <c r="D912" s="77"/>
      <c r="E912" s="75"/>
      <c r="F912" s="75"/>
      <c r="G912" s="75"/>
      <c r="H912" s="82"/>
      <c r="I912" s="55"/>
      <c r="K912" s="57"/>
      <c r="L912" s="57"/>
      <c r="M912" s="57"/>
      <c r="N912" s="57"/>
      <c r="O912" s="57"/>
      <c r="P912" s="57"/>
      <c r="Q912" s="57"/>
      <c r="R912" s="57"/>
    </row>
    <row r="913" s="56" customFormat="true" ht="9.75" hidden="false" customHeight="false" outlineLevel="0" collapsed="false">
      <c r="A913" s="75"/>
      <c r="B913" s="81"/>
      <c r="C913" s="81"/>
      <c r="D913" s="77"/>
      <c r="E913" s="75"/>
      <c r="F913" s="75"/>
      <c r="G913" s="75"/>
      <c r="H913" s="82"/>
      <c r="I913" s="55"/>
      <c r="K913" s="57"/>
      <c r="L913" s="57"/>
      <c r="M913" s="57"/>
      <c r="N913" s="57"/>
      <c r="O913" s="57"/>
      <c r="P913" s="57"/>
      <c r="Q913" s="57"/>
      <c r="R913" s="57"/>
    </row>
    <row r="914" s="56" customFormat="true" ht="9.75" hidden="false" customHeight="false" outlineLevel="0" collapsed="false">
      <c r="A914" s="75"/>
      <c r="B914" s="81"/>
      <c r="C914" s="81"/>
      <c r="D914" s="77"/>
      <c r="E914" s="75"/>
      <c r="F914" s="75"/>
      <c r="G914" s="75"/>
      <c r="H914" s="82"/>
      <c r="I914" s="55"/>
      <c r="K914" s="57"/>
      <c r="L914" s="57"/>
      <c r="M914" s="57"/>
      <c r="N914" s="57"/>
      <c r="O914" s="57"/>
      <c r="P914" s="57"/>
      <c r="Q914" s="57"/>
      <c r="R914" s="57"/>
    </row>
    <row r="915" s="56" customFormat="true" ht="9.75" hidden="false" customHeight="false" outlineLevel="0" collapsed="false">
      <c r="A915" s="75"/>
      <c r="B915" s="81"/>
      <c r="C915" s="81"/>
      <c r="D915" s="77"/>
      <c r="E915" s="75"/>
      <c r="F915" s="75"/>
      <c r="G915" s="75"/>
      <c r="H915" s="82"/>
      <c r="I915" s="55"/>
      <c r="K915" s="57"/>
      <c r="L915" s="57"/>
      <c r="M915" s="57"/>
      <c r="N915" s="57"/>
      <c r="O915" s="57"/>
      <c r="P915" s="57"/>
      <c r="Q915" s="57"/>
      <c r="R915" s="57"/>
    </row>
    <row r="916" s="56" customFormat="true" ht="9.75" hidden="false" customHeight="false" outlineLevel="0" collapsed="false">
      <c r="A916" s="75"/>
      <c r="B916" s="81"/>
      <c r="C916" s="81"/>
      <c r="D916" s="77"/>
      <c r="E916" s="75"/>
      <c r="F916" s="75"/>
      <c r="G916" s="75"/>
      <c r="H916" s="82"/>
      <c r="I916" s="55"/>
      <c r="K916" s="57"/>
      <c r="L916" s="57"/>
      <c r="M916" s="57"/>
      <c r="N916" s="57"/>
      <c r="O916" s="57"/>
      <c r="P916" s="57"/>
      <c r="Q916" s="57"/>
      <c r="R916" s="57"/>
    </row>
    <row r="917" s="56" customFormat="true" ht="9.75" hidden="false" customHeight="false" outlineLevel="0" collapsed="false">
      <c r="A917" s="75"/>
      <c r="B917" s="81"/>
      <c r="C917" s="81"/>
      <c r="D917" s="77"/>
      <c r="E917" s="75"/>
      <c r="F917" s="75"/>
      <c r="G917" s="75"/>
      <c r="H917" s="82"/>
      <c r="I917" s="55"/>
      <c r="K917" s="57"/>
      <c r="L917" s="57"/>
      <c r="M917" s="57"/>
      <c r="N917" s="57"/>
      <c r="O917" s="57"/>
      <c r="P917" s="57"/>
      <c r="Q917" s="57"/>
      <c r="R917" s="57"/>
    </row>
    <row r="918" s="56" customFormat="true" ht="9.75" hidden="false" customHeight="false" outlineLevel="0" collapsed="false">
      <c r="A918" s="75"/>
      <c r="B918" s="81"/>
      <c r="C918" s="81"/>
      <c r="D918" s="77"/>
      <c r="E918" s="75"/>
      <c r="F918" s="75"/>
      <c r="G918" s="75"/>
      <c r="H918" s="82"/>
      <c r="I918" s="55"/>
      <c r="K918" s="57"/>
      <c r="L918" s="57"/>
      <c r="M918" s="57"/>
      <c r="N918" s="57"/>
      <c r="O918" s="57"/>
      <c r="P918" s="57"/>
      <c r="Q918" s="57"/>
      <c r="R918" s="57"/>
    </row>
    <row r="919" s="56" customFormat="true" ht="9.75" hidden="false" customHeight="false" outlineLevel="0" collapsed="false">
      <c r="A919" s="75"/>
      <c r="B919" s="81"/>
      <c r="C919" s="81"/>
      <c r="D919" s="77"/>
      <c r="E919" s="75"/>
      <c r="F919" s="75"/>
      <c r="G919" s="75"/>
      <c r="H919" s="82"/>
      <c r="I919" s="55"/>
      <c r="K919" s="57"/>
      <c r="L919" s="57"/>
      <c r="M919" s="57"/>
      <c r="N919" s="57"/>
      <c r="O919" s="57"/>
      <c r="P919" s="57"/>
      <c r="Q919" s="57"/>
      <c r="R919" s="57"/>
    </row>
    <row r="920" s="56" customFormat="true" ht="9.75" hidden="false" customHeight="false" outlineLevel="0" collapsed="false">
      <c r="A920" s="75"/>
      <c r="B920" s="81"/>
      <c r="C920" s="81"/>
      <c r="D920" s="77"/>
      <c r="E920" s="75"/>
      <c r="F920" s="75"/>
      <c r="G920" s="75"/>
      <c r="H920" s="82"/>
      <c r="I920" s="55"/>
      <c r="K920" s="57"/>
      <c r="L920" s="57"/>
      <c r="M920" s="57"/>
      <c r="N920" s="57"/>
      <c r="O920" s="57"/>
      <c r="P920" s="57"/>
      <c r="Q920" s="57"/>
      <c r="R920" s="57"/>
    </row>
    <row r="921" s="56" customFormat="true" ht="9.75" hidden="false" customHeight="false" outlineLevel="0" collapsed="false">
      <c r="A921" s="75"/>
      <c r="B921" s="81"/>
      <c r="C921" s="81"/>
      <c r="D921" s="77"/>
      <c r="E921" s="75"/>
      <c r="F921" s="75"/>
      <c r="G921" s="75"/>
      <c r="H921" s="82"/>
      <c r="I921" s="55"/>
      <c r="K921" s="57"/>
      <c r="L921" s="57"/>
      <c r="M921" s="57"/>
      <c r="N921" s="57"/>
      <c r="O921" s="57"/>
      <c r="P921" s="57"/>
      <c r="Q921" s="57"/>
      <c r="R921" s="57"/>
    </row>
    <row r="922" s="56" customFormat="true" ht="9.75" hidden="false" customHeight="false" outlineLevel="0" collapsed="false">
      <c r="A922" s="75"/>
      <c r="B922" s="81"/>
      <c r="C922" s="81"/>
      <c r="D922" s="77"/>
      <c r="E922" s="75"/>
      <c r="F922" s="75"/>
      <c r="G922" s="75"/>
      <c r="H922" s="82"/>
      <c r="I922" s="55"/>
      <c r="K922" s="57"/>
      <c r="L922" s="57"/>
      <c r="M922" s="57"/>
      <c r="N922" s="57"/>
      <c r="O922" s="57"/>
      <c r="P922" s="57"/>
      <c r="Q922" s="57"/>
      <c r="R922" s="57"/>
    </row>
    <row r="923" s="56" customFormat="true" ht="9.75" hidden="false" customHeight="false" outlineLevel="0" collapsed="false">
      <c r="A923" s="75"/>
      <c r="B923" s="81"/>
      <c r="C923" s="81"/>
      <c r="D923" s="77"/>
      <c r="E923" s="75"/>
      <c r="F923" s="75"/>
      <c r="G923" s="75"/>
      <c r="H923" s="82"/>
      <c r="I923" s="55"/>
      <c r="K923" s="57"/>
      <c r="L923" s="57"/>
      <c r="M923" s="57"/>
      <c r="N923" s="57"/>
      <c r="O923" s="57"/>
      <c r="P923" s="57"/>
      <c r="Q923" s="57"/>
      <c r="R923" s="57"/>
    </row>
    <row r="924" s="56" customFormat="true" ht="9.75" hidden="false" customHeight="false" outlineLevel="0" collapsed="false">
      <c r="A924" s="75"/>
      <c r="B924" s="81"/>
      <c r="C924" s="81"/>
      <c r="D924" s="77"/>
      <c r="E924" s="75"/>
      <c r="F924" s="75"/>
      <c r="G924" s="75"/>
      <c r="H924" s="82"/>
      <c r="I924" s="55"/>
      <c r="K924" s="57"/>
      <c r="L924" s="57"/>
      <c r="M924" s="57"/>
      <c r="N924" s="57"/>
      <c r="O924" s="57"/>
      <c r="P924" s="57"/>
      <c r="Q924" s="57"/>
      <c r="R924" s="57"/>
    </row>
    <row r="925" s="56" customFormat="true" ht="9.75" hidden="false" customHeight="false" outlineLevel="0" collapsed="false">
      <c r="A925" s="75"/>
      <c r="B925" s="81"/>
      <c r="C925" s="81"/>
      <c r="D925" s="77"/>
      <c r="E925" s="75"/>
      <c r="F925" s="75"/>
      <c r="G925" s="75"/>
      <c r="H925" s="82"/>
      <c r="I925" s="55"/>
      <c r="K925" s="57"/>
      <c r="L925" s="57"/>
      <c r="M925" s="57"/>
      <c r="N925" s="57"/>
      <c r="O925" s="57"/>
      <c r="P925" s="57"/>
      <c r="Q925" s="57"/>
      <c r="R925" s="57"/>
    </row>
    <row r="926" s="56" customFormat="true" ht="9.75" hidden="false" customHeight="false" outlineLevel="0" collapsed="false">
      <c r="A926" s="75"/>
      <c r="B926" s="81"/>
      <c r="C926" s="81"/>
      <c r="D926" s="77"/>
      <c r="E926" s="75"/>
      <c r="F926" s="75"/>
      <c r="G926" s="75"/>
      <c r="H926" s="82"/>
      <c r="I926" s="55"/>
      <c r="K926" s="57"/>
      <c r="L926" s="57"/>
      <c r="M926" s="57"/>
      <c r="N926" s="57"/>
      <c r="O926" s="57"/>
      <c r="P926" s="57"/>
      <c r="Q926" s="57"/>
      <c r="R926" s="57"/>
    </row>
    <row r="927" s="56" customFormat="true" ht="9.75" hidden="false" customHeight="false" outlineLevel="0" collapsed="false">
      <c r="A927" s="75"/>
      <c r="B927" s="81"/>
      <c r="C927" s="81"/>
      <c r="D927" s="77"/>
      <c r="E927" s="75"/>
      <c r="F927" s="75"/>
      <c r="G927" s="75"/>
      <c r="H927" s="82"/>
      <c r="I927" s="55"/>
      <c r="K927" s="57"/>
      <c r="L927" s="57"/>
      <c r="M927" s="57"/>
      <c r="N927" s="57"/>
      <c r="O927" s="57"/>
      <c r="P927" s="57"/>
      <c r="Q927" s="57"/>
      <c r="R927" s="57"/>
    </row>
    <row r="928" s="56" customFormat="true" ht="9.75" hidden="false" customHeight="false" outlineLevel="0" collapsed="false">
      <c r="A928" s="75"/>
      <c r="B928" s="81"/>
      <c r="C928" s="81"/>
      <c r="D928" s="77"/>
      <c r="E928" s="75"/>
      <c r="F928" s="75"/>
      <c r="G928" s="75"/>
      <c r="H928" s="82"/>
      <c r="I928" s="55"/>
      <c r="K928" s="57"/>
      <c r="L928" s="57"/>
      <c r="M928" s="57"/>
      <c r="N928" s="57"/>
      <c r="O928" s="57"/>
      <c r="P928" s="57"/>
      <c r="Q928" s="57"/>
      <c r="R928" s="57"/>
    </row>
    <row r="929" s="56" customFormat="true" ht="9.75" hidden="false" customHeight="false" outlineLevel="0" collapsed="false">
      <c r="A929" s="75"/>
      <c r="B929" s="81"/>
      <c r="C929" s="81"/>
      <c r="D929" s="77"/>
      <c r="E929" s="75"/>
      <c r="F929" s="75"/>
      <c r="G929" s="75"/>
      <c r="H929" s="82"/>
      <c r="I929" s="55"/>
      <c r="K929" s="57"/>
      <c r="L929" s="57"/>
      <c r="M929" s="57"/>
      <c r="N929" s="57"/>
      <c r="O929" s="57"/>
      <c r="P929" s="57"/>
      <c r="Q929" s="57"/>
      <c r="R929" s="57"/>
    </row>
    <row r="930" s="56" customFormat="true" ht="9.75" hidden="false" customHeight="false" outlineLevel="0" collapsed="false">
      <c r="A930" s="75"/>
      <c r="B930" s="81"/>
      <c r="C930" s="81"/>
      <c r="D930" s="77"/>
      <c r="E930" s="75"/>
      <c r="F930" s="75"/>
      <c r="G930" s="75"/>
      <c r="H930" s="82"/>
      <c r="I930" s="55"/>
      <c r="K930" s="57"/>
      <c r="L930" s="57"/>
      <c r="M930" s="57"/>
      <c r="N930" s="57"/>
      <c r="O930" s="57"/>
      <c r="P930" s="57"/>
      <c r="Q930" s="57"/>
      <c r="R930" s="57"/>
    </row>
    <row r="931" s="56" customFormat="true" ht="9.75" hidden="false" customHeight="false" outlineLevel="0" collapsed="false">
      <c r="A931" s="75"/>
      <c r="B931" s="81"/>
      <c r="C931" s="81"/>
      <c r="D931" s="77"/>
      <c r="E931" s="75"/>
      <c r="F931" s="75"/>
      <c r="G931" s="75"/>
      <c r="H931" s="82"/>
      <c r="I931" s="55"/>
      <c r="K931" s="57"/>
      <c r="L931" s="57"/>
      <c r="M931" s="57"/>
      <c r="N931" s="57"/>
      <c r="O931" s="57"/>
      <c r="P931" s="57"/>
      <c r="Q931" s="57"/>
      <c r="R931" s="57"/>
    </row>
    <row r="932" s="56" customFormat="true" ht="9.75" hidden="false" customHeight="false" outlineLevel="0" collapsed="false">
      <c r="A932" s="75"/>
      <c r="B932" s="81"/>
      <c r="C932" s="81"/>
      <c r="D932" s="77"/>
      <c r="E932" s="75"/>
      <c r="F932" s="75"/>
      <c r="G932" s="75"/>
      <c r="H932" s="82"/>
      <c r="I932" s="55"/>
      <c r="K932" s="57"/>
      <c r="L932" s="57"/>
      <c r="M932" s="57"/>
      <c r="N932" s="57"/>
      <c r="O932" s="57"/>
      <c r="P932" s="57"/>
      <c r="Q932" s="57"/>
      <c r="R932" s="57"/>
    </row>
    <row r="933" s="56" customFormat="true" ht="9.75" hidden="false" customHeight="false" outlineLevel="0" collapsed="false">
      <c r="A933" s="75"/>
      <c r="B933" s="81"/>
      <c r="C933" s="81"/>
      <c r="D933" s="77"/>
      <c r="E933" s="75"/>
      <c r="F933" s="75"/>
      <c r="G933" s="75"/>
      <c r="H933" s="82"/>
      <c r="I933" s="55"/>
      <c r="K933" s="57"/>
      <c r="L933" s="57"/>
      <c r="M933" s="57"/>
      <c r="N933" s="57"/>
      <c r="O933" s="57"/>
      <c r="P933" s="57"/>
      <c r="Q933" s="57"/>
      <c r="R933" s="57"/>
    </row>
    <row r="934" s="56" customFormat="true" ht="9.75" hidden="false" customHeight="false" outlineLevel="0" collapsed="false">
      <c r="A934" s="75"/>
      <c r="B934" s="81"/>
      <c r="C934" s="81"/>
      <c r="D934" s="77"/>
      <c r="E934" s="75"/>
      <c r="F934" s="75"/>
      <c r="G934" s="75"/>
      <c r="H934" s="82"/>
      <c r="I934" s="55"/>
      <c r="K934" s="57"/>
      <c r="L934" s="57"/>
      <c r="M934" s="57"/>
      <c r="N934" s="57"/>
      <c r="O934" s="57"/>
      <c r="P934" s="57"/>
      <c r="Q934" s="57"/>
      <c r="R934" s="57"/>
    </row>
    <row r="935" s="56" customFormat="true" ht="9.75" hidden="false" customHeight="false" outlineLevel="0" collapsed="false">
      <c r="A935" s="75"/>
      <c r="B935" s="81"/>
      <c r="C935" s="81"/>
      <c r="D935" s="77"/>
      <c r="E935" s="75"/>
      <c r="F935" s="75"/>
      <c r="G935" s="75"/>
      <c r="H935" s="82"/>
      <c r="I935" s="55"/>
      <c r="K935" s="57"/>
      <c r="L935" s="57"/>
      <c r="M935" s="57"/>
      <c r="N935" s="57"/>
      <c r="O935" s="57"/>
      <c r="P935" s="57"/>
      <c r="Q935" s="57"/>
      <c r="R935" s="57"/>
    </row>
    <row r="936" s="56" customFormat="true" ht="9.75" hidden="false" customHeight="false" outlineLevel="0" collapsed="false">
      <c r="A936" s="75"/>
      <c r="B936" s="81"/>
      <c r="C936" s="81"/>
      <c r="D936" s="77"/>
      <c r="E936" s="75"/>
      <c r="F936" s="75"/>
      <c r="G936" s="75"/>
      <c r="H936" s="82"/>
      <c r="I936" s="55"/>
      <c r="K936" s="57"/>
      <c r="L936" s="57"/>
      <c r="M936" s="57"/>
      <c r="N936" s="57"/>
      <c r="O936" s="57"/>
      <c r="P936" s="57"/>
      <c r="Q936" s="57"/>
      <c r="R936" s="57"/>
    </row>
    <row r="937" s="56" customFormat="true" ht="9.75" hidden="false" customHeight="false" outlineLevel="0" collapsed="false">
      <c r="A937" s="75"/>
      <c r="B937" s="81"/>
      <c r="C937" s="81"/>
      <c r="D937" s="77"/>
      <c r="E937" s="75"/>
      <c r="F937" s="75"/>
      <c r="G937" s="75"/>
      <c r="H937" s="82"/>
      <c r="I937" s="55"/>
      <c r="K937" s="57"/>
      <c r="L937" s="57"/>
      <c r="M937" s="57"/>
      <c r="N937" s="57"/>
      <c r="O937" s="57"/>
      <c r="P937" s="57"/>
      <c r="Q937" s="57"/>
      <c r="R937" s="57"/>
    </row>
    <row r="938" s="56" customFormat="true" ht="9.75" hidden="false" customHeight="false" outlineLevel="0" collapsed="false">
      <c r="A938" s="75"/>
      <c r="B938" s="81"/>
      <c r="C938" s="81"/>
      <c r="D938" s="77"/>
      <c r="E938" s="75"/>
      <c r="F938" s="75"/>
      <c r="G938" s="75"/>
      <c r="H938" s="82"/>
      <c r="I938" s="55"/>
      <c r="K938" s="57"/>
      <c r="L938" s="57"/>
      <c r="M938" s="57"/>
      <c r="N938" s="57"/>
      <c r="O938" s="57"/>
      <c r="P938" s="57"/>
      <c r="Q938" s="57"/>
      <c r="R938" s="57"/>
    </row>
    <row r="939" s="56" customFormat="true" ht="9.75" hidden="false" customHeight="false" outlineLevel="0" collapsed="false">
      <c r="A939" s="75"/>
      <c r="B939" s="81"/>
      <c r="C939" s="81"/>
      <c r="D939" s="77"/>
      <c r="E939" s="75"/>
      <c r="F939" s="75"/>
      <c r="G939" s="75"/>
      <c r="H939" s="82"/>
      <c r="I939" s="55"/>
      <c r="K939" s="57"/>
      <c r="L939" s="57"/>
      <c r="M939" s="57"/>
      <c r="N939" s="57"/>
      <c r="O939" s="57"/>
      <c r="P939" s="57"/>
      <c r="Q939" s="57"/>
      <c r="R939" s="57"/>
    </row>
    <row r="940" s="56" customFormat="true" ht="9.75" hidden="false" customHeight="false" outlineLevel="0" collapsed="false">
      <c r="A940" s="75"/>
      <c r="B940" s="81"/>
      <c r="C940" s="81"/>
      <c r="D940" s="77"/>
      <c r="E940" s="75"/>
      <c r="F940" s="75"/>
      <c r="G940" s="75"/>
      <c r="H940" s="82"/>
      <c r="I940" s="55"/>
      <c r="K940" s="57"/>
      <c r="L940" s="57"/>
      <c r="M940" s="57"/>
      <c r="N940" s="57"/>
      <c r="O940" s="57"/>
      <c r="P940" s="57"/>
      <c r="Q940" s="57"/>
      <c r="R940" s="57"/>
    </row>
    <row r="941" s="56" customFormat="true" ht="9.75" hidden="false" customHeight="false" outlineLevel="0" collapsed="false">
      <c r="A941" s="75"/>
      <c r="B941" s="81"/>
      <c r="C941" s="81"/>
      <c r="D941" s="77"/>
      <c r="E941" s="75"/>
      <c r="F941" s="75"/>
      <c r="G941" s="75"/>
      <c r="H941" s="82"/>
      <c r="I941" s="55"/>
      <c r="K941" s="57"/>
      <c r="L941" s="57"/>
      <c r="M941" s="57"/>
      <c r="N941" s="57"/>
      <c r="O941" s="57"/>
      <c r="P941" s="57"/>
      <c r="Q941" s="57"/>
      <c r="R941" s="57"/>
    </row>
    <row r="942" s="56" customFormat="true" ht="9.75" hidden="false" customHeight="false" outlineLevel="0" collapsed="false">
      <c r="A942" s="75"/>
      <c r="B942" s="81"/>
      <c r="C942" s="81"/>
      <c r="D942" s="77"/>
      <c r="E942" s="75"/>
      <c r="F942" s="75"/>
      <c r="G942" s="75"/>
      <c r="H942" s="82"/>
      <c r="I942" s="55"/>
      <c r="K942" s="57"/>
      <c r="L942" s="57"/>
      <c r="M942" s="57"/>
      <c r="N942" s="57"/>
      <c r="O942" s="57"/>
      <c r="P942" s="57"/>
      <c r="Q942" s="57"/>
      <c r="R942" s="57"/>
    </row>
    <row r="943" s="56" customFormat="true" ht="9.75" hidden="false" customHeight="false" outlineLevel="0" collapsed="false">
      <c r="A943" s="75"/>
      <c r="B943" s="81"/>
      <c r="C943" s="81"/>
      <c r="D943" s="77"/>
      <c r="E943" s="75"/>
      <c r="F943" s="75"/>
      <c r="G943" s="75"/>
      <c r="H943" s="82"/>
      <c r="I943" s="55"/>
      <c r="K943" s="57"/>
      <c r="L943" s="57"/>
      <c r="M943" s="57"/>
      <c r="N943" s="57"/>
      <c r="O943" s="57"/>
      <c r="P943" s="57"/>
      <c r="Q943" s="57"/>
      <c r="R943" s="57"/>
    </row>
    <row r="944" s="56" customFormat="true" ht="9.75" hidden="false" customHeight="false" outlineLevel="0" collapsed="false">
      <c r="A944" s="75"/>
      <c r="B944" s="81"/>
      <c r="C944" s="81"/>
      <c r="D944" s="77"/>
      <c r="E944" s="75"/>
      <c r="F944" s="75"/>
      <c r="G944" s="75"/>
      <c r="H944" s="82"/>
      <c r="I944" s="55"/>
      <c r="K944" s="57"/>
      <c r="L944" s="57"/>
      <c r="M944" s="57"/>
      <c r="N944" s="57"/>
      <c r="O944" s="57"/>
      <c r="P944" s="57"/>
      <c r="Q944" s="57"/>
      <c r="R944" s="57"/>
    </row>
    <row r="945" s="56" customFormat="true" ht="9.75" hidden="false" customHeight="false" outlineLevel="0" collapsed="false">
      <c r="A945" s="75"/>
      <c r="B945" s="81"/>
      <c r="C945" s="81"/>
      <c r="D945" s="77"/>
      <c r="E945" s="75"/>
      <c r="F945" s="75"/>
      <c r="G945" s="75"/>
      <c r="H945" s="82"/>
      <c r="I945" s="55"/>
      <c r="K945" s="57"/>
      <c r="L945" s="57"/>
      <c r="M945" s="57"/>
      <c r="N945" s="57"/>
      <c r="O945" s="57"/>
      <c r="P945" s="57"/>
      <c r="Q945" s="57"/>
      <c r="R945" s="57"/>
    </row>
    <row r="946" s="56" customFormat="true" ht="9.75" hidden="false" customHeight="false" outlineLevel="0" collapsed="false">
      <c r="A946" s="75"/>
      <c r="B946" s="81"/>
      <c r="C946" s="81"/>
      <c r="D946" s="77"/>
      <c r="E946" s="75"/>
      <c r="F946" s="75"/>
      <c r="G946" s="75"/>
      <c r="H946" s="82"/>
      <c r="I946" s="55"/>
      <c r="K946" s="57"/>
      <c r="L946" s="57"/>
      <c r="M946" s="57"/>
      <c r="N946" s="57"/>
      <c r="O946" s="57"/>
      <c r="P946" s="57"/>
      <c r="Q946" s="57"/>
      <c r="R946" s="57"/>
    </row>
    <row r="947" s="56" customFormat="true" ht="9.75" hidden="false" customHeight="false" outlineLevel="0" collapsed="false">
      <c r="A947" s="75"/>
      <c r="B947" s="81"/>
      <c r="C947" s="81"/>
      <c r="D947" s="77"/>
      <c r="E947" s="75"/>
      <c r="F947" s="75"/>
      <c r="G947" s="75"/>
      <c r="H947" s="82"/>
      <c r="I947" s="55"/>
      <c r="K947" s="57"/>
      <c r="L947" s="57"/>
      <c r="M947" s="57"/>
      <c r="N947" s="57"/>
      <c r="O947" s="57"/>
      <c r="P947" s="57"/>
      <c r="Q947" s="57"/>
      <c r="R947" s="57"/>
    </row>
    <row r="948" s="56" customFormat="true" ht="9.75" hidden="false" customHeight="false" outlineLevel="0" collapsed="false">
      <c r="A948" s="75"/>
      <c r="B948" s="81"/>
      <c r="C948" s="81"/>
      <c r="D948" s="77"/>
      <c r="E948" s="75"/>
      <c r="F948" s="75"/>
      <c r="G948" s="75"/>
      <c r="H948" s="82"/>
      <c r="I948" s="55"/>
      <c r="K948" s="57"/>
      <c r="L948" s="57"/>
      <c r="M948" s="57"/>
      <c r="N948" s="57"/>
      <c r="O948" s="57"/>
      <c r="P948" s="57"/>
      <c r="Q948" s="57"/>
      <c r="R948" s="57"/>
    </row>
    <row r="949" s="56" customFormat="true" ht="9.75" hidden="false" customHeight="false" outlineLevel="0" collapsed="false">
      <c r="A949" s="75"/>
      <c r="B949" s="81"/>
      <c r="C949" s="81"/>
      <c r="D949" s="77"/>
      <c r="E949" s="75"/>
      <c r="F949" s="75"/>
      <c r="G949" s="75"/>
      <c r="H949" s="82"/>
      <c r="I949" s="55"/>
      <c r="K949" s="57"/>
      <c r="L949" s="57"/>
      <c r="M949" s="57"/>
      <c r="N949" s="57"/>
      <c r="O949" s="57"/>
      <c r="P949" s="57"/>
      <c r="Q949" s="57"/>
      <c r="R949" s="57"/>
    </row>
    <row r="950" s="56" customFormat="true" ht="9.75" hidden="false" customHeight="false" outlineLevel="0" collapsed="false">
      <c r="A950" s="75"/>
      <c r="B950" s="81"/>
      <c r="C950" s="81"/>
      <c r="D950" s="77"/>
      <c r="E950" s="75"/>
      <c r="F950" s="75"/>
      <c r="G950" s="75"/>
      <c r="H950" s="82"/>
      <c r="I950" s="55"/>
      <c r="K950" s="57"/>
      <c r="L950" s="57"/>
      <c r="M950" s="57"/>
      <c r="N950" s="57"/>
      <c r="O950" s="57"/>
      <c r="P950" s="57"/>
      <c r="Q950" s="57"/>
      <c r="R950" s="57"/>
    </row>
    <row r="951" s="56" customFormat="true" ht="9.75" hidden="false" customHeight="false" outlineLevel="0" collapsed="false">
      <c r="A951" s="75"/>
      <c r="B951" s="81"/>
      <c r="C951" s="81"/>
      <c r="D951" s="77"/>
      <c r="E951" s="75"/>
      <c r="F951" s="75"/>
      <c r="G951" s="75"/>
      <c r="H951" s="82"/>
      <c r="I951" s="55"/>
      <c r="K951" s="57"/>
      <c r="L951" s="57"/>
      <c r="M951" s="57"/>
      <c r="N951" s="57"/>
      <c r="O951" s="57"/>
      <c r="P951" s="57"/>
      <c r="Q951" s="57"/>
      <c r="R951" s="57"/>
    </row>
    <row r="952" s="56" customFormat="true" ht="9.75" hidden="false" customHeight="false" outlineLevel="0" collapsed="false">
      <c r="A952" s="75"/>
      <c r="B952" s="81"/>
      <c r="C952" s="81"/>
      <c r="D952" s="77"/>
      <c r="E952" s="75"/>
      <c r="F952" s="75"/>
      <c r="G952" s="75"/>
      <c r="H952" s="82"/>
      <c r="I952" s="55"/>
      <c r="K952" s="57"/>
      <c r="L952" s="57"/>
      <c r="M952" s="57"/>
      <c r="N952" s="57"/>
      <c r="O952" s="57"/>
      <c r="P952" s="57"/>
      <c r="Q952" s="57"/>
      <c r="R952" s="57"/>
    </row>
    <row r="953" s="56" customFormat="true" ht="9.75" hidden="false" customHeight="false" outlineLevel="0" collapsed="false">
      <c r="A953" s="75"/>
      <c r="B953" s="81"/>
      <c r="C953" s="81"/>
      <c r="D953" s="77"/>
      <c r="E953" s="75"/>
      <c r="F953" s="75"/>
      <c r="G953" s="75"/>
      <c r="H953" s="82"/>
      <c r="I953" s="55"/>
      <c r="K953" s="57"/>
      <c r="L953" s="57"/>
      <c r="M953" s="57"/>
      <c r="N953" s="57"/>
      <c r="O953" s="57"/>
      <c r="P953" s="57"/>
      <c r="Q953" s="57"/>
      <c r="R953" s="57"/>
    </row>
    <row r="954" s="56" customFormat="true" ht="9.75" hidden="false" customHeight="false" outlineLevel="0" collapsed="false">
      <c r="A954" s="75"/>
      <c r="B954" s="81"/>
      <c r="C954" s="81"/>
      <c r="D954" s="77"/>
      <c r="E954" s="75"/>
      <c r="F954" s="75"/>
      <c r="G954" s="75"/>
      <c r="H954" s="82"/>
      <c r="I954" s="55"/>
      <c r="K954" s="57"/>
      <c r="L954" s="57"/>
      <c r="M954" s="57"/>
      <c r="N954" s="57"/>
      <c r="O954" s="57"/>
      <c r="P954" s="57"/>
      <c r="Q954" s="57"/>
      <c r="R954" s="57"/>
    </row>
    <row r="955" s="56" customFormat="true" ht="9.75" hidden="false" customHeight="false" outlineLevel="0" collapsed="false">
      <c r="A955" s="75"/>
      <c r="B955" s="81"/>
      <c r="C955" s="81"/>
      <c r="D955" s="77"/>
      <c r="E955" s="75"/>
      <c r="F955" s="75"/>
      <c r="G955" s="75"/>
      <c r="H955" s="82"/>
      <c r="I955" s="55"/>
      <c r="K955" s="57"/>
      <c r="L955" s="57"/>
      <c r="M955" s="57"/>
      <c r="N955" s="57"/>
      <c r="O955" s="57"/>
      <c r="P955" s="57"/>
      <c r="Q955" s="57"/>
      <c r="R955" s="57"/>
    </row>
    <row r="956" s="56" customFormat="true" ht="9.75" hidden="false" customHeight="false" outlineLevel="0" collapsed="false">
      <c r="A956" s="75"/>
      <c r="B956" s="81"/>
      <c r="C956" s="81"/>
      <c r="D956" s="77"/>
      <c r="E956" s="75"/>
      <c r="F956" s="75"/>
      <c r="G956" s="75"/>
      <c r="H956" s="82"/>
      <c r="I956" s="55"/>
      <c r="K956" s="57"/>
      <c r="L956" s="57"/>
      <c r="M956" s="57"/>
      <c r="N956" s="57"/>
      <c r="O956" s="57"/>
      <c r="P956" s="57"/>
      <c r="Q956" s="57"/>
      <c r="R956" s="57"/>
    </row>
    <row r="957" s="56" customFormat="true" ht="9.75" hidden="false" customHeight="false" outlineLevel="0" collapsed="false">
      <c r="A957" s="75"/>
      <c r="B957" s="81"/>
      <c r="C957" s="81"/>
      <c r="D957" s="77"/>
      <c r="E957" s="75"/>
      <c r="F957" s="75"/>
      <c r="G957" s="75"/>
      <c r="H957" s="82"/>
      <c r="I957" s="55"/>
      <c r="K957" s="57"/>
      <c r="L957" s="57"/>
      <c r="M957" s="57"/>
      <c r="N957" s="57"/>
      <c r="O957" s="57"/>
      <c r="P957" s="57"/>
      <c r="Q957" s="57"/>
      <c r="R957" s="57"/>
    </row>
    <row r="958" s="56" customFormat="true" ht="9.75" hidden="false" customHeight="false" outlineLevel="0" collapsed="false">
      <c r="A958" s="75"/>
      <c r="B958" s="81"/>
      <c r="C958" s="81"/>
      <c r="D958" s="77"/>
      <c r="E958" s="75"/>
      <c r="F958" s="75"/>
      <c r="G958" s="75"/>
      <c r="H958" s="82"/>
      <c r="I958" s="55"/>
      <c r="K958" s="57"/>
      <c r="L958" s="57"/>
      <c r="M958" s="57"/>
      <c r="N958" s="57"/>
      <c r="O958" s="57"/>
      <c r="P958" s="57"/>
      <c r="Q958" s="57"/>
      <c r="R958" s="57"/>
    </row>
    <row r="959" s="56" customFormat="true" ht="9.75" hidden="false" customHeight="false" outlineLevel="0" collapsed="false">
      <c r="A959" s="75"/>
      <c r="B959" s="81"/>
      <c r="C959" s="81"/>
      <c r="D959" s="77"/>
      <c r="E959" s="75"/>
      <c r="F959" s="75"/>
      <c r="G959" s="75"/>
      <c r="H959" s="82"/>
      <c r="I959" s="55"/>
      <c r="K959" s="57"/>
      <c r="L959" s="57"/>
      <c r="M959" s="57"/>
      <c r="N959" s="57"/>
      <c r="O959" s="57"/>
      <c r="P959" s="57"/>
      <c r="Q959" s="57"/>
      <c r="R959" s="57"/>
    </row>
    <row r="960" s="56" customFormat="true" ht="9.75" hidden="false" customHeight="false" outlineLevel="0" collapsed="false">
      <c r="A960" s="75"/>
      <c r="B960" s="81"/>
      <c r="C960" s="81"/>
      <c r="D960" s="77"/>
      <c r="E960" s="75"/>
      <c r="F960" s="75"/>
      <c r="G960" s="75"/>
      <c r="H960" s="82"/>
      <c r="I960" s="55"/>
      <c r="K960" s="57"/>
      <c r="L960" s="57"/>
      <c r="M960" s="57"/>
      <c r="N960" s="57"/>
      <c r="O960" s="57"/>
      <c r="P960" s="57"/>
      <c r="Q960" s="57"/>
      <c r="R960" s="57"/>
    </row>
    <row r="961" s="56" customFormat="true" ht="9.75" hidden="false" customHeight="false" outlineLevel="0" collapsed="false">
      <c r="A961" s="75"/>
      <c r="B961" s="81"/>
      <c r="C961" s="81"/>
      <c r="D961" s="77"/>
      <c r="E961" s="75"/>
      <c r="F961" s="75"/>
      <c r="G961" s="75"/>
      <c r="H961" s="82"/>
      <c r="I961" s="55"/>
      <c r="K961" s="57"/>
      <c r="L961" s="57"/>
      <c r="M961" s="57"/>
      <c r="N961" s="57"/>
      <c r="O961" s="57"/>
      <c r="P961" s="57"/>
      <c r="Q961" s="57"/>
      <c r="R961" s="57"/>
    </row>
    <row r="962" s="56" customFormat="true" ht="9.75" hidden="false" customHeight="false" outlineLevel="0" collapsed="false">
      <c r="A962" s="75"/>
      <c r="B962" s="81"/>
      <c r="C962" s="81"/>
      <c r="D962" s="77"/>
      <c r="E962" s="75"/>
      <c r="F962" s="75"/>
      <c r="G962" s="75"/>
      <c r="H962" s="82"/>
      <c r="I962" s="55"/>
      <c r="K962" s="57"/>
      <c r="L962" s="57"/>
      <c r="M962" s="57"/>
      <c r="N962" s="57"/>
      <c r="O962" s="57"/>
      <c r="P962" s="57"/>
      <c r="Q962" s="57"/>
      <c r="R962" s="57"/>
    </row>
    <row r="963" s="56" customFormat="true" ht="9.75" hidden="false" customHeight="false" outlineLevel="0" collapsed="false">
      <c r="A963" s="75"/>
      <c r="B963" s="81"/>
      <c r="C963" s="81"/>
      <c r="D963" s="77"/>
      <c r="E963" s="75"/>
      <c r="F963" s="75"/>
      <c r="G963" s="75"/>
      <c r="H963" s="82"/>
      <c r="I963" s="55"/>
      <c r="K963" s="57"/>
      <c r="L963" s="57"/>
      <c r="M963" s="57"/>
      <c r="N963" s="57"/>
      <c r="O963" s="57"/>
      <c r="P963" s="57"/>
      <c r="Q963" s="57"/>
      <c r="R963" s="57"/>
    </row>
    <row r="964" s="56" customFormat="true" ht="9.75" hidden="false" customHeight="false" outlineLevel="0" collapsed="false">
      <c r="A964" s="75"/>
      <c r="B964" s="81"/>
      <c r="C964" s="81"/>
      <c r="D964" s="77"/>
      <c r="E964" s="75"/>
      <c r="F964" s="75"/>
      <c r="G964" s="75"/>
      <c r="H964" s="82"/>
      <c r="I964" s="55"/>
      <c r="K964" s="57"/>
      <c r="L964" s="57"/>
      <c r="M964" s="57"/>
      <c r="N964" s="57"/>
      <c r="O964" s="57"/>
      <c r="P964" s="57"/>
      <c r="Q964" s="57"/>
      <c r="R964" s="57"/>
    </row>
    <row r="965" s="56" customFormat="true" ht="9.75" hidden="false" customHeight="false" outlineLevel="0" collapsed="false">
      <c r="A965" s="75"/>
      <c r="B965" s="81"/>
      <c r="C965" s="81"/>
      <c r="D965" s="77"/>
      <c r="E965" s="75"/>
      <c r="F965" s="75"/>
      <c r="G965" s="75"/>
      <c r="H965" s="82"/>
      <c r="I965" s="55"/>
      <c r="K965" s="57"/>
      <c r="L965" s="57"/>
      <c r="M965" s="57"/>
      <c r="N965" s="57"/>
      <c r="O965" s="57"/>
      <c r="P965" s="57"/>
      <c r="Q965" s="57"/>
      <c r="R965" s="57"/>
    </row>
    <row r="966" s="56" customFormat="true" ht="9.75" hidden="false" customHeight="false" outlineLevel="0" collapsed="false">
      <c r="A966" s="75"/>
      <c r="B966" s="81"/>
      <c r="C966" s="81"/>
      <c r="D966" s="77"/>
      <c r="E966" s="75"/>
      <c r="F966" s="75"/>
      <c r="G966" s="75"/>
      <c r="H966" s="82"/>
      <c r="I966" s="55"/>
      <c r="K966" s="57"/>
      <c r="L966" s="57"/>
      <c r="M966" s="57"/>
      <c r="N966" s="57"/>
      <c r="O966" s="57"/>
      <c r="P966" s="57"/>
      <c r="Q966" s="57"/>
      <c r="R966" s="57"/>
    </row>
    <row r="967" s="56" customFormat="true" ht="9.75" hidden="false" customHeight="false" outlineLevel="0" collapsed="false">
      <c r="A967" s="75"/>
      <c r="B967" s="81"/>
      <c r="C967" s="81"/>
      <c r="D967" s="77"/>
      <c r="E967" s="75"/>
      <c r="F967" s="75"/>
      <c r="G967" s="75"/>
      <c r="H967" s="82"/>
      <c r="I967" s="55"/>
      <c r="K967" s="57"/>
      <c r="L967" s="57"/>
      <c r="M967" s="57"/>
      <c r="N967" s="57"/>
      <c r="O967" s="57"/>
      <c r="P967" s="57"/>
      <c r="Q967" s="57"/>
      <c r="R967" s="57"/>
    </row>
    <row r="968" s="56" customFormat="true" ht="9.75" hidden="false" customHeight="false" outlineLevel="0" collapsed="false">
      <c r="A968" s="75"/>
      <c r="B968" s="81"/>
      <c r="C968" s="81"/>
      <c r="D968" s="77"/>
      <c r="E968" s="75"/>
      <c r="F968" s="75"/>
      <c r="G968" s="75"/>
      <c r="H968" s="82"/>
      <c r="I968" s="55"/>
      <c r="K968" s="57"/>
      <c r="L968" s="57"/>
      <c r="M968" s="57"/>
      <c r="N968" s="57"/>
      <c r="O968" s="57"/>
      <c r="P968" s="57"/>
      <c r="Q968" s="57"/>
      <c r="R968" s="57"/>
    </row>
    <row r="969" s="56" customFormat="true" ht="9.75" hidden="false" customHeight="false" outlineLevel="0" collapsed="false">
      <c r="A969" s="75"/>
      <c r="B969" s="81"/>
      <c r="C969" s="81"/>
      <c r="D969" s="77"/>
      <c r="E969" s="75"/>
      <c r="F969" s="75"/>
      <c r="G969" s="75"/>
      <c r="H969" s="82"/>
      <c r="I969" s="55"/>
      <c r="K969" s="57"/>
      <c r="L969" s="57"/>
      <c r="M969" s="57"/>
      <c r="N969" s="57"/>
      <c r="O969" s="57"/>
      <c r="P969" s="57"/>
      <c r="Q969" s="57"/>
      <c r="R969" s="57"/>
    </row>
    <row r="970" s="56" customFormat="true" ht="9.75" hidden="false" customHeight="false" outlineLevel="0" collapsed="false">
      <c r="A970" s="75"/>
      <c r="B970" s="81"/>
      <c r="C970" s="81"/>
      <c r="D970" s="77"/>
      <c r="E970" s="75"/>
      <c r="F970" s="75"/>
      <c r="G970" s="75"/>
      <c r="H970" s="82"/>
      <c r="I970" s="55"/>
      <c r="K970" s="57"/>
      <c r="L970" s="57"/>
      <c r="M970" s="57"/>
      <c r="N970" s="57"/>
      <c r="O970" s="57"/>
      <c r="P970" s="57"/>
      <c r="Q970" s="57"/>
      <c r="R970" s="57"/>
    </row>
    <row r="971" s="56" customFormat="true" ht="9.75" hidden="false" customHeight="false" outlineLevel="0" collapsed="false">
      <c r="A971" s="75"/>
      <c r="B971" s="81"/>
      <c r="C971" s="81"/>
      <c r="D971" s="77"/>
      <c r="E971" s="75"/>
      <c r="F971" s="75"/>
      <c r="G971" s="75"/>
      <c r="H971" s="82"/>
      <c r="I971" s="55"/>
      <c r="K971" s="57"/>
      <c r="L971" s="57"/>
      <c r="M971" s="57"/>
      <c r="N971" s="57"/>
      <c r="O971" s="57"/>
      <c r="P971" s="57"/>
      <c r="Q971" s="57"/>
      <c r="R971" s="57"/>
    </row>
    <row r="972" s="56" customFormat="true" ht="9.75" hidden="false" customHeight="false" outlineLevel="0" collapsed="false">
      <c r="A972" s="75"/>
      <c r="B972" s="81"/>
      <c r="C972" s="81"/>
      <c r="D972" s="77"/>
      <c r="E972" s="75"/>
      <c r="F972" s="75"/>
      <c r="G972" s="75"/>
      <c r="H972" s="82"/>
      <c r="I972" s="55"/>
      <c r="K972" s="57"/>
      <c r="L972" s="57"/>
      <c r="M972" s="57"/>
      <c r="N972" s="57"/>
      <c r="O972" s="57"/>
      <c r="P972" s="57"/>
      <c r="Q972" s="57"/>
      <c r="R972" s="57"/>
    </row>
    <row r="973" s="56" customFormat="true" ht="9.75" hidden="false" customHeight="false" outlineLevel="0" collapsed="false">
      <c r="A973" s="75"/>
      <c r="B973" s="81"/>
      <c r="C973" s="81"/>
      <c r="D973" s="77"/>
      <c r="E973" s="75"/>
      <c r="F973" s="75"/>
      <c r="G973" s="75"/>
      <c r="H973" s="82"/>
      <c r="I973" s="55"/>
      <c r="K973" s="57"/>
      <c r="L973" s="57"/>
      <c r="M973" s="57"/>
      <c r="N973" s="57"/>
      <c r="O973" s="57"/>
      <c r="P973" s="57"/>
      <c r="Q973" s="57"/>
      <c r="R973" s="57"/>
    </row>
    <row r="974" s="56" customFormat="true" ht="9.75" hidden="false" customHeight="false" outlineLevel="0" collapsed="false">
      <c r="A974" s="75"/>
      <c r="B974" s="81"/>
      <c r="C974" s="81"/>
      <c r="D974" s="77"/>
      <c r="E974" s="75"/>
      <c r="F974" s="75"/>
      <c r="G974" s="75"/>
      <c r="H974" s="82"/>
      <c r="I974" s="55"/>
      <c r="K974" s="57"/>
      <c r="L974" s="57"/>
      <c r="M974" s="57"/>
      <c r="N974" s="57"/>
      <c r="O974" s="57"/>
      <c r="P974" s="57"/>
      <c r="Q974" s="57"/>
      <c r="R974" s="57"/>
    </row>
    <row r="975" s="56" customFormat="true" ht="9.75" hidden="false" customHeight="false" outlineLevel="0" collapsed="false">
      <c r="A975" s="75"/>
      <c r="B975" s="81"/>
      <c r="C975" s="81"/>
      <c r="D975" s="77"/>
      <c r="E975" s="75"/>
      <c r="F975" s="75"/>
      <c r="G975" s="75"/>
      <c r="H975" s="82"/>
      <c r="I975" s="55"/>
      <c r="K975" s="57"/>
      <c r="L975" s="57"/>
      <c r="M975" s="57"/>
      <c r="N975" s="57"/>
      <c r="O975" s="57"/>
      <c r="P975" s="57"/>
      <c r="Q975" s="57"/>
      <c r="R975" s="57"/>
    </row>
    <row r="976" s="56" customFormat="true" ht="9.75" hidden="false" customHeight="false" outlineLevel="0" collapsed="false">
      <c r="A976" s="75"/>
      <c r="B976" s="81"/>
      <c r="C976" s="81"/>
      <c r="D976" s="77"/>
      <c r="E976" s="75"/>
      <c r="F976" s="75"/>
      <c r="G976" s="75"/>
      <c r="H976" s="82"/>
      <c r="I976" s="55"/>
      <c r="K976" s="57"/>
      <c r="L976" s="57"/>
      <c r="M976" s="57"/>
      <c r="N976" s="57"/>
      <c r="O976" s="57"/>
      <c r="P976" s="57"/>
      <c r="Q976" s="57"/>
      <c r="R976" s="57"/>
    </row>
    <row r="977" s="56" customFormat="true" ht="9.75" hidden="false" customHeight="false" outlineLevel="0" collapsed="false">
      <c r="A977" s="75"/>
      <c r="B977" s="81"/>
      <c r="C977" s="81"/>
      <c r="D977" s="77"/>
      <c r="E977" s="75"/>
      <c r="F977" s="75"/>
      <c r="G977" s="75"/>
      <c r="H977" s="82"/>
      <c r="I977" s="55"/>
      <c r="K977" s="57"/>
      <c r="L977" s="57"/>
      <c r="M977" s="57"/>
      <c r="N977" s="57"/>
      <c r="O977" s="57"/>
      <c r="P977" s="57"/>
      <c r="Q977" s="57"/>
      <c r="R977" s="57"/>
    </row>
    <row r="978" s="56" customFormat="true" ht="9.75" hidden="false" customHeight="false" outlineLevel="0" collapsed="false">
      <c r="A978" s="75"/>
      <c r="B978" s="81"/>
      <c r="C978" s="81"/>
      <c r="D978" s="77"/>
      <c r="E978" s="75"/>
      <c r="F978" s="75"/>
      <c r="G978" s="75"/>
      <c r="H978" s="82"/>
      <c r="I978" s="55"/>
      <c r="K978" s="57"/>
      <c r="L978" s="57"/>
      <c r="M978" s="57"/>
      <c r="N978" s="57"/>
      <c r="O978" s="57"/>
      <c r="P978" s="57"/>
      <c r="Q978" s="57"/>
      <c r="R978" s="57"/>
    </row>
    <row r="979" s="56" customFormat="true" ht="9.75" hidden="false" customHeight="false" outlineLevel="0" collapsed="false">
      <c r="A979" s="75"/>
      <c r="B979" s="81"/>
      <c r="C979" s="81"/>
      <c r="D979" s="77"/>
      <c r="E979" s="75"/>
      <c r="F979" s="75"/>
      <c r="G979" s="75"/>
      <c r="H979" s="82"/>
      <c r="I979" s="55"/>
      <c r="K979" s="57"/>
      <c r="L979" s="57"/>
      <c r="M979" s="57"/>
      <c r="N979" s="57"/>
      <c r="O979" s="57"/>
      <c r="P979" s="57"/>
      <c r="Q979" s="57"/>
      <c r="R979" s="57"/>
    </row>
    <row r="980" s="56" customFormat="true" ht="9.75" hidden="false" customHeight="false" outlineLevel="0" collapsed="false">
      <c r="A980" s="75"/>
      <c r="B980" s="81"/>
      <c r="C980" s="81"/>
      <c r="D980" s="77"/>
      <c r="E980" s="75"/>
      <c r="F980" s="75"/>
      <c r="G980" s="75"/>
      <c r="H980" s="82"/>
      <c r="I980" s="55"/>
      <c r="K980" s="57"/>
      <c r="L980" s="57"/>
      <c r="M980" s="57"/>
      <c r="N980" s="57"/>
      <c r="O980" s="57"/>
      <c r="P980" s="57"/>
      <c r="Q980" s="57"/>
      <c r="R980" s="57"/>
    </row>
    <row r="981" s="56" customFormat="true" ht="9.75" hidden="false" customHeight="false" outlineLevel="0" collapsed="false">
      <c r="A981" s="75"/>
      <c r="B981" s="81"/>
      <c r="C981" s="81"/>
      <c r="D981" s="77"/>
      <c r="E981" s="75"/>
      <c r="F981" s="75"/>
      <c r="G981" s="75"/>
      <c r="H981" s="82"/>
      <c r="I981" s="55"/>
      <c r="K981" s="57"/>
      <c r="L981" s="57"/>
      <c r="M981" s="57"/>
      <c r="N981" s="57"/>
      <c r="O981" s="57"/>
      <c r="P981" s="57"/>
      <c r="Q981" s="57"/>
      <c r="R981" s="57"/>
    </row>
    <row r="982" s="56" customFormat="true" ht="9.75" hidden="false" customHeight="false" outlineLevel="0" collapsed="false">
      <c r="A982" s="75"/>
      <c r="B982" s="81"/>
      <c r="C982" s="81"/>
      <c r="D982" s="77"/>
      <c r="E982" s="75"/>
      <c r="F982" s="75"/>
      <c r="G982" s="75"/>
      <c r="H982" s="82"/>
      <c r="I982" s="55"/>
      <c r="K982" s="57"/>
      <c r="L982" s="57"/>
      <c r="M982" s="57"/>
      <c r="N982" s="57"/>
      <c r="O982" s="57"/>
      <c r="P982" s="57"/>
      <c r="Q982" s="57"/>
      <c r="R982" s="57"/>
    </row>
    <row r="983" s="56" customFormat="true" ht="9.75" hidden="false" customHeight="false" outlineLevel="0" collapsed="false">
      <c r="A983" s="75"/>
      <c r="B983" s="81"/>
      <c r="C983" s="81"/>
      <c r="D983" s="77"/>
      <c r="E983" s="75"/>
      <c r="F983" s="75"/>
      <c r="G983" s="75"/>
      <c r="H983" s="82"/>
      <c r="I983" s="55"/>
      <c r="K983" s="57"/>
      <c r="L983" s="57"/>
      <c r="M983" s="57"/>
      <c r="N983" s="57"/>
      <c r="O983" s="57"/>
      <c r="P983" s="57"/>
      <c r="Q983" s="57"/>
      <c r="R983" s="57"/>
    </row>
    <row r="984" s="56" customFormat="true" ht="9.75" hidden="false" customHeight="false" outlineLevel="0" collapsed="false">
      <c r="A984" s="75"/>
      <c r="B984" s="81"/>
      <c r="C984" s="81"/>
      <c r="D984" s="77"/>
      <c r="E984" s="75"/>
      <c r="F984" s="75"/>
      <c r="G984" s="75"/>
      <c r="H984" s="82"/>
      <c r="I984" s="55"/>
      <c r="K984" s="57"/>
      <c r="L984" s="57"/>
      <c r="M984" s="57"/>
      <c r="N984" s="57"/>
      <c r="O984" s="57"/>
      <c r="P984" s="57"/>
      <c r="Q984" s="57"/>
      <c r="R984" s="57"/>
    </row>
    <row r="985" s="56" customFormat="true" ht="9.75" hidden="false" customHeight="false" outlineLevel="0" collapsed="false">
      <c r="A985" s="75"/>
      <c r="B985" s="81"/>
      <c r="C985" s="81"/>
      <c r="D985" s="77"/>
      <c r="E985" s="75"/>
      <c r="F985" s="75"/>
      <c r="G985" s="75"/>
      <c r="H985" s="82"/>
      <c r="I985" s="55"/>
      <c r="K985" s="57"/>
      <c r="L985" s="57"/>
      <c r="M985" s="57"/>
      <c r="N985" s="57"/>
      <c r="O985" s="57"/>
      <c r="P985" s="57"/>
      <c r="Q985" s="57"/>
      <c r="R985" s="57"/>
    </row>
    <row r="986" s="56" customFormat="true" ht="9.75" hidden="false" customHeight="false" outlineLevel="0" collapsed="false">
      <c r="A986" s="75"/>
      <c r="B986" s="81"/>
      <c r="C986" s="81"/>
      <c r="D986" s="77"/>
      <c r="E986" s="75"/>
      <c r="F986" s="75"/>
      <c r="G986" s="75"/>
      <c r="H986" s="82"/>
      <c r="I986" s="55"/>
      <c r="K986" s="57"/>
      <c r="L986" s="57"/>
      <c r="M986" s="57"/>
      <c r="N986" s="57"/>
      <c r="O986" s="57"/>
      <c r="P986" s="57"/>
      <c r="Q986" s="57"/>
      <c r="R986" s="57"/>
    </row>
    <row r="987" s="56" customFormat="true" ht="9.75" hidden="false" customHeight="false" outlineLevel="0" collapsed="false">
      <c r="A987" s="75"/>
      <c r="B987" s="81"/>
      <c r="C987" s="81"/>
      <c r="D987" s="77"/>
      <c r="E987" s="75"/>
      <c r="F987" s="75"/>
      <c r="G987" s="75"/>
      <c r="H987" s="82"/>
      <c r="I987" s="55"/>
      <c r="K987" s="57"/>
      <c r="L987" s="57"/>
      <c r="M987" s="57"/>
      <c r="N987" s="57"/>
      <c r="O987" s="57"/>
      <c r="P987" s="57"/>
      <c r="Q987" s="57"/>
      <c r="R987" s="57"/>
    </row>
    <row r="988" s="56" customFormat="true" ht="9.75" hidden="false" customHeight="false" outlineLevel="0" collapsed="false">
      <c r="A988" s="75"/>
      <c r="B988" s="81"/>
      <c r="C988" s="81"/>
      <c r="D988" s="77"/>
      <c r="E988" s="75"/>
      <c r="F988" s="75"/>
      <c r="G988" s="75"/>
      <c r="H988" s="82"/>
      <c r="I988" s="55"/>
      <c r="K988" s="57"/>
      <c r="L988" s="57"/>
      <c r="M988" s="57"/>
      <c r="N988" s="57"/>
      <c r="O988" s="57"/>
      <c r="P988" s="57"/>
      <c r="Q988" s="57"/>
      <c r="R988" s="57"/>
    </row>
    <row r="989" s="56" customFormat="true" ht="9.75" hidden="false" customHeight="false" outlineLevel="0" collapsed="false">
      <c r="A989" s="75"/>
      <c r="B989" s="81"/>
      <c r="C989" s="81"/>
      <c r="D989" s="77"/>
      <c r="E989" s="75"/>
      <c r="F989" s="75"/>
      <c r="G989" s="75"/>
      <c r="H989" s="82"/>
      <c r="I989" s="55"/>
      <c r="K989" s="57"/>
      <c r="L989" s="57"/>
      <c r="M989" s="57"/>
      <c r="N989" s="57"/>
      <c r="O989" s="57"/>
      <c r="P989" s="57"/>
      <c r="Q989" s="57"/>
      <c r="R989" s="57"/>
    </row>
    <row r="990" s="56" customFormat="true" ht="9.75" hidden="false" customHeight="false" outlineLevel="0" collapsed="false">
      <c r="A990" s="75"/>
      <c r="B990" s="81"/>
      <c r="C990" s="81"/>
      <c r="D990" s="77"/>
      <c r="E990" s="75"/>
      <c r="F990" s="75"/>
      <c r="G990" s="75"/>
      <c r="H990" s="82"/>
      <c r="I990" s="55"/>
      <c r="K990" s="57"/>
      <c r="L990" s="57"/>
      <c r="M990" s="57"/>
      <c r="N990" s="57"/>
      <c r="O990" s="57"/>
      <c r="P990" s="57"/>
      <c r="Q990" s="57"/>
      <c r="R990" s="57"/>
    </row>
    <row r="991" s="56" customFormat="true" ht="9.75" hidden="false" customHeight="false" outlineLevel="0" collapsed="false">
      <c r="A991" s="75"/>
      <c r="B991" s="81"/>
      <c r="C991" s="81"/>
      <c r="D991" s="77"/>
      <c r="E991" s="75"/>
      <c r="F991" s="75"/>
      <c r="G991" s="75"/>
      <c r="H991" s="82"/>
      <c r="I991" s="55"/>
      <c r="K991" s="57"/>
      <c r="L991" s="57"/>
      <c r="M991" s="57"/>
      <c r="N991" s="57"/>
      <c r="O991" s="57"/>
      <c r="P991" s="57"/>
      <c r="Q991" s="57"/>
      <c r="R991" s="57"/>
    </row>
    <row r="992" s="56" customFormat="true" ht="9.75" hidden="false" customHeight="false" outlineLevel="0" collapsed="false">
      <c r="A992" s="75"/>
      <c r="B992" s="81"/>
      <c r="C992" s="81"/>
      <c r="D992" s="77"/>
      <c r="E992" s="75"/>
      <c r="F992" s="75"/>
      <c r="G992" s="75"/>
      <c r="H992" s="82"/>
      <c r="I992" s="55"/>
      <c r="K992" s="57"/>
      <c r="L992" s="57"/>
      <c r="M992" s="57"/>
      <c r="N992" s="57"/>
      <c r="O992" s="57"/>
      <c r="P992" s="57"/>
      <c r="Q992" s="57"/>
      <c r="R992" s="57"/>
    </row>
    <row r="993" s="56" customFormat="true" ht="9.75" hidden="false" customHeight="false" outlineLevel="0" collapsed="false">
      <c r="A993" s="75"/>
      <c r="B993" s="81"/>
      <c r="C993" s="81"/>
      <c r="D993" s="77"/>
      <c r="E993" s="75"/>
      <c r="F993" s="75"/>
      <c r="G993" s="75"/>
      <c r="H993" s="82"/>
      <c r="I993" s="55"/>
      <c r="K993" s="57"/>
      <c r="L993" s="57"/>
      <c r="M993" s="57"/>
      <c r="N993" s="57"/>
      <c r="O993" s="57"/>
      <c r="P993" s="57"/>
      <c r="Q993" s="57"/>
      <c r="R993" s="57"/>
    </row>
    <row r="994" s="56" customFormat="true" ht="9.75" hidden="false" customHeight="false" outlineLevel="0" collapsed="false">
      <c r="A994" s="75"/>
      <c r="B994" s="81"/>
      <c r="C994" s="81"/>
      <c r="D994" s="77"/>
      <c r="E994" s="75"/>
      <c r="F994" s="75"/>
      <c r="G994" s="75"/>
      <c r="H994" s="82"/>
      <c r="I994" s="55"/>
      <c r="K994" s="57"/>
      <c r="L994" s="57"/>
      <c r="M994" s="57"/>
      <c r="N994" s="57"/>
      <c r="O994" s="57"/>
      <c r="P994" s="57"/>
      <c r="Q994" s="57"/>
      <c r="R994" s="57"/>
    </row>
    <row r="995" s="56" customFormat="true" ht="9.75" hidden="false" customHeight="false" outlineLevel="0" collapsed="false">
      <c r="A995" s="75"/>
      <c r="B995" s="81"/>
      <c r="C995" s="81"/>
      <c r="D995" s="77"/>
      <c r="E995" s="75"/>
      <c r="F995" s="75"/>
      <c r="G995" s="75"/>
      <c r="H995" s="82"/>
      <c r="I995" s="55"/>
      <c r="K995" s="57"/>
      <c r="L995" s="57"/>
      <c r="M995" s="57"/>
      <c r="N995" s="57"/>
      <c r="O995" s="57"/>
      <c r="P995" s="57"/>
      <c r="Q995" s="57"/>
      <c r="R995" s="57"/>
    </row>
    <row r="996" s="56" customFormat="true" ht="9.75" hidden="false" customHeight="false" outlineLevel="0" collapsed="false">
      <c r="A996" s="75"/>
      <c r="B996" s="81"/>
      <c r="C996" s="81"/>
      <c r="D996" s="77"/>
      <c r="E996" s="75"/>
      <c r="F996" s="75"/>
      <c r="G996" s="75"/>
      <c r="H996" s="82"/>
      <c r="I996" s="55"/>
      <c r="K996" s="57"/>
      <c r="L996" s="57"/>
      <c r="M996" s="57"/>
      <c r="N996" s="57"/>
      <c r="O996" s="57"/>
      <c r="P996" s="57"/>
      <c r="Q996" s="57"/>
      <c r="R996" s="57"/>
    </row>
    <row r="997" s="56" customFormat="true" ht="9.75" hidden="false" customHeight="false" outlineLevel="0" collapsed="false">
      <c r="A997" s="75"/>
      <c r="B997" s="81"/>
      <c r="C997" s="81"/>
      <c r="D997" s="77"/>
      <c r="E997" s="75"/>
      <c r="F997" s="75"/>
      <c r="G997" s="75"/>
      <c r="H997" s="82"/>
      <c r="I997" s="55"/>
      <c r="K997" s="57"/>
      <c r="L997" s="57"/>
      <c r="M997" s="57"/>
      <c r="N997" s="57"/>
      <c r="O997" s="57"/>
      <c r="P997" s="57"/>
      <c r="Q997" s="57"/>
      <c r="R997" s="57"/>
    </row>
    <row r="998" s="56" customFormat="true" ht="9.75" hidden="false" customHeight="false" outlineLevel="0" collapsed="false">
      <c r="A998" s="75"/>
      <c r="B998" s="81"/>
      <c r="C998" s="81"/>
      <c r="D998" s="77"/>
      <c r="E998" s="75"/>
      <c r="F998" s="75"/>
      <c r="G998" s="75"/>
      <c r="H998" s="82"/>
      <c r="I998" s="55"/>
      <c r="K998" s="57"/>
      <c r="L998" s="57"/>
      <c r="M998" s="57"/>
      <c r="N998" s="57"/>
      <c r="O998" s="57"/>
      <c r="P998" s="57"/>
      <c r="Q998" s="57"/>
      <c r="R998" s="57"/>
    </row>
    <row r="999" s="56" customFormat="true" ht="9.75" hidden="false" customHeight="false" outlineLevel="0" collapsed="false">
      <c r="A999" s="75"/>
      <c r="B999" s="81"/>
      <c r="C999" s="81"/>
      <c r="D999" s="77"/>
      <c r="E999" s="75"/>
      <c r="F999" s="75"/>
      <c r="G999" s="75"/>
      <c r="H999" s="82"/>
      <c r="I999" s="55"/>
      <c r="K999" s="57"/>
      <c r="L999" s="57"/>
      <c r="M999" s="57"/>
      <c r="N999" s="57"/>
      <c r="O999" s="57"/>
      <c r="P999" s="57"/>
      <c r="Q999" s="57"/>
      <c r="R999" s="57"/>
    </row>
    <row r="1000" s="56" customFormat="true" ht="9.75" hidden="false" customHeight="false" outlineLevel="0" collapsed="false">
      <c r="A1000" s="75"/>
      <c r="B1000" s="81"/>
      <c r="C1000" s="81"/>
      <c r="D1000" s="77"/>
      <c r="E1000" s="75"/>
      <c r="F1000" s="75"/>
      <c r="G1000" s="75"/>
      <c r="H1000" s="82"/>
      <c r="I1000" s="55"/>
      <c r="K1000" s="57"/>
      <c r="L1000" s="57"/>
      <c r="M1000" s="57"/>
      <c r="N1000" s="57"/>
      <c r="O1000" s="57"/>
      <c r="P1000" s="57"/>
      <c r="Q1000" s="57"/>
      <c r="R1000" s="57"/>
    </row>
    <row r="1001" s="56" customFormat="true" ht="9.75" hidden="false" customHeight="false" outlineLevel="0" collapsed="false">
      <c r="A1001" s="75"/>
      <c r="B1001" s="81"/>
      <c r="C1001" s="81"/>
      <c r="D1001" s="77"/>
      <c r="E1001" s="75"/>
      <c r="F1001" s="75"/>
      <c r="G1001" s="75"/>
      <c r="H1001" s="82"/>
      <c r="I1001" s="55"/>
      <c r="K1001" s="57"/>
      <c r="L1001" s="57"/>
      <c r="M1001" s="57"/>
      <c r="N1001" s="57"/>
      <c r="O1001" s="57"/>
      <c r="P1001" s="57"/>
      <c r="Q1001" s="57"/>
      <c r="R1001" s="57"/>
    </row>
    <row r="1002" s="56" customFormat="true" ht="9.75" hidden="false" customHeight="false" outlineLevel="0" collapsed="false">
      <c r="A1002" s="75"/>
      <c r="B1002" s="81"/>
      <c r="C1002" s="81"/>
      <c r="D1002" s="77"/>
      <c r="E1002" s="75"/>
      <c r="F1002" s="75"/>
      <c r="G1002" s="75"/>
      <c r="H1002" s="82"/>
      <c r="I1002" s="55"/>
      <c r="K1002" s="57"/>
      <c r="L1002" s="57"/>
      <c r="M1002" s="57"/>
      <c r="N1002" s="57"/>
      <c r="O1002" s="57"/>
      <c r="P1002" s="57"/>
      <c r="Q1002" s="57"/>
      <c r="R1002" s="57"/>
    </row>
    <row r="1003" s="56" customFormat="true" ht="9.75" hidden="false" customHeight="false" outlineLevel="0" collapsed="false">
      <c r="A1003" s="75"/>
      <c r="B1003" s="81"/>
      <c r="C1003" s="81"/>
      <c r="D1003" s="77"/>
      <c r="E1003" s="75"/>
      <c r="F1003" s="75"/>
      <c r="G1003" s="75"/>
      <c r="H1003" s="82"/>
      <c r="I1003" s="55"/>
      <c r="K1003" s="57"/>
      <c r="L1003" s="57"/>
      <c r="M1003" s="57"/>
      <c r="N1003" s="57"/>
      <c r="O1003" s="57"/>
      <c r="P1003" s="57"/>
      <c r="Q1003" s="57"/>
      <c r="R1003" s="57"/>
    </row>
    <row r="1004" s="56" customFormat="true" ht="9.75" hidden="false" customHeight="false" outlineLevel="0" collapsed="false">
      <c r="A1004" s="75"/>
      <c r="B1004" s="81"/>
      <c r="C1004" s="81"/>
      <c r="D1004" s="77"/>
      <c r="E1004" s="75"/>
      <c r="F1004" s="75"/>
      <c r="G1004" s="75"/>
      <c r="H1004" s="82"/>
      <c r="I1004" s="55"/>
      <c r="K1004" s="57"/>
      <c r="L1004" s="57"/>
      <c r="M1004" s="57"/>
      <c r="N1004" s="57"/>
      <c r="O1004" s="57"/>
      <c r="P1004" s="57"/>
      <c r="Q1004" s="57"/>
      <c r="R1004" s="57"/>
    </row>
    <row r="1005" s="56" customFormat="true" ht="9.75" hidden="false" customHeight="false" outlineLevel="0" collapsed="false">
      <c r="A1005" s="75"/>
      <c r="B1005" s="81"/>
      <c r="C1005" s="81"/>
      <c r="D1005" s="77"/>
      <c r="E1005" s="75"/>
      <c r="F1005" s="75"/>
      <c r="G1005" s="75"/>
      <c r="H1005" s="82"/>
      <c r="I1005" s="55"/>
      <c r="K1005" s="57"/>
      <c r="L1005" s="57"/>
      <c r="M1005" s="57"/>
      <c r="N1005" s="57"/>
      <c r="O1005" s="57"/>
      <c r="P1005" s="57"/>
      <c r="Q1005" s="57"/>
      <c r="R1005" s="57"/>
    </row>
    <row r="1006" s="56" customFormat="true" ht="9.75" hidden="false" customHeight="false" outlineLevel="0" collapsed="false">
      <c r="A1006" s="75"/>
      <c r="B1006" s="81"/>
      <c r="C1006" s="81"/>
      <c r="D1006" s="77"/>
      <c r="E1006" s="75"/>
      <c r="F1006" s="75"/>
      <c r="G1006" s="75"/>
      <c r="H1006" s="82"/>
      <c r="I1006" s="55"/>
      <c r="K1006" s="57"/>
      <c r="L1006" s="57"/>
      <c r="M1006" s="57"/>
      <c r="N1006" s="57"/>
      <c r="O1006" s="57"/>
      <c r="P1006" s="57"/>
      <c r="Q1006" s="57"/>
      <c r="R1006" s="57"/>
    </row>
    <row r="1007" s="56" customFormat="true" ht="9.75" hidden="false" customHeight="false" outlineLevel="0" collapsed="false">
      <c r="A1007" s="75"/>
      <c r="B1007" s="81"/>
      <c r="C1007" s="81"/>
      <c r="D1007" s="77"/>
      <c r="E1007" s="75"/>
      <c r="F1007" s="75"/>
      <c r="G1007" s="75"/>
      <c r="H1007" s="82"/>
      <c r="I1007" s="55"/>
      <c r="K1007" s="57"/>
      <c r="L1007" s="57"/>
      <c r="M1007" s="57"/>
      <c r="N1007" s="57"/>
      <c r="O1007" s="57"/>
      <c r="P1007" s="57"/>
      <c r="Q1007" s="57"/>
      <c r="R1007" s="57"/>
    </row>
    <row r="1008" s="56" customFormat="true" ht="9.75" hidden="false" customHeight="false" outlineLevel="0" collapsed="false">
      <c r="A1008" s="75"/>
      <c r="B1008" s="81"/>
      <c r="C1008" s="81"/>
      <c r="D1008" s="77"/>
      <c r="E1008" s="75"/>
      <c r="F1008" s="75"/>
      <c r="G1008" s="75"/>
      <c r="H1008" s="82"/>
      <c r="I1008" s="55"/>
      <c r="K1008" s="57"/>
      <c r="L1008" s="57"/>
      <c r="M1008" s="57"/>
      <c r="N1008" s="57"/>
      <c r="O1008" s="57"/>
      <c r="P1008" s="57"/>
      <c r="Q1008" s="57"/>
      <c r="R1008" s="57"/>
    </row>
    <row r="1009" s="56" customFormat="true" ht="9.75" hidden="false" customHeight="false" outlineLevel="0" collapsed="false">
      <c r="A1009" s="75"/>
      <c r="B1009" s="81"/>
      <c r="C1009" s="81"/>
      <c r="D1009" s="77"/>
      <c r="E1009" s="75"/>
      <c r="F1009" s="75"/>
      <c r="G1009" s="75"/>
      <c r="H1009" s="82"/>
      <c r="I1009" s="55"/>
      <c r="K1009" s="57"/>
      <c r="L1009" s="57"/>
      <c r="M1009" s="57"/>
      <c r="N1009" s="57"/>
      <c r="O1009" s="57"/>
      <c r="P1009" s="57"/>
      <c r="Q1009" s="57"/>
      <c r="R1009" s="57"/>
    </row>
    <row r="1010" s="56" customFormat="true" ht="9.75" hidden="false" customHeight="false" outlineLevel="0" collapsed="false">
      <c r="A1010" s="75"/>
      <c r="B1010" s="81"/>
      <c r="C1010" s="81"/>
      <c r="D1010" s="77"/>
      <c r="E1010" s="75"/>
      <c r="F1010" s="75"/>
      <c r="G1010" s="75"/>
      <c r="H1010" s="82"/>
      <c r="I1010" s="55"/>
      <c r="K1010" s="57"/>
      <c r="L1010" s="57"/>
      <c r="M1010" s="57"/>
      <c r="N1010" s="57"/>
      <c r="O1010" s="57"/>
      <c r="P1010" s="57"/>
      <c r="Q1010" s="57"/>
      <c r="R1010" s="57"/>
    </row>
    <row r="1011" s="56" customFormat="true" ht="9.75" hidden="false" customHeight="false" outlineLevel="0" collapsed="false">
      <c r="A1011" s="75"/>
      <c r="B1011" s="81"/>
      <c r="C1011" s="81"/>
      <c r="D1011" s="77"/>
      <c r="E1011" s="75"/>
      <c r="F1011" s="75"/>
      <c r="G1011" s="75"/>
      <c r="H1011" s="82"/>
      <c r="I1011" s="55"/>
      <c r="K1011" s="57"/>
      <c r="L1011" s="57"/>
      <c r="M1011" s="57"/>
      <c r="N1011" s="57"/>
      <c r="O1011" s="57"/>
      <c r="P1011" s="57"/>
      <c r="Q1011" s="57"/>
      <c r="R1011" s="57"/>
    </row>
    <row r="1012" s="56" customFormat="true" ht="9.75" hidden="false" customHeight="false" outlineLevel="0" collapsed="false">
      <c r="A1012" s="75"/>
      <c r="B1012" s="81"/>
      <c r="C1012" s="81"/>
      <c r="D1012" s="77"/>
      <c r="E1012" s="75"/>
      <c r="F1012" s="75"/>
      <c r="G1012" s="75"/>
      <c r="H1012" s="82"/>
      <c r="I1012" s="55"/>
      <c r="K1012" s="57"/>
      <c r="L1012" s="57"/>
      <c r="M1012" s="57"/>
      <c r="N1012" s="57"/>
      <c r="O1012" s="57"/>
      <c r="P1012" s="57"/>
      <c r="Q1012" s="57"/>
      <c r="R1012" s="57"/>
    </row>
    <row r="1013" s="56" customFormat="true" ht="9.75" hidden="false" customHeight="false" outlineLevel="0" collapsed="false">
      <c r="A1013" s="75"/>
      <c r="B1013" s="81"/>
      <c r="C1013" s="81"/>
      <c r="D1013" s="77"/>
      <c r="E1013" s="75"/>
      <c r="F1013" s="75"/>
      <c r="G1013" s="75"/>
      <c r="H1013" s="82"/>
      <c r="I1013" s="55"/>
      <c r="K1013" s="57"/>
      <c r="L1013" s="57"/>
      <c r="M1013" s="57"/>
      <c r="N1013" s="57"/>
      <c r="O1013" s="57"/>
      <c r="P1013" s="57"/>
      <c r="Q1013" s="57"/>
      <c r="R1013" s="57"/>
    </row>
    <row r="1014" s="56" customFormat="true" ht="9.75" hidden="false" customHeight="false" outlineLevel="0" collapsed="false">
      <c r="A1014" s="75"/>
      <c r="B1014" s="81"/>
      <c r="C1014" s="81"/>
      <c r="D1014" s="77"/>
      <c r="E1014" s="75"/>
      <c r="F1014" s="75"/>
      <c r="G1014" s="75"/>
      <c r="H1014" s="82"/>
      <c r="I1014" s="55"/>
      <c r="K1014" s="57"/>
      <c r="L1014" s="57"/>
      <c r="M1014" s="57"/>
      <c r="N1014" s="57"/>
      <c r="O1014" s="57"/>
      <c r="P1014" s="57"/>
      <c r="Q1014" s="57"/>
      <c r="R1014" s="57"/>
    </row>
    <row r="1015" s="56" customFormat="true" ht="9.75" hidden="false" customHeight="false" outlineLevel="0" collapsed="false">
      <c r="A1015" s="75"/>
      <c r="B1015" s="81"/>
      <c r="C1015" s="81"/>
      <c r="D1015" s="77"/>
      <c r="E1015" s="75"/>
      <c r="F1015" s="75"/>
      <c r="G1015" s="75"/>
      <c r="H1015" s="82"/>
      <c r="I1015" s="55"/>
      <c r="K1015" s="57"/>
      <c r="L1015" s="57"/>
      <c r="M1015" s="57"/>
      <c r="N1015" s="57"/>
      <c r="O1015" s="57"/>
      <c r="P1015" s="57"/>
      <c r="Q1015" s="57"/>
      <c r="R1015" s="57"/>
    </row>
    <row r="1016" s="56" customFormat="true" ht="9.75" hidden="false" customHeight="false" outlineLevel="0" collapsed="false">
      <c r="A1016" s="75"/>
      <c r="B1016" s="81"/>
      <c r="C1016" s="81"/>
      <c r="D1016" s="77"/>
      <c r="E1016" s="75"/>
      <c r="F1016" s="75"/>
      <c r="G1016" s="75"/>
      <c r="H1016" s="82"/>
      <c r="I1016" s="55"/>
      <c r="K1016" s="57"/>
      <c r="L1016" s="57"/>
      <c r="M1016" s="57"/>
      <c r="N1016" s="57"/>
      <c r="O1016" s="57"/>
      <c r="P1016" s="57"/>
      <c r="Q1016" s="57"/>
      <c r="R1016" s="57"/>
    </row>
    <row r="1017" s="56" customFormat="true" ht="9.75" hidden="false" customHeight="false" outlineLevel="0" collapsed="false">
      <c r="A1017" s="75"/>
      <c r="B1017" s="81"/>
      <c r="C1017" s="81"/>
      <c r="D1017" s="77"/>
      <c r="E1017" s="75"/>
      <c r="F1017" s="75"/>
      <c r="G1017" s="75"/>
      <c r="H1017" s="82"/>
      <c r="I1017" s="55"/>
      <c r="K1017" s="57"/>
      <c r="L1017" s="57"/>
      <c r="M1017" s="57"/>
      <c r="N1017" s="57"/>
      <c r="O1017" s="57"/>
      <c r="P1017" s="57"/>
      <c r="Q1017" s="57"/>
      <c r="R1017" s="57"/>
    </row>
    <row r="1018" s="56" customFormat="true" ht="9.75" hidden="false" customHeight="false" outlineLevel="0" collapsed="false">
      <c r="A1018" s="75"/>
      <c r="B1018" s="81"/>
      <c r="C1018" s="81"/>
      <c r="D1018" s="77"/>
      <c r="E1018" s="75"/>
      <c r="F1018" s="75"/>
      <c r="G1018" s="75"/>
      <c r="H1018" s="82"/>
      <c r="I1018" s="55"/>
      <c r="K1018" s="57"/>
      <c r="L1018" s="57"/>
      <c r="M1018" s="57"/>
      <c r="N1018" s="57"/>
      <c r="O1018" s="57"/>
      <c r="P1018" s="57"/>
      <c r="Q1018" s="57"/>
      <c r="R1018" s="57"/>
    </row>
    <row r="1019" s="56" customFormat="true" ht="9.75" hidden="false" customHeight="false" outlineLevel="0" collapsed="false">
      <c r="A1019" s="75"/>
      <c r="B1019" s="81"/>
      <c r="C1019" s="81"/>
      <c r="D1019" s="77"/>
      <c r="E1019" s="75"/>
      <c r="F1019" s="75"/>
      <c r="G1019" s="75"/>
      <c r="H1019" s="82"/>
      <c r="I1019" s="55"/>
      <c r="K1019" s="57"/>
      <c r="L1019" s="57"/>
      <c r="M1019" s="57"/>
      <c r="N1019" s="57"/>
      <c r="O1019" s="57"/>
      <c r="P1019" s="57"/>
      <c r="Q1019" s="57"/>
      <c r="R1019" s="57"/>
    </row>
    <row r="1020" s="56" customFormat="true" ht="9.75" hidden="false" customHeight="false" outlineLevel="0" collapsed="false">
      <c r="A1020" s="75"/>
      <c r="B1020" s="81"/>
      <c r="C1020" s="81"/>
      <c r="D1020" s="77"/>
      <c r="E1020" s="75"/>
      <c r="F1020" s="75"/>
      <c r="G1020" s="75"/>
      <c r="H1020" s="82"/>
      <c r="I1020" s="55"/>
      <c r="K1020" s="57"/>
      <c r="L1020" s="57"/>
      <c r="M1020" s="57"/>
      <c r="N1020" s="57"/>
      <c r="O1020" s="57"/>
      <c r="P1020" s="57"/>
      <c r="Q1020" s="57"/>
      <c r="R1020" s="57"/>
    </row>
    <row r="1021" s="56" customFormat="true" ht="9.75" hidden="false" customHeight="false" outlineLevel="0" collapsed="false">
      <c r="A1021" s="75"/>
      <c r="B1021" s="81"/>
      <c r="C1021" s="81"/>
      <c r="D1021" s="77"/>
      <c r="E1021" s="75"/>
      <c r="F1021" s="75"/>
      <c r="G1021" s="75"/>
      <c r="H1021" s="82"/>
      <c r="I1021" s="55"/>
      <c r="K1021" s="57"/>
      <c r="L1021" s="57"/>
      <c r="M1021" s="57"/>
      <c r="N1021" s="57"/>
      <c r="O1021" s="57"/>
      <c r="P1021" s="57"/>
      <c r="Q1021" s="57"/>
      <c r="R1021" s="57"/>
    </row>
    <row r="1022" s="56" customFormat="true" ht="9.75" hidden="false" customHeight="false" outlineLevel="0" collapsed="false">
      <c r="A1022" s="75"/>
      <c r="B1022" s="81"/>
      <c r="C1022" s="81"/>
      <c r="D1022" s="77"/>
      <c r="E1022" s="75"/>
      <c r="F1022" s="75"/>
      <c r="G1022" s="75"/>
      <c r="H1022" s="82"/>
      <c r="I1022" s="55"/>
      <c r="K1022" s="57"/>
      <c r="L1022" s="57"/>
      <c r="M1022" s="57"/>
      <c r="N1022" s="57"/>
      <c r="O1022" s="57"/>
      <c r="P1022" s="57"/>
      <c r="Q1022" s="57"/>
      <c r="R1022" s="57"/>
    </row>
    <row r="1023" s="56" customFormat="true" ht="9.75" hidden="false" customHeight="false" outlineLevel="0" collapsed="false">
      <c r="A1023" s="75"/>
      <c r="B1023" s="81"/>
      <c r="C1023" s="81"/>
      <c r="D1023" s="77"/>
      <c r="E1023" s="75"/>
      <c r="F1023" s="75"/>
      <c r="G1023" s="75"/>
      <c r="H1023" s="82"/>
      <c r="I1023" s="55"/>
      <c r="K1023" s="57"/>
      <c r="L1023" s="57"/>
      <c r="M1023" s="57"/>
      <c r="N1023" s="57"/>
      <c r="O1023" s="57"/>
      <c r="P1023" s="57"/>
      <c r="Q1023" s="57"/>
      <c r="R1023" s="57"/>
    </row>
    <row r="1024" s="56" customFormat="true" ht="9.75" hidden="false" customHeight="false" outlineLevel="0" collapsed="false">
      <c r="A1024" s="75"/>
      <c r="B1024" s="81"/>
      <c r="C1024" s="81"/>
      <c r="D1024" s="77"/>
      <c r="E1024" s="75"/>
      <c r="F1024" s="75"/>
      <c r="G1024" s="75"/>
      <c r="H1024" s="82"/>
      <c r="I1024" s="55"/>
      <c r="K1024" s="57"/>
      <c r="L1024" s="57"/>
      <c r="M1024" s="57"/>
      <c r="N1024" s="57"/>
      <c r="O1024" s="57"/>
      <c r="P1024" s="57"/>
      <c r="Q1024" s="57"/>
      <c r="R1024" s="57"/>
    </row>
    <row r="1025" s="56" customFormat="true" ht="9.75" hidden="false" customHeight="false" outlineLevel="0" collapsed="false">
      <c r="A1025" s="75"/>
      <c r="B1025" s="81"/>
      <c r="C1025" s="81"/>
      <c r="D1025" s="77"/>
      <c r="E1025" s="75"/>
      <c r="F1025" s="75"/>
      <c r="G1025" s="75"/>
      <c r="H1025" s="82"/>
      <c r="I1025" s="55"/>
      <c r="K1025" s="57"/>
      <c r="L1025" s="57"/>
      <c r="M1025" s="57"/>
      <c r="N1025" s="57"/>
      <c r="O1025" s="57"/>
      <c r="P1025" s="57"/>
      <c r="Q1025" s="57"/>
      <c r="R1025" s="57"/>
    </row>
    <row r="1026" s="56" customFormat="true" ht="9.75" hidden="false" customHeight="false" outlineLevel="0" collapsed="false">
      <c r="A1026" s="75"/>
      <c r="B1026" s="81"/>
      <c r="C1026" s="81"/>
      <c r="D1026" s="77"/>
      <c r="E1026" s="75"/>
      <c r="F1026" s="75"/>
      <c r="G1026" s="75"/>
      <c r="H1026" s="82"/>
      <c r="I1026" s="55"/>
      <c r="K1026" s="57"/>
      <c r="L1026" s="57"/>
      <c r="M1026" s="57"/>
      <c r="N1026" s="57"/>
      <c r="O1026" s="57"/>
      <c r="P1026" s="57"/>
      <c r="Q1026" s="57"/>
      <c r="R1026" s="57"/>
    </row>
    <row r="1027" s="56" customFormat="true" ht="9.75" hidden="false" customHeight="false" outlineLevel="0" collapsed="false">
      <c r="A1027" s="75"/>
      <c r="B1027" s="81"/>
      <c r="C1027" s="81"/>
      <c r="D1027" s="77"/>
      <c r="E1027" s="75"/>
      <c r="F1027" s="75"/>
      <c r="G1027" s="75"/>
      <c r="H1027" s="82"/>
      <c r="I1027" s="55"/>
      <c r="K1027" s="57"/>
      <c r="L1027" s="57"/>
      <c r="M1027" s="57"/>
      <c r="N1027" s="57"/>
      <c r="O1027" s="57"/>
      <c r="P1027" s="57"/>
      <c r="Q1027" s="57"/>
      <c r="R1027" s="57"/>
    </row>
    <row r="1028" s="56" customFormat="true" ht="9.75" hidden="false" customHeight="false" outlineLevel="0" collapsed="false">
      <c r="A1028" s="75"/>
      <c r="B1028" s="81"/>
      <c r="C1028" s="81"/>
      <c r="D1028" s="77"/>
      <c r="E1028" s="75"/>
      <c r="F1028" s="75"/>
      <c r="G1028" s="75"/>
      <c r="H1028" s="82"/>
      <c r="I1028" s="55"/>
      <c r="K1028" s="57"/>
      <c r="L1028" s="57"/>
      <c r="M1028" s="57"/>
      <c r="N1028" s="57"/>
      <c r="O1028" s="57"/>
      <c r="P1028" s="57"/>
      <c r="Q1028" s="57"/>
      <c r="R1028" s="57"/>
    </row>
    <row r="1029" s="56" customFormat="true" ht="9.75" hidden="false" customHeight="false" outlineLevel="0" collapsed="false">
      <c r="A1029" s="75"/>
      <c r="B1029" s="81"/>
      <c r="C1029" s="81"/>
      <c r="D1029" s="77"/>
      <c r="E1029" s="75"/>
      <c r="F1029" s="75"/>
      <c r="G1029" s="75"/>
      <c r="H1029" s="82"/>
      <c r="I1029" s="55"/>
      <c r="K1029" s="57"/>
      <c r="L1029" s="57"/>
      <c r="M1029" s="57"/>
      <c r="N1029" s="57"/>
      <c r="O1029" s="57"/>
      <c r="P1029" s="57"/>
      <c r="Q1029" s="57"/>
      <c r="R1029" s="57"/>
    </row>
    <row r="1030" s="56" customFormat="true" ht="9.75" hidden="false" customHeight="false" outlineLevel="0" collapsed="false">
      <c r="A1030" s="75"/>
      <c r="B1030" s="81"/>
      <c r="C1030" s="81"/>
      <c r="D1030" s="77"/>
      <c r="E1030" s="75"/>
      <c r="F1030" s="75"/>
      <c r="G1030" s="75"/>
      <c r="H1030" s="82"/>
      <c r="I1030" s="55"/>
      <c r="K1030" s="57"/>
      <c r="L1030" s="57"/>
      <c r="M1030" s="57"/>
      <c r="N1030" s="57"/>
      <c r="O1030" s="57"/>
      <c r="P1030" s="57"/>
      <c r="Q1030" s="57"/>
      <c r="R1030" s="57"/>
    </row>
    <row r="1031" s="56" customFormat="true" ht="9.75" hidden="false" customHeight="false" outlineLevel="0" collapsed="false">
      <c r="A1031" s="75"/>
      <c r="B1031" s="81"/>
      <c r="C1031" s="81"/>
      <c r="D1031" s="77"/>
      <c r="E1031" s="75"/>
      <c r="F1031" s="75"/>
      <c r="G1031" s="75"/>
      <c r="H1031" s="82"/>
      <c r="I1031" s="55"/>
      <c r="K1031" s="57"/>
      <c r="L1031" s="57"/>
      <c r="M1031" s="57"/>
      <c r="N1031" s="57"/>
      <c r="O1031" s="57"/>
      <c r="P1031" s="57"/>
      <c r="Q1031" s="57"/>
      <c r="R1031" s="57"/>
    </row>
    <row r="1032" s="56" customFormat="true" ht="9.75" hidden="false" customHeight="false" outlineLevel="0" collapsed="false">
      <c r="A1032" s="75"/>
      <c r="B1032" s="81"/>
      <c r="C1032" s="81"/>
      <c r="D1032" s="77"/>
      <c r="E1032" s="75"/>
      <c r="F1032" s="75"/>
      <c r="G1032" s="75"/>
      <c r="H1032" s="82"/>
      <c r="I1032" s="55"/>
      <c r="K1032" s="57"/>
      <c r="L1032" s="57"/>
      <c r="M1032" s="57"/>
      <c r="N1032" s="57"/>
      <c r="O1032" s="57"/>
      <c r="P1032" s="57"/>
      <c r="Q1032" s="57"/>
      <c r="R1032" s="57"/>
    </row>
    <row r="1033" s="56" customFormat="true" ht="9.75" hidden="false" customHeight="false" outlineLevel="0" collapsed="false">
      <c r="A1033" s="75"/>
      <c r="B1033" s="81"/>
      <c r="C1033" s="81"/>
      <c r="D1033" s="77"/>
      <c r="E1033" s="75"/>
      <c r="F1033" s="75"/>
      <c r="G1033" s="75"/>
      <c r="H1033" s="82"/>
      <c r="I1033" s="55"/>
      <c r="K1033" s="57"/>
      <c r="L1033" s="57"/>
      <c r="M1033" s="57"/>
      <c r="N1033" s="57"/>
      <c r="O1033" s="57"/>
      <c r="P1033" s="57"/>
      <c r="Q1033" s="57"/>
      <c r="R1033" s="57"/>
    </row>
    <row r="1034" s="56" customFormat="true" ht="9.75" hidden="false" customHeight="false" outlineLevel="0" collapsed="false">
      <c r="A1034" s="75"/>
      <c r="B1034" s="81"/>
      <c r="C1034" s="81"/>
      <c r="D1034" s="77"/>
      <c r="E1034" s="75"/>
      <c r="F1034" s="75"/>
      <c r="G1034" s="75"/>
      <c r="H1034" s="82"/>
      <c r="I1034" s="55"/>
      <c r="K1034" s="57"/>
      <c r="L1034" s="57"/>
      <c r="M1034" s="57"/>
      <c r="N1034" s="57"/>
      <c r="O1034" s="57"/>
      <c r="P1034" s="57"/>
      <c r="Q1034" s="57"/>
      <c r="R1034" s="57"/>
    </row>
    <row r="1035" s="56" customFormat="true" ht="9.75" hidden="false" customHeight="false" outlineLevel="0" collapsed="false">
      <c r="A1035" s="75"/>
      <c r="B1035" s="81"/>
      <c r="C1035" s="81"/>
      <c r="D1035" s="77"/>
      <c r="E1035" s="75"/>
      <c r="F1035" s="75"/>
      <c r="G1035" s="75"/>
      <c r="H1035" s="82"/>
      <c r="I1035" s="55"/>
      <c r="K1035" s="57"/>
      <c r="L1035" s="57"/>
      <c r="M1035" s="57"/>
      <c r="N1035" s="57"/>
      <c r="O1035" s="57"/>
      <c r="P1035" s="57"/>
      <c r="Q1035" s="57"/>
      <c r="R1035" s="57"/>
    </row>
    <row r="1036" s="56" customFormat="true" ht="9.75" hidden="false" customHeight="false" outlineLevel="0" collapsed="false">
      <c r="A1036" s="75"/>
      <c r="B1036" s="81"/>
      <c r="C1036" s="81"/>
      <c r="D1036" s="77"/>
      <c r="E1036" s="75"/>
      <c r="F1036" s="75"/>
      <c r="G1036" s="75"/>
      <c r="H1036" s="82"/>
      <c r="I1036" s="55"/>
      <c r="K1036" s="57"/>
      <c r="L1036" s="57"/>
      <c r="M1036" s="57"/>
      <c r="N1036" s="57"/>
      <c r="O1036" s="57"/>
      <c r="P1036" s="57"/>
      <c r="Q1036" s="57"/>
      <c r="R1036" s="57"/>
    </row>
    <row r="1037" s="56" customFormat="true" ht="9.75" hidden="false" customHeight="false" outlineLevel="0" collapsed="false">
      <c r="A1037" s="75"/>
      <c r="B1037" s="81"/>
      <c r="C1037" s="81"/>
      <c r="D1037" s="77"/>
      <c r="E1037" s="75"/>
      <c r="F1037" s="75"/>
      <c r="G1037" s="75"/>
      <c r="H1037" s="82"/>
      <c r="I1037" s="55"/>
      <c r="K1037" s="57"/>
      <c r="L1037" s="57"/>
      <c r="M1037" s="57"/>
      <c r="N1037" s="57"/>
      <c r="O1037" s="57"/>
      <c r="P1037" s="57"/>
      <c r="Q1037" s="57"/>
      <c r="R1037" s="57"/>
    </row>
    <row r="1038" s="56" customFormat="true" ht="9.75" hidden="false" customHeight="false" outlineLevel="0" collapsed="false">
      <c r="A1038" s="75"/>
      <c r="B1038" s="81"/>
      <c r="C1038" s="81"/>
      <c r="D1038" s="77"/>
      <c r="E1038" s="75"/>
      <c r="F1038" s="75"/>
      <c r="G1038" s="75"/>
      <c r="H1038" s="82"/>
      <c r="I1038" s="55"/>
      <c r="K1038" s="57"/>
      <c r="L1038" s="57"/>
      <c r="M1038" s="57"/>
      <c r="N1038" s="57"/>
      <c r="O1038" s="57"/>
      <c r="P1038" s="57"/>
      <c r="Q1038" s="57"/>
      <c r="R1038" s="57"/>
    </row>
    <row r="1039" s="56" customFormat="true" ht="9.75" hidden="false" customHeight="false" outlineLevel="0" collapsed="false">
      <c r="A1039" s="75"/>
      <c r="B1039" s="81"/>
      <c r="C1039" s="81"/>
      <c r="D1039" s="77"/>
      <c r="E1039" s="75"/>
      <c r="F1039" s="75"/>
      <c r="G1039" s="75"/>
      <c r="H1039" s="82"/>
      <c r="I1039" s="55"/>
      <c r="K1039" s="57"/>
      <c r="L1039" s="57"/>
      <c r="M1039" s="57"/>
      <c r="N1039" s="57"/>
      <c r="O1039" s="57"/>
      <c r="P1039" s="57"/>
      <c r="Q1039" s="57"/>
      <c r="R1039" s="57"/>
    </row>
    <row r="1040" s="56" customFormat="true" ht="9.75" hidden="false" customHeight="false" outlineLevel="0" collapsed="false">
      <c r="A1040" s="75"/>
      <c r="B1040" s="81"/>
      <c r="C1040" s="81"/>
      <c r="D1040" s="77"/>
      <c r="E1040" s="75"/>
      <c r="F1040" s="75"/>
      <c r="G1040" s="75"/>
      <c r="H1040" s="82"/>
      <c r="I1040" s="55"/>
      <c r="K1040" s="57"/>
      <c r="L1040" s="57"/>
      <c r="M1040" s="57"/>
      <c r="N1040" s="57"/>
      <c r="O1040" s="57"/>
      <c r="P1040" s="57"/>
      <c r="Q1040" s="57"/>
      <c r="R1040" s="57"/>
    </row>
    <row r="1041" s="56" customFormat="true" ht="9.75" hidden="false" customHeight="false" outlineLevel="0" collapsed="false">
      <c r="A1041" s="75"/>
      <c r="B1041" s="81"/>
      <c r="C1041" s="81"/>
      <c r="D1041" s="77"/>
      <c r="E1041" s="75"/>
      <c r="F1041" s="75"/>
      <c r="G1041" s="75"/>
      <c r="H1041" s="82"/>
      <c r="I1041" s="55"/>
      <c r="K1041" s="57"/>
      <c r="L1041" s="57"/>
      <c r="M1041" s="57"/>
      <c r="N1041" s="57"/>
      <c r="O1041" s="57"/>
      <c r="P1041" s="57"/>
      <c r="Q1041" s="57"/>
      <c r="R1041" s="57"/>
    </row>
    <row r="1042" s="56" customFormat="true" ht="9.75" hidden="false" customHeight="false" outlineLevel="0" collapsed="false">
      <c r="A1042" s="75"/>
      <c r="B1042" s="81"/>
      <c r="C1042" s="81"/>
      <c r="D1042" s="77"/>
      <c r="E1042" s="75"/>
      <c r="F1042" s="75"/>
      <c r="G1042" s="75"/>
      <c r="H1042" s="82"/>
      <c r="I1042" s="55"/>
      <c r="K1042" s="57"/>
      <c r="L1042" s="57"/>
      <c r="M1042" s="57"/>
      <c r="N1042" s="57"/>
      <c r="O1042" s="57"/>
      <c r="P1042" s="57"/>
      <c r="Q1042" s="57"/>
      <c r="R1042" s="57"/>
    </row>
    <row r="1043" s="56" customFormat="true" ht="9.75" hidden="false" customHeight="false" outlineLevel="0" collapsed="false">
      <c r="A1043" s="75"/>
      <c r="B1043" s="81"/>
      <c r="C1043" s="81"/>
      <c r="D1043" s="77"/>
      <c r="E1043" s="75"/>
      <c r="F1043" s="75"/>
      <c r="G1043" s="75"/>
      <c r="H1043" s="82"/>
      <c r="I1043" s="55"/>
      <c r="K1043" s="57"/>
      <c r="L1043" s="57"/>
      <c r="M1043" s="57"/>
      <c r="N1043" s="57"/>
      <c r="O1043" s="57"/>
      <c r="P1043" s="57"/>
      <c r="Q1043" s="57"/>
      <c r="R1043" s="57"/>
    </row>
    <row r="1044" s="56" customFormat="true" ht="9.75" hidden="false" customHeight="false" outlineLevel="0" collapsed="false">
      <c r="A1044" s="75"/>
      <c r="B1044" s="81"/>
      <c r="C1044" s="81"/>
      <c r="D1044" s="77"/>
      <c r="E1044" s="75"/>
      <c r="F1044" s="75"/>
      <c r="G1044" s="75"/>
      <c r="H1044" s="82"/>
      <c r="I1044" s="55"/>
      <c r="K1044" s="57"/>
      <c r="L1044" s="57"/>
      <c r="M1044" s="57"/>
      <c r="N1044" s="57"/>
      <c r="O1044" s="57"/>
      <c r="P1044" s="57"/>
      <c r="Q1044" s="57"/>
      <c r="R1044" s="57"/>
    </row>
    <row r="1045" s="56" customFormat="true" ht="9.75" hidden="false" customHeight="false" outlineLevel="0" collapsed="false">
      <c r="A1045" s="75"/>
      <c r="B1045" s="81"/>
      <c r="C1045" s="81"/>
      <c r="D1045" s="77"/>
      <c r="E1045" s="75"/>
      <c r="F1045" s="75"/>
      <c r="G1045" s="75"/>
      <c r="H1045" s="82"/>
      <c r="I1045" s="55"/>
      <c r="K1045" s="57"/>
      <c r="L1045" s="57"/>
      <c r="M1045" s="57"/>
      <c r="N1045" s="57"/>
      <c r="O1045" s="57"/>
      <c r="P1045" s="57"/>
      <c r="Q1045" s="57"/>
      <c r="R1045" s="57"/>
    </row>
    <row r="1046" s="56" customFormat="true" ht="9.75" hidden="false" customHeight="false" outlineLevel="0" collapsed="false">
      <c r="A1046" s="75"/>
      <c r="B1046" s="81"/>
      <c r="C1046" s="81"/>
      <c r="D1046" s="77"/>
      <c r="E1046" s="75"/>
      <c r="F1046" s="75"/>
      <c r="G1046" s="75"/>
      <c r="H1046" s="82"/>
      <c r="I1046" s="55"/>
      <c r="K1046" s="57"/>
      <c r="L1046" s="57"/>
      <c r="M1046" s="57"/>
      <c r="N1046" s="57"/>
      <c r="O1046" s="57"/>
      <c r="P1046" s="57"/>
      <c r="Q1046" s="57"/>
      <c r="R1046" s="57"/>
    </row>
    <row r="1047" s="56" customFormat="true" ht="9.75" hidden="false" customHeight="false" outlineLevel="0" collapsed="false">
      <c r="A1047" s="75"/>
      <c r="B1047" s="81"/>
      <c r="C1047" s="81"/>
      <c r="D1047" s="77"/>
      <c r="E1047" s="75"/>
      <c r="F1047" s="75"/>
      <c r="G1047" s="75"/>
      <c r="H1047" s="82"/>
      <c r="I1047" s="55"/>
      <c r="K1047" s="57"/>
      <c r="L1047" s="57"/>
      <c r="M1047" s="57"/>
      <c r="N1047" s="57"/>
      <c r="O1047" s="57"/>
      <c r="P1047" s="57"/>
      <c r="Q1047" s="57"/>
      <c r="R1047" s="57"/>
    </row>
    <row r="1048" s="56" customFormat="true" ht="9.75" hidden="false" customHeight="false" outlineLevel="0" collapsed="false">
      <c r="A1048" s="75"/>
      <c r="B1048" s="81"/>
      <c r="C1048" s="81"/>
      <c r="D1048" s="77"/>
      <c r="E1048" s="75"/>
      <c r="F1048" s="75"/>
      <c r="G1048" s="75"/>
      <c r="H1048" s="82"/>
      <c r="I1048" s="55"/>
      <c r="K1048" s="57"/>
      <c r="L1048" s="57"/>
      <c r="M1048" s="57"/>
      <c r="N1048" s="57"/>
      <c r="O1048" s="57"/>
      <c r="P1048" s="57"/>
      <c r="Q1048" s="57"/>
      <c r="R1048" s="57"/>
    </row>
    <row r="1049" s="56" customFormat="true" ht="9.75" hidden="false" customHeight="false" outlineLevel="0" collapsed="false">
      <c r="A1049" s="75"/>
      <c r="B1049" s="81"/>
      <c r="C1049" s="81"/>
      <c r="D1049" s="77"/>
      <c r="E1049" s="75"/>
      <c r="F1049" s="75"/>
      <c r="G1049" s="75"/>
      <c r="H1049" s="82"/>
      <c r="I1049" s="55"/>
      <c r="K1049" s="57"/>
      <c r="L1049" s="57"/>
      <c r="M1049" s="57"/>
      <c r="N1049" s="57"/>
      <c r="O1049" s="57"/>
      <c r="P1049" s="57"/>
      <c r="Q1049" s="57"/>
      <c r="R1049" s="57"/>
    </row>
    <row r="1050" s="56" customFormat="true" ht="9.75" hidden="false" customHeight="false" outlineLevel="0" collapsed="false">
      <c r="A1050" s="75"/>
      <c r="B1050" s="81"/>
      <c r="C1050" s="81"/>
      <c r="D1050" s="77"/>
      <c r="E1050" s="75"/>
      <c r="F1050" s="75"/>
      <c r="G1050" s="75"/>
      <c r="H1050" s="82"/>
      <c r="I1050" s="55"/>
      <c r="K1050" s="57"/>
      <c r="L1050" s="57"/>
      <c r="M1050" s="57"/>
      <c r="N1050" s="57"/>
      <c r="O1050" s="57"/>
      <c r="P1050" s="57"/>
      <c r="Q1050" s="57"/>
      <c r="R1050" s="57"/>
    </row>
    <row r="1051" s="56" customFormat="true" ht="9.75" hidden="false" customHeight="false" outlineLevel="0" collapsed="false">
      <c r="A1051" s="75"/>
      <c r="B1051" s="81"/>
      <c r="C1051" s="81"/>
      <c r="D1051" s="77"/>
      <c r="E1051" s="75"/>
      <c r="F1051" s="75"/>
      <c r="G1051" s="75"/>
      <c r="H1051" s="82"/>
      <c r="I1051" s="55"/>
      <c r="K1051" s="57"/>
      <c r="L1051" s="57"/>
      <c r="M1051" s="57"/>
      <c r="N1051" s="57"/>
      <c r="O1051" s="57"/>
      <c r="P1051" s="57"/>
      <c r="Q1051" s="57"/>
      <c r="R1051" s="57"/>
    </row>
    <row r="1052" s="56" customFormat="true" ht="9.75" hidden="false" customHeight="false" outlineLevel="0" collapsed="false">
      <c r="A1052" s="75"/>
      <c r="B1052" s="81"/>
      <c r="C1052" s="81"/>
      <c r="D1052" s="77"/>
      <c r="E1052" s="75"/>
      <c r="F1052" s="75"/>
      <c r="G1052" s="75"/>
      <c r="H1052" s="82"/>
      <c r="I1052" s="55"/>
      <c r="K1052" s="57"/>
      <c r="L1052" s="57"/>
      <c r="M1052" s="57"/>
      <c r="N1052" s="57"/>
      <c r="O1052" s="57"/>
      <c r="P1052" s="57"/>
      <c r="Q1052" s="57"/>
      <c r="R1052" s="57"/>
    </row>
    <row r="1053" s="56" customFormat="true" ht="9.75" hidden="false" customHeight="false" outlineLevel="0" collapsed="false">
      <c r="A1053" s="75"/>
      <c r="B1053" s="81"/>
      <c r="C1053" s="81"/>
      <c r="D1053" s="77"/>
      <c r="E1053" s="75"/>
      <c r="F1053" s="75"/>
      <c r="G1053" s="75"/>
      <c r="H1053" s="82"/>
      <c r="I1053" s="55"/>
      <c r="K1053" s="57"/>
      <c r="L1053" s="57"/>
      <c r="M1053" s="57"/>
      <c r="N1053" s="57"/>
      <c r="O1053" s="57"/>
      <c r="P1053" s="57"/>
      <c r="Q1053" s="57"/>
      <c r="R1053" s="57"/>
    </row>
    <row r="1054" s="56" customFormat="true" ht="9.75" hidden="false" customHeight="false" outlineLevel="0" collapsed="false">
      <c r="A1054" s="75"/>
      <c r="B1054" s="81"/>
      <c r="C1054" s="81"/>
      <c r="D1054" s="77"/>
      <c r="E1054" s="75"/>
      <c r="F1054" s="75"/>
      <c r="G1054" s="75"/>
      <c r="H1054" s="82"/>
      <c r="I1054" s="55"/>
      <c r="K1054" s="57"/>
      <c r="L1054" s="57"/>
      <c r="M1054" s="57"/>
      <c r="N1054" s="57"/>
      <c r="O1054" s="57"/>
      <c r="P1054" s="57"/>
      <c r="Q1054" s="57"/>
      <c r="R1054" s="57"/>
    </row>
    <row r="1055" s="56" customFormat="true" ht="9.75" hidden="false" customHeight="false" outlineLevel="0" collapsed="false">
      <c r="A1055" s="75"/>
      <c r="B1055" s="81"/>
      <c r="C1055" s="81"/>
      <c r="D1055" s="77"/>
      <c r="E1055" s="75"/>
      <c r="F1055" s="75"/>
      <c r="G1055" s="75"/>
      <c r="H1055" s="82"/>
      <c r="I1055" s="55"/>
      <c r="K1055" s="57"/>
      <c r="L1055" s="57"/>
      <c r="M1055" s="57"/>
      <c r="N1055" s="57"/>
      <c r="O1055" s="57"/>
      <c r="P1055" s="57"/>
      <c r="Q1055" s="57"/>
      <c r="R1055" s="57"/>
    </row>
    <row r="1056" s="56" customFormat="true" ht="9.75" hidden="false" customHeight="false" outlineLevel="0" collapsed="false">
      <c r="A1056" s="75"/>
      <c r="B1056" s="81"/>
      <c r="C1056" s="81"/>
      <c r="D1056" s="77"/>
      <c r="E1056" s="75"/>
      <c r="F1056" s="75"/>
      <c r="G1056" s="75"/>
      <c r="H1056" s="82"/>
      <c r="I1056" s="55"/>
      <c r="K1056" s="57"/>
      <c r="L1056" s="57"/>
      <c r="M1056" s="57"/>
      <c r="N1056" s="57"/>
      <c r="O1056" s="57"/>
      <c r="P1056" s="57"/>
      <c r="Q1056" s="57"/>
      <c r="R1056" s="57"/>
    </row>
    <row r="1057" s="56" customFormat="true" ht="9.75" hidden="false" customHeight="false" outlineLevel="0" collapsed="false">
      <c r="A1057" s="75"/>
      <c r="B1057" s="81"/>
      <c r="C1057" s="81"/>
      <c r="D1057" s="77"/>
      <c r="E1057" s="75"/>
      <c r="F1057" s="75"/>
      <c r="G1057" s="75"/>
      <c r="H1057" s="82"/>
      <c r="I1057" s="55"/>
      <c r="K1057" s="57"/>
      <c r="L1057" s="57"/>
      <c r="M1057" s="57"/>
      <c r="N1057" s="57"/>
      <c r="O1057" s="57"/>
      <c r="P1057" s="57"/>
      <c r="Q1057" s="57"/>
      <c r="R1057" s="57"/>
    </row>
    <row r="1058" s="56" customFormat="true" ht="9.75" hidden="false" customHeight="false" outlineLevel="0" collapsed="false">
      <c r="A1058" s="75"/>
      <c r="B1058" s="81"/>
      <c r="C1058" s="81"/>
      <c r="D1058" s="77"/>
      <c r="E1058" s="75"/>
      <c r="F1058" s="75"/>
      <c r="G1058" s="75"/>
      <c r="H1058" s="82"/>
      <c r="I1058" s="55"/>
      <c r="K1058" s="57"/>
      <c r="L1058" s="57"/>
      <c r="M1058" s="57"/>
      <c r="N1058" s="57"/>
      <c r="O1058" s="57"/>
      <c r="P1058" s="57"/>
      <c r="Q1058" s="57"/>
      <c r="R1058" s="57"/>
    </row>
    <row r="1059" s="56" customFormat="true" ht="9.75" hidden="false" customHeight="false" outlineLevel="0" collapsed="false">
      <c r="A1059" s="75"/>
      <c r="B1059" s="81"/>
      <c r="C1059" s="81"/>
      <c r="D1059" s="77"/>
      <c r="E1059" s="75"/>
      <c r="F1059" s="75"/>
      <c r="G1059" s="75"/>
      <c r="H1059" s="82"/>
      <c r="I1059" s="55"/>
      <c r="K1059" s="57"/>
      <c r="L1059" s="57"/>
      <c r="M1059" s="57"/>
      <c r="N1059" s="57"/>
      <c r="O1059" s="57"/>
      <c r="P1059" s="57"/>
      <c r="Q1059" s="57"/>
      <c r="R1059" s="57"/>
    </row>
    <row r="1060" s="56" customFormat="true" ht="9.75" hidden="false" customHeight="false" outlineLevel="0" collapsed="false">
      <c r="A1060" s="75"/>
      <c r="B1060" s="81"/>
      <c r="C1060" s="81"/>
      <c r="D1060" s="77"/>
      <c r="E1060" s="75"/>
      <c r="F1060" s="75"/>
      <c r="G1060" s="75"/>
      <c r="H1060" s="82"/>
      <c r="I1060" s="55"/>
      <c r="K1060" s="57"/>
      <c r="L1060" s="57"/>
      <c r="M1060" s="57"/>
      <c r="N1060" s="57"/>
      <c r="O1060" s="57"/>
      <c r="P1060" s="57"/>
      <c r="Q1060" s="57"/>
      <c r="R1060" s="57"/>
    </row>
    <row r="1061" s="56" customFormat="true" ht="9.75" hidden="false" customHeight="false" outlineLevel="0" collapsed="false">
      <c r="A1061" s="75"/>
      <c r="B1061" s="81"/>
      <c r="C1061" s="81"/>
      <c r="D1061" s="77"/>
      <c r="E1061" s="75"/>
      <c r="F1061" s="75"/>
      <c r="G1061" s="75"/>
      <c r="H1061" s="82"/>
      <c r="I1061" s="55"/>
      <c r="K1061" s="57"/>
      <c r="L1061" s="57"/>
      <c r="M1061" s="57"/>
      <c r="N1061" s="57"/>
      <c r="O1061" s="57"/>
      <c r="P1061" s="57"/>
      <c r="Q1061" s="57"/>
      <c r="R1061" s="57"/>
    </row>
    <row r="1062" s="56" customFormat="true" ht="9.75" hidden="false" customHeight="false" outlineLevel="0" collapsed="false">
      <c r="A1062" s="75"/>
      <c r="B1062" s="81"/>
      <c r="C1062" s="81"/>
      <c r="D1062" s="77"/>
      <c r="E1062" s="75"/>
      <c r="F1062" s="75"/>
      <c r="G1062" s="75"/>
      <c r="H1062" s="82"/>
      <c r="I1062" s="55"/>
      <c r="K1062" s="57"/>
      <c r="L1062" s="57"/>
      <c r="M1062" s="57"/>
      <c r="N1062" s="57"/>
      <c r="O1062" s="57"/>
      <c r="P1062" s="57"/>
      <c r="Q1062" s="57"/>
      <c r="R1062" s="57"/>
    </row>
    <row r="1063" s="56" customFormat="true" ht="9.75" hidden="false" customHeight="false" outlineLevel="0" collapsed="false">
      <c r="A1063" s="75"/>
      <c r="B1063" s="81"/>
      <c r="C1063" s="81"/>
      <c r="D1063" s="77"/>
      <c r="E1063" s="75"/>
      <c r="F1063" s="75"/>
      <c r="G1063" s="75"/>
      <c r="H1063" s="82"/>
      <c r="I1063" s="55"/>
      <c r="K1063" s="57"/>
      <c r="L1063" s="57"/>
      <c r="M1063" s="57"/>
      <c r="N1063" s="57"/>
      <c r="O1063" s="57"/>
      <c r="P1063" s="57"/>
      <c r="Q1063" s="57"/>
      <c r="R1063" s="57"/>
    </row>
    <row r="1064" s="56" customFormat="true" ht="9.75" hidden="false" customHeight="false" outlineLevel="0" collapsed="false">
      <c r="A1064" s="75"/>
      <c r="B1064" s="81"/>
      <c r="C1064" s="81"/>
      <c r="D1064" s="77"/>
      <c r="E1064" s="75"/>
      <c r="F1064" s="75"/>
      <c r="G1064" s="75"/>
      <c r="H1064" s="82"/>
      <c r="I1064" s="55"/>
      <c r="K1064" s="57"/>
      <c r="L1064" s="57"/>
      <c r="M1064" s="57"/>
      <c r="N1064" s="57"/>
      <c r="O1064" s="57"/>
      <c r="P1064" s="57"/>
      <c r="Q1064" s="57"/>
      <c r="R1064" s="57"/>
    </row>
    <row r="1065" s="56" customFormat="true" ht="9.75" hidden="false" customHeight="false" outlineLevel="0" collapsed="false">
      <c r="A1065" s="75"/>
      <c r="B1065" s="81"/>
      <c r="C1065" s="81"/>
      <c r="D1065" s="77"/>
      <c r="E1065" s="75"/>
      <c r="F1065" s="75"/>
      <c r="G1065" s="75"/>
      <c r="H1065" s="82"/>
      <c r="I1065" s="55"/>
      <c r="K1065" s="57"/>
      <c r="L1065" s="57"/>
      <c r="M1065" s="57"/>
      <c r="N1065" s="57"/>
      <c r="O1065" s="57"/>
      <c r="P1065" s="57"/>
      <c r="Q1065" s="57"/>
      <c r="R1065" s="57"/>
    </row>
    <row r="1066" s="56" customFormat="true" ht="9.75" hidden="false" customHeight="false" outlineLevel="0" collapsed="false">
      <c r="A1066" s="75"/>
      <c r="B1066" s="81"/>
      <c r="C1066" s="81"/>
      <c r="D1066" s="77"/>
      <c r="E1066" s="75"/>
      <c r="F1066" s="75"/>
      <c r="G1066" s="75"/>
      <c r="H1066" s="82"/>
      <c r="I1066" s="55"/>
      <c r="K1066" s="57"/>
      <c r="L1066" s="57"/>
      <c r="M1066" s="57"/>
      <c r="N1066" s="57"/>
      <c r="O1066" s="57"/>
      <c r="P1066" s="57"/>
      <c r="Q1066" s="57"/>
      <c r="R1066" s="57"/>
    </row>
    <row r="1067" s="56" customFormat="true" ht="9.75" hidden="false" customHeight="false" outlineLevel="0" collapsed="false">
      <c r="A1067" s="75"/>
      <c r="B1067" s="81"/>
      <c r="C1067" s="81"/>
      <c r="D1067" s="77"/>
      <c r="E1067" s="75"/>
      <c r="F1067" s="75"/>
      <c r="G1067" s="75"/>
      <c r="H1067" s="82"/>
      <c r="I1067" s="55"/>
      <c r="K1067" s="57"/>
      <c r="L1067" s="57"/>
      <c r="M1067" s="57"/>
      <c r="N1067" s="57"/>
      <c r="O1067" s="57"/>
      <c r="P1067" s="57"/>
      <c r="Q1067" s="57"/>
      <c r="R1067" s="57"/>
    </row>
    <row r="1068" s="56" customFormat="true" ht="9.75" hidden="false" customHeight="false" outlineLevel="0" collapsed="false">
      <c r="A1068" s="75"/>
      <c r="B1068" s="81"/>
      <c r="C1068" s="81"/>
      <c r="D1068" s="77"/>
      <c r="E1068" s="75"/>
      <c r="F1068" s="75"/>
      <c r="G1068" s="75"/>
      <c r="H1068" s="82"/>
      <c r="I1068" s="55"/>
      <c r="K1068" s="57"/>
      <c r="L1068" s="57"/>
      <c r="M1068" s="57"/>
      <c r="N1068" s="57"/>
      <c r="O1068" s="57"/>
      <c r="P1068" s="57"/>
      <c r="Q1068" s="57"/>
      <c r="R1068" s="57"/>
    </row>
    <row r="1069" s="56" customFormat="true" ht="9.75" hidden="false" customHeight="false" outlineLevel="0" collapsed="false">
      <c r="A1069" s="75"/>
      <c r="B1069" s="81"/>
      <c r="C1069" s="81"/>
      <c r="D1069" s="77"/>
      <c r="E1069" s="75"/>
      <c r="F1069" s="75"/>
      <c r="G1069" s="75"/>
      <c r="H1069" s="82"/>
      <c r="I1069" s="55"/>
      <c r="K1069" s="57"/>
      <c r="L1069" s="57"/>
      <c r="M1069" s="57"/>
      <c r="N1069" s="57"/>
      <c r="O1069" s="57"/>
      <c r="P1069" s="57"/>
      <c r="Q1069" s="57"/>
      <c r="R1069" s="57"/>
    </row>
    <row r="1070" s="56" customFormat="true" ht="9.75" hidden="false" customHeight="false" outlineLevel="0" collapsed="false">
      <c r="A1070" s="75"/>
      <c r="B1070" s="81"/>
      <c r="C1070" s="81"/>
      <c r="D1070" s="77"/>
      <c r="E1070" s="75"/>
      <c r="F1070" s="75"/>
      <c r="G1070" s="75"/>
      <c r="H1070" s="82"/>
      <c r="I1070" s="55"/>
      <c r="K1070" s="57"/>
      <c r="L1070" s="57"/>
      <c r="M1070" s="57"/>
      <c r="N1070" s="57"/>
      <c r="O1070" s="57"/>
      <c r="P1070" s="57"/>
      <c r="Q1070" s="57"/>
      <c r="R1070" s="57"/>
    </row>
    <row r="1071" s="56" customFormat="true" ht="9.75" hidden="false" customHeight="false" outlineLevel="0" collapsed="false">
      <c r="A1071" s="75"/>
      <c r="B1071" s="81"/>
      <c r="C1071" s="81"/>
      <c r="D1071" s="77"/>
      <c r="E1071" s="75"/>
      <c r="F1071" s="75"/>
      <c r="G1071" s="75"/>
      <c r="H1071" s="82"/>
      <c r="I1071" s="55"/>
      <c r="K1071" s="57"/>
      <c r="L1071" s="57"/>
      <c r="M1071" s="57"/>
      <c r="N1071" s="57"/>
      <c r="O1071" s="57"/>
      <c r="P1071" s="57"/>
      <c r="Q1071" s="57"/>
      <c r="R1071" s="57"/>
    </row>
    <row r="1072" s="56" customFormat="true" ht="9.75" hidden="false" customHeight="false" outlineLevel="0" collapsed="false">
      <c r="A1072" s="75"/>
      <c r="B1072" s="81"/>
      <c r="C1072" s="81"/>
      <c r="D1072" s="77"/>
      <c r="E1072" s="75"/>
      <c r="F1072" s="75"/>
      <c r="G1072" s="75"/>
      <c r="H1072" s="82"/>
      <c r="I1072" s="55"/>
      <c r="K1072" s="57"/>
      <c r="L1072" s="57"/>
      <c r="M1072" s="57"/>
      <c r="N1072" s="57"/>
      <c r="O1072" s="57"/>
      <c r="P1072" s="57"/>
      <c r="Q1072" s="57"/>
      <c r="R1072" s="57"/>
    </row>
    <row r="1073" s="56" customFormat="true" ht="9.75" hidden="false" customHeight="false" outlineLevel="0" collapsed="false">
      <c r="A1073" s="75"/>
      <c r="B1073" s="81"/>
      <c r="C1073" s="81"/>
      <c r="D1073" s="77"/>
      <c r="E1073" s="75"/>
      <c r="F1073" s="75"/>
      <c r="G1073" s="75"/>
      <c r="H1073" s="82"/>
      <c r="I1073" s="55"/>
      <c r="K1073" s="57"/>
      <c r="L1073" s="57"/>
      <c r="M1073" s="57"/>
      <c r="N1073" s="57"/>
      <c r="O1073" s="57"/>
      <c r="P1073" s="57"/>
      <c r="Q1073" s="57"/>
      <c r="R1073" s="57"/>
    </row>
    <row r="1074" s="56" customFormat="true" ht="9.75" hidden="false" customHeight="false" outlineLevel="0" collapsed="false">
      <c r="A1074" s="75"/>
      <c r="B1074" s="81"/>
      <c r="C1074" s="81"/>
      <c r="D1074" s="77"/>
      <c r="E1074" s="75"/>
      <c r="F1074" s="75"/>
      <c r="G1074" s="75"/>
      <c r="H1074" s="82"/>
      <c r="I1074" s="55"/>
      <c r="K1074" s="57"/>
      <c r="L1074" s="57"/>
      <c r="M1074" s="57"/>
      <c r="N1074" s="57"/>
      <c r="O1074" s="57"/>
      <c r="P1074" s="57"/>
      <c r="Q1074" s="57"/>
      <c r="R1074" s="57"/>
    </row>
    <row r="1075" s="56" customFormat="true" ht="9.75" hidden="false" customHeight="false" outlineLevel="0" collapsed="false">
      <c r="A1075" s="75"/>
      <c r="B1075" s="81"/>
      <c r="C1075" s="81"/>
      <c r="D1075" s="77"/>
      <c r="E1075" s="75"/>
      <c r="F1075" s="75"/>
      <c r="G1075" s="75"/>
      <c r="H1075" s="82"/>
      <c r="I1075" s="55"/>
      <c r="K1075" s="57"/>
      <c r="L1075" s="57"/>
      <c r="M1075" s="57"/>
      <c r="N1075" s="57"/>
      <c r="O1075" s="57"/>
      <c r="P1075" s="57"/>
      <c r="Q1075" s="57"/>
      <c r="R1075" s="57"/>
    </row>
    <row r="1076" s="56" customFormat="true" ht="9.75" hidden="false" customHeight="false" outlineLevel="0" collapsed="false">
      <c r="A1076" s="75"/>
      <c r="B1076" s="81"/>
      <c r="C1076" s="81"/>
      <c r="D1076" s="77"/>
      <c r="E1076" s="75"/>
      <c r="F1076" s="75"/>
      <c r="G1076" s="75"/>
      <c r="H1076" s="82"/>
      <c r="I1076" s="55"/>
      <c r="K1076" s="57"/>
      <c r="L1076" s="57"/>
      <c r="M1076" s="57"/>
      <c r="N1076" s="57"/>
      <c r="O1076" s="57"/>
      <c r="P1076" s="57"/>
      <c r="Q1076" s="57"/>
      <c r="R1076" s="57"/>
    </row>
    <row r="1077" s="56" customFormat="true" ht="9.75" hidden="false" customHeight="false" outlineLevel="0" collapsed="false">
      <c r="A1077" s="75"/>
      <c r="B1077" s="81"/>
      <c r="C1077" s="81"/>
      <c r="D1077" s="77"/>
      <c r="E1077" s="75"/>
      <c r="F1077" s="75"/>
      <c r="G1077" s="75"/>
      <c r="H1077" s="82"/>
      <c r="I1077" s="55"/>
      <c r="K1077" s="57"/>
      <c r="L1077" s="57"/>
      <c r="M1077" s="57"/>
      <c r="N1077" s="57"/>
      <c r="O1077" s="57"/>
      <c r="P1077" s="57"/>
      <c r="Q1077" s="57"/>
      <c r="R1077" s="57"/>
    </row>
    <row r="1078" s="56" customFormat="true" ht="9.75" hidden="false" customHeight="false" outlineLevel="0" collapsed="false">
      <c r="A1078" s="75"/>
      <c r="B1078" s="81"/>
      <c r="C1078" s="81"/>
      <c r="D1078" s="77"/>
      <c r="E1078" s="75"/>
      <c r="F1078" s="75"/>
      <c r="G1078" s="75"/>
      <c r="H1078" s="82"/>
      <c r="I1078" s="55"/>
      <c r="K1078" s="57"/>
      <c r="L1078" s="57"/>
      <c r="M1078" s="57"/>
      <c r="N1078" s="57"/>
      <c r="O1078" s="57"/>
      <c r="P1078" s="57"/>
      <c r="Q1078" s="57"/>
      <c r="R1078" s="57"/>
    </row>
  </sheetData>
  <sheetProtection sheet="true" selectLockedCells="true" selectUnlockedCells="true"/>
  <mergeCells count="5">
    <mergeCell ref="A1:H1"/>
    <mergeCell ref="A2:G2"/>
    <mergeCell ref="H2:I2"/>
    <mergeCell ref="H3:I3"/>
    <mergeCell ref="B4:E4"/>
  </mergeCells>
  <conditionalFormatting sqref="A78:A2913">
    <cfRule type="expression" priority="2" aboveAverage="0" equalAverage="0" bottom="0" percent="0" rank="0" text="" dxfId="0">
      <formula>$A78&lt;&gt;""</formula>
    </cfRule>
  </conditionalFormatting>
  <conditionalFormatting sqref="B78:H2888">
    <cfRule type="expression" priority="3" aboveAverage="0" equalAverage="0" bottom="0" percent="0" rank="0" text="" dxfId="1">
      <formula>$A78&lt;&gt;""</formula>
    </cfRule>
  </conditionalFormatting>
  <conditionalFormatting sqref="D2886:D2913">
    <cfRule type="expression" priority="4" aboveAverage="0" equalAverage="0" bottom="0" percent="0" rank="0" text="" dxfId="2">
      <formula>$A2886&lt;&gt;""</formula>
    </cfRule>
  </conditionalFormatting>
  <conditionalFormatting sqref="A8:I76 I78">
    <cfRule type="expression" priority="5" aboveAverage="0" equalAverage="0" bottom="0" percent="0" rank="0" text="" dxfId="3">
      <formula>$A8&lt;&gt;""</formula>
    </cfRule>
  </conditionalFormatting>
  <dataValidations count="6">
    <dataValidation allowBlank="true" errorStyle="stop" operator="between" showDropDown="false" showErrorMessage="true" showInputMessage="true" sqref="D7" type="date">
      <formula1>42370</formula1>
      <formula2>42735</formula2>
    </dataValidation>
    <dataValidation allowBlank="true" errorStyle="stop" operator="between" showDropDown="false" showErrorMessage="false" showInputMessage="false" sqref="B8:C76 B78:C1078" type="none">
      <formula1>0</formula1>
      <formula2>0</formula2>
    </dataValidation>
    <dataValidation allowBlank="true" errorStyle="stop" operator="between" showDropDown="false" showErrorMessage="true" showInputMessage="true" sqref="D79:D1078" type="date">
      <formula1>41640</formula1>
      <formula2>42004</formula2>
    </dataValidation>
    <dataValidation allowBlank="true" errorStyle="stop" operator="between" showDropDown="false" showErrorMessage="false" showInputMessage="true" sqref="E8:F76 E78:F1078" type="list">
      <formula1>#ref!</formula1>
      <formula2>0</formula2>
    </dataValidation>
    <dataValidation allowBlank="true" errorStyle="stop" operator="greaterThan" showDropDown="false" showErrorMessage="true" showInputMessage="true" sqref="H8:I76 H78:I78 H79:H1078" type="decimal">
      <formula1>0</formula1>
      <formula2>0</formula2>
    </dataValidation>
    <dataValidation allowBlank="true" errorStyle="stop" operator="between" showDropDown="false" showErrorMessage="true" showInputMessage="true" sqref="D8:D76 D78" type="date">
      <formula1>45658</formula1>
      <formula2>46022</formula2>
    </dataValidation>
  </dataValidations>
  <printOptions headings="false" gridLines="false" gridLinesSet="true" horizontalCentered="false" verticalCentered="false"/>
  <pageMargins left="0.196527777777778" right="0.196527777777778" top="0.39375" bottom="0.39375" header="0.511811023622047" footer="0.315277777777778"/>
  <pageSetup paperSize="9" scale="100" fitToWidth="1" fitToHeight="1" pageOrder="downThenOver" orientation="landscape" blackAndWhite="false" draft="false" cellComments="none" horizontalDpi="300" verticalDpi="300" copies="1"/>
  <headerFooter differentFirst="false" differentOddEven="false">
    <oddHead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6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1" activeCellId="0" sqref="C11"/>
    </sheetView>
  </sheetViews>
  <sheetFormatPr defaultColWidth="11.453125" defaultRowHeight="12" zeroHeight="false" outlineLevelRow="0" outlineLevelCol="0"/>
  <cols>
    <col collapsed="false" customWidth="true" hidden="false" outlineLevel="0" max="1" min="1" style="70" width="11.54"/>
    <col collapsed="false" customWidth="true" hidden="false" outlineLevel="0" max="2" min="2" style="70" width="62.91"/>
    <col collapsed="false" customWidth="true" hidden="false" outlineLevel="0" max="4" min="3" style="70" width="11.54"/>
    <col collapsed="false" customWidth="false" hidden="false" outlineLevel="0" max="6" min="5" style="70" width="11.45"/>
    <col collapsed="false" customWidth="true" hidden="true" outlineLevel="0" max="7" min="7" style="89" width="8.91"/>
    <col collapsed="false" customWidth="false" hidden="false" outlineLevel="0" max="16384" min="8" style="70" width="11.45"/>
  </cols>
  <sheetData>
    <row r="1" s="93" customFormat="true" ht="35.25" hidden="false" customHeight="true" outlineLevel="0" collapsed="false">
      <c r="A1" s="90" t="s">
        <v>348</v>
      </c>
      <c r="B1" s="90"/>
      <c r="C1" s="91" t="n">
        <v>45688</v>
      </c>
      <c r="D1" s="92"/>
      <c r="G1" s="94" t="n">
        <v>45688</v>
      </c>
    </row>
    <row r="2" customFormat="false" ht="13.5" hidden="false" customHeight="false" outlineLevel="0" collapsed="false">
      <c r="A2" s="95"/>
      <c r="B2" s="95"/>
      <c r="G2" s="94" t="n">
        <v>45716</v>
      </c>
    </row>
    <row r="3" customFormat="false" ht="13.5" hidden="false" customHeight="false" outlineLevel="0" collapsed="false">
      <c r="A3" s="96" t="s">
        <v>349</v>
      </c>
      <c r="B3" s="97" t="str">
        <f aca="false">INDEX(Adr!B:B,Doklady!B102+1)</f>
        <v>Zápasnícky klub Baník Prievidza, o. z.</v>
      </c>
      <c r="C3" s="97"/>
      <c r="D3" s="97"/>
      <c r="G3" s="94" t="n">
        <v>45747</v>
      </c>
    </row>
    <row r="4" customFormat="false" ht="13.5" hidden="false" customHeight="false" outlineLevel="0" collapsed="false">
      <c r="A4" s="96" t="s">
        <v>350</v>
      </c>
      <c r="B4" s="70" t="str">
        <f aca="false">RIGHT("0000"&amp;INDEX(Adr!A:A,Doklady!B102+1),8)</f>
        <v>30227151</v>
      </c>
      <c r="G4" s="94" t="n">
        <v>45777</v>
      </c>
    </row>
    <row r="5" customFormat="false" ht="13.5" hidden="false" customHeight="false" outlineLevel="0" collapsed="false">
      <c r="A5" s="96" t="s">
        <v>351</v>
      </c>
      <c r="B5" s="70" t="str">
        <f aca="false">INDEX(Adr!D:D,Doklady!B102+1)&amp;", "&amp;INDEX(Adr!E:E,Doklady!B102+1)</f>
        <v>Ulica olympionikov 464/4, Prievidza</v>
      </c>
      <c r="G5" s="94" t="n">
        <v>45808</v>
      </c>
    </row>
    <row r="6" customFormat="false" ht="13.5" hidden="false" customHeight="false" outlineLevel="0" collapsed="false">
      <c r="A6" s="96"/>
      <c r="G6" s="94" t="n">
        <v>45838</v>
      </c>
    </row>
    <row r="7" customFormat="false" ht="13.5" hidden="false" customHeight="false" outlineLevel="0" collapsed="false">
      <c r="G7" s="94" t="n">
        <v>45869</v>
      </c>
    </row>
    <row r="8" customFormat="false" ht="13.5" hidden="false" customHeight="false" outlineLevel="0" collapsed="false">
      <c r="G8" s="94" t="n">
        <v>45900</v>
      </c>
    </row>
    <row r="9" customFormat="false" ht="21" hidden="false" customHeight="false" outlineLevel="0" collapsed="false">
      <c r="A9" s="98" t="s">
        <v>352</v>
      </c>
      <c r="B9" s="98" t="s">
        <v>352</v>
      </c>
      <c r="C9" s="99" t="s">
        <v>353</v>
      </c>
      <c r="G9" s="94" t="n">
        <v>45930</v>
      </c>
    </row>
    <row r="10" customFormat="false" ht="13.5" hidden="false" customHeight="false" outlineLevel="0" collapsed="false">
      <c r="A10" s="100" t="s">
        <v>354</v>
      </c>
      <c r="B10" s="101" t="s">
        <v>355</v>
      </c>
      <c r="C10" s="102" t="n">
        <f aca="false">+Spolu!C10</f>
        <v>0</v>
      </c>
      <c r="G10" s="94" t="n">
        <v>45961</v>
      </c>
    </row>
    <row r="11" customFormat="false" ht="13.5" hidden="false" customHeight="false" outlineLevel="0" collapsed="false">
      <c r="A11" s="100" t="s">
        <v>356</v>
      </c>
      <c r="B11" s="101" t="s">
        <v>357</v>
      </c>
      <c r="C11" s="102" t="n">
        <f aca="false">+Spolu!C11</f>
        <v>0</v>
      </c>
      <c r="G11" s="94" t="n">
        <v>45991</v>
      </c>
    </row>
    <row r="12" customFormat="false" ht="13.5" hidden="false" customHeight="false" outlineLevel="0" collapsed="false">
      <c r="A12" s="100" t="s">
        <v>358</v>
      </c>
      <c r="B12" s="101" t="s">
        <v>359</v>
      </c>
      <c r="C12" s="102" t="n">
        <v>4450.5</v>
      </c>
      <c r="G12" s="94" t="n">
        <v>46022</v>
      </c>
    </row>
    <row r="13" customFormat="false" ht="13.5" hidden="false" customHeight="false" outlineLevel="0" collapsed="false">
      <c r="A13" s="100" t="s">
        <v>360</v>
      </c>
      <c r="B13" s="101" t="s">
        <v>361</v>
      </c>
      <c r="C13" s="102" t="n">
        <f aca="false">+Spolu!C13</f>
        <v>0</v>
      </c>
      <c r="G13" s="94"/>
    </row>
    <row r="14" customFormat="false" ht="13.5" hidden="false" customHeight="false" outlineLevel="0" collapsed="false">
      <c r="A14" s="100" t="s">
        <v>362</v>
      </c>
      <c r="B14" s="101" t="s">
        <v>363</v>
      </c>
      <c r="C14" s="102" t="n">
        <f aca="false">+Spolu!C14</f>
        <v>0</v>
      </c>
      <c r="G14" s="94"/>
    </row>
    <row r="15" customFormat="false" ht="13.5" hidden="false" customHeight="false" outlineLevel="0" collapsed="false">
      <c r="A15" s="103" t="s">
        <v>364</v>
      </c>
      <c r="B15" s="104"/>
      <c r="C15" s="105" t="n">
        <f aca="false">SUM(C10:C14)</f>
        <v>4450.5</v>
      </c>
      <c r="G15" s="94"/>
    </row>
    <row r="16" customFormat="false" ht="13.5" hidden="false" customHeight="false" outlineLevel="0" collapsed="false">
      <c r="G16" s="94"/>
    </row>
    <row r="17" customFormat="false" ht="72" hidden="false" customHeight="true" outlineLevel="0" collapsed="false">
      <c r="A17" s="106" t="s">
        <v>365</v>
      </c>
      <c r="B17" s="106"/>
      <c r="C17" s="106"/>
      <c r="D17" s="106"/>
      <c r="E17" s="17"/>
    </row>
    <row r="61" customFormat="false" ht="12" hidden="false" customHeight="false" outlineLevel="0" collapsed="false">
      <c r="A61" s="70" t="n">
        <v>15</v>
      </c>
    </row>
  </sheetData>
  <sheetProtection sheet="true" selectLockedCells="true"/>
  <mergeCells count="3">
    <mergeCell ref="A1:B1"/>
    <mergeCell ref="B3:D3"/>
    <mergeCell ref="A17:D17"/>
  </mergeCells>
  <dataValidations count="2">
    <dataValidation allowBlank="true" errorStyle="stop" operator="between" showDropDown="false" showErrorMessage="true" showInputMessage="true" sqref="C1" type="list">
      <formula1>$G$1:$G$12</formula1>
      <formula2>0</formula2>
    </dataValidation>
    <dataValidation allowBlank="true" errorStyle="stop" operator="between" showDropDown="false" showErrorMessage="true" showInputMessage="true" sqref="C10:C14" type="decimal">
      <formula1>0</formula1>
      <formula2>20000000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45"/>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D140" activeCellId="0" sqref="D140"/>
    </sheetView>
  </sheetViews>
  <sheetFormatPr defaultColWidth="11.453125" defaultRowHeight="9.75" zeroHeight="false" outlineLevelRow="0" outlineLevelCol="0"/>
  <cols>
    <col collapsed="false" customWidth="true" hidden="false" outlineLevel="0" max="1" min="1" style="107" width="5.54"/>
    <col collapsed="false" customWidth="true" hidden="false" outlineLevel="0" max="2" min="2" style="107" width="55.45"/>
    <col collapsed="false" customWidth="true" hidden="false" outlineLevel="0" max="9" min="3" style="108" width="11.54"/>
    <col collapsed="false" customWidth="true" hidden="false" outlineLevel="0" max="10" min="10" style="109" width="63.54"/>
    <col collapsed="false" customWidth="true" hidden="false" outlineLevel="0" max="11" min="11" style="109" width="13.09"/>
    <col collapsed="false" customWidth="true" hidden="false" outlineLevel="0" max="12" min="12" style="109" width="30.09"/>
    <col collapsed="false" customWidth="true" hidden="false" outlineLevel="0" max="13" min="13" style="109" width="6.54"/>
    <col collapsed="false" customWidth="true" hidden="false" outlineLevel="0" max="14" min="14" style="109" width="22.91"/>
    <col collapsed="false" customWidth="true" hidden="false" outlineLevel="0" max="15" min="15" style="109" width="4"/>
    <col collapsed="false" customWidth="true" hidden="false" outlineLevel="0" max="16" min="16" style="109" width="22.91"/>
    <col collapsed="false" customWidth="true" hidden="false" outlineLevel="0" max="17" min="17" style="109" width="4"/>
    <col collapsed="false" customWidth="true" hidden="false" outlineLevel="0" max="18" min="18" style="109" width="22.91"/>
    <col collapsed="false" customWidth="true" hidden="false" outlineLevel="0" max="19" min="19" style="109" width="4.09"/>
    <col collapsed="false" customWidth="true" hidden="false" outlineLevel="0" max="20" min="20" style="109" width="22.91"/>
    <col collapsed="false" customWidth="true" hidden="false" outlineLevel="0" max="21" min="21" style="109" width="4.09"/>
    <col collapsed="false" customWidth="false" hidden="false" outlineLevel="0" max="26" min="22" style="109" width="11.45"/>
    <col collapsed="false" customWidth="false" hidden="false" outlineLevel="0" max="16384" min="27" style="107" width="11.45"/>
  </cols>
  <sheetData>
    <row r="1" customFormat="false" ht="15" hidden="false" customHeight="false" outlineLevel="0" collapsed="false">
      <c r="A1" s="110" t="s">
        <v>366</v>
      </c>
      <c r="B1" s="110"/>
      <c r="C1" s="110"/>
      <c r="D1" s="110"/>
      <c r="E1" s="110"/>
      <c r="F1" s="110"/>
      <c r="G1" s="110"/>
      <c r="H1" s="110"/>
      <c r="I1" s="110"/>
    </row>
    <row r="2" customFormat="false" ht="7.5" hidden="false" customHeight="true" outlineLevel="0" collapsed="false">
      <c r="C2" s="107"/>
      <c r="D2" s="107"/>
      <c r="E2" s="107"/>
      <c r="F2" s="107"/>
      <c r="G2" s="107"/>
      <c r="H2" s="107"/>
      <c r="I2" s="107"/>
    </row>
    <row r="3" s="111" customFormat="true" ht="25.5" hidden="false" customHeight="true" outlineLevel="0" collapsed="false">
      <c r="B3" s="112" t="s">
        <v>96</v>
      </c>
      <c r="C3" s="113" t="str">
        <f aca="false">INDEX(Adr!B2:B242,Doklady!B102)</f>
        <v>Zápasnícky klub Baník Prievidza, o. z.</v>
      </c>
      <c r="D3" s="113"/>
      <c r="E3" s="113"/>
      <c r="F3" s="113"/>
      <c r="G3" s="114"/>
      <c r="H3" s="114"/>
      <c r="I3" s="115" t="str">
        <f aca="false">Doklady!I100</f>
        <v>V4</v>
      </c>
      <c r="J3" s="116"/>
      <c r="K3" s="116"/>
      <c r="L3" s="116"/>
      <c r="M3" s="116"/>
      <c r="N3" s="116"/>
      <c r="O3" s="116"/>
      <c r="P3" s="116"/>
      <c r="Q3" s="116"/>
      <c r="R3" s="116"/>
      <c r="S3" s="116"/>
      <c r="T3" s="116"/>
      <c r="U3" s="116"/>
      <c r="V3" s="116"/>
      <c r="W3" s="116"/>
      <c r="X3" s="116"/>
      <c r="Y3" s="116"/>
      <c r="Z3" s="116"/>
    </row>
    <row r="4" s="111" customFormat="true" ht="12.75" hidden="false" customHeight="false" outlineLevel="0" collapsed="false">
      <c r="B4" s="117" t="s">
        <v>350</v>
      </c>
      <c r="C4" s="118" t="str">
        <f aca="false">INDEX(Adr!A2:A242,Doklady!B102)</f>
        <v>30227151</v>
      </c>
      <c r="I4" s="115" t="n">
        <f aca="false">Doklady!I101</f>
        <v>45961</v>
      </c>
      <c r="J4" s="116"/>
      <c r="K4" s="116"/>
      <c r="L4" s="116"/>
      <c r="M4" s="116"/>
      <c r="N4" s="116"/>
      <c r="O4" s="116"/>
      <c r="P4" s="116"/>
      <c r="Q4" s="116"/>
      <c r="R4" s="116"/>
      <c r="S4" s="116"/>
      <c r="T4" s="116"/>
      <c r="U4" s="116"/>
      <c r="V4" s="116"/>
      <c r="W4" s="116"/>
      <c r="X4" s="116"/>
      <c r="Y4" s="116"/>
      <c r="Z4" s="116"/>
    </row>
    <row r="5" s="111" customFormat="true" ht="12.75" hidden="false" customHeight="false" outlineLevel="0" collapsed="false">
      <c r="B5" s="117" t="s">
        <v>367</v>
      </c>
      <c r="C5" s="111" t="str">
        <f aca="false">INDEX(Adr!C2:C242,Doklady!B102)</f>
        <v>občianske združenie</v>
      </c>
      <c r="J5" s="116"/>
      <c r="K5" s="116"/>
      <c r="L5" s="116"/>
      <c r="M5" s="116"/>
      <c r="N5" s="116"/>
      <c r="O5" s="116"/>
      <c r="P5" s="116"/>
      <c r="Q5" s="116"/>
      <c r="R5" s="116"/>
      <c r="S5" s="116"/>
      <c r="T5" s="116"/>
      <c r="U5" s="116"/>
      <c r="V5" s="116"/>
      <c r="W5" s="116"/>
      <c r="X5" s="116"/>
      <c r="Y5" s="116"/>
      <c r="Z5" s="116"/>
    </row>
    <row r="6" s="111" customFormat="true" ht="12.75" hidden="false" customHeight="false" outlineLevel="0" collapsed="false">
      <c r="B6" s="117" t="s">
        <v>351</v>
      </c>
      <c r="C6" s="111" t="str">
        <f aca="false">INDEX(Adr!D2:D242,Doklady!B102)&amp;", "&amp;INDEX(Adr!E2:E242,Doklady!B102)&amp;", "&amp;INDEX(Adr!F2:F242,Doklady!B102)</f>
        <v>Ulica olympionikov 464/4, Prievidza, 971 01</v>
      </c>
      <c r="J6" s="116"/>
      <c r="K6" s="116"/>
      <c r="L6" s="116"/>
      <c r="M6" s="116"/>
      <c r="N6" s="116"/>
      <c r="O6" s="116"/>
      <c r="P6" s="116"/>
      <c r="Q6" s="116"/>
      <c r="R6" s="116"/>
      <c r="S6" s="116"/>
      <c r="T6" s="116"/>
      <c r="U6" s="116"/>
      <c r="V6" s="116"/>
      <c r="W6" s="116"/>
      <c r="X6" s="116"/>
      <c r="Y6" s="116"/>
      <c r="Z6" s="116"/>
    </row>
    <row r="7" s="111" customFormat="true" ht="12.75" hidden="true" customHeight="false" outlineLevel="0" collapsed="false">
      <c r="B7" s="117"/>
      <c r="J7" s="116"/>
      <c r="K7" s="116"/>
      <c r="L7" s="116"/>
      <c r="M7" s="116"/>
      <c r="N7" s="116"/>
      <c r="O7" s="116"/>
      <c r="P7" s="116"/>
      <c r="Q7" s="116"/>
      <c r="R7" s="116"/>
      <c r="S7" s="116"/>
      <c r="T7" s="116"/>
      <c r="U7" s="116"/>
      <c r="V7" s="116"/>
      <c r="W7" s="116"/>
      <c r="X7" s="116"/>
      <c r="Y7" s="116"/>
      <c r="Z7" s="116"/>
    </row>
    <row r="8" s="111" customFormat="true" ht="6" hidden="false" customHeight="true" outlineLevel="0" collapsed="false">
      <c r="B8" s="117"/>
      <c r="J8" s="116"/>
      <c r="K8" s="116"/>
      <c r="L8" s="116"/>
      <c r="M8" s="116"/>
      <c r="N8" s="116"/>
      <c r="O8" s="116"/>
      <c r="P8" s="116"/>
      <c r="Q8" s="116"/>
      <c r="R8" s="116"/>
      <c r="S8" s="116"/>
      <c r="T8" s="116"/>
      <c r="U8" s="116"/>
      <c r="V8" s="116"/>
      <c r="W8" s="116"/>
      <c r="X8" s="116"/>
      <c r="Y8" s="116"/>
      <c r="Z8" s="116"/>
    </row>
    <row r="9" customFormat="false" ht="54.75" hidden="false" customHeight="true" outlineLevel="0" collapsed="false">
      <c r="A9" s="119" t="s">
        <v>352</v>
      </c>
      <c r="B9" s="119" t="s">
        <v>368</v>
      </c>
      <c r="C9" s="120" t="s">
        <v>369</v>
      </c>
      <c r="D9" s="120" t="s">
        <v>370</v>
      </c>
      <c r="E9" s="121" t="s">
        <v>371</v>
      </c>
      <c r="F9" s="121"/>
      <c r="J9" s="107"/>
      <c r="L9" s="122"/>
      <c r="M9" s="122"/>
      <c r="N9" s="122"/>
      <c r="O9" s="122"/>
      <c r="P9" s="122"/>
      <c r="Q9" s="122"/>
      <c r="R9" s="122"/>
      <c r="S9" s="122"/>
    </row>
    <row r="10" customFormat="false" ht="18" hidden="false" customHeight="false" outlineLevel="0" collapsed="false">
      <c r="A10" s="123" t="s">
        <v>354</v>
      </c>
      <c r="B10" s="124" t="s">
        <v>355</v>
      </c>
      <c r="C10" s="125" t="n">
        <f aca="false">SUMIF(FP!J:J,Doklady!$B$1&amp;A10,FP!D:D)</f>
        <v>0</v>
      </c>
      <c r="D10" s="125" t="n">
        <f aca="false">C10-E10</f>
        <v>0</v>
      </c>
      <c r="E10" s="126" t="n">
        <f aca="false">SUMIF(K:K,A10,I:I)</f>
        <v>0</v>
      </c>
      <c r="F10" s="126"/>
      <c r="L10" s="127" t="s">
        <v>372</v>
      </c>
      <c r="M10" s="122"/>
      <c r="N10" s="122"/>
      <c r="O10" s="122"/>
      <c r="P10" s="122"/>
      <c r="Q10" s="122"/>
      <c r="R10" s="122"/>
      <c r="S10" s="122"/>
    </row>
    <row r="11" customFormat="false" ht="18" hidden="false" customHeight="false" outlineLevel="0" collapsed="false">
      <c r="A11" s="123" t="s">
        <v>356</v>
      </c>
      <c r="B11" s="124" t="s">
        <v>357</v>
      </c>
      <c r="C11" s="125" t="n">
        <f aca="false">SUMIF(FP!J:J,Doklady!$B$1&amp;A11,FP!D:D)</f>
        <v>0</v>
      </c>
      <c r="D11" s="125" t="n">
        <f aca="false">+C11-E11</f>
        <v>0</v>
      </c>
      <c r="E11" s="128" t="n">
        <f aca="false">+I39-I42+I44-I47</f>
        <v>0</v>
      </c>
      <c r="F11" s="128"/>
      <c r="J11" s="129"/>
      <c r="L11" s="130" t="n">
        <f aca="false">L41</f>
        <v>2</v>
      </c>
      <c r="M11" s="122"/>
      <c r="N11" s="122"/>
      <c r="O11" s="122"/>
      <c r="P11" s="122"/>
      <c r="Q11" s="122"/>
      <c r="R11" s="122"/>
      <c r="S11" s="122"/>
    </row>
    <row r="12" customFormat="false" ht="18" hidden="false" customHeight="false" outlineLevel="0" collapsed="false">
      <c r="A12" s="123" t="s">
        <v>358</v>
      </c>
      <c r="B12" s="124" t="s">
        <v>359</v>
      </c>
      <c r="C12" s="125" t="n">
        <f aca="false">SUMIF(FP!J:J,Doklady!$B$1&amp;A12,FP!D:D)</f>
        <v>4450.5</v>
      </c>
      <c r="D12" s="125" t="n">
        <f aca="false">C12-E12</f>
        <v>4450.5</v>
      </c>
      <c r="E12" s="126" t="n">
        <f aca="false">SUMIF(K:K,A12,I:I)</f>
        <v>0</v>
      </c>
      <c r="F12" s="126"/>
      <c r="J12" s="131"/>
      <c r="L12" s="130" t="str">
        <f aca="false">L42</f>
        <v>2</v>
      </c>
      <c r="N12" s="122"/>
      <c r="O12" s="122"/>
      <c r="P12" s="122"/>
      <c r="Q12" s="122"/>
      <c r="R12" s="122"/>
      <c r="S12" s="122"/>
    </row>
    <row r="13" customFormat="false" ht="18" hidden="false" customHeight="false" outlineLevel="0" collapsed="false">
      <c r="A13" s="123" t="s">
        <v>360</v>
      </c>
      <c r="B13" s="124" t="s">
        <v>361</v>
      </c>
      <c r="C13" s="125" t="n">
        <f aca="false">SUMIF(FP!J:J,Doklady!$B$1&amp;A13,FP!D:D)</f>
        <v>0</v>
      </c>
      <c r="D13" s="125" t="n">
        <f aca="false">C13-E13</f>
        <v>0</v>
      </c>
      <c r="E13" s="126" t="n">
        <f aca="false">SUMIF(K:K,A13,I:I)</f>
        <v>0</v>
      </c>
      <c r="F13" s="126"/>
      <c r="J13" s="107"/>
      <c r="L13" s="130" t="n">
        <f aca="false">L46</f>
        <v>2</v>
      </c>
      <c r="N13" s="122"/>
      <c r="O13" s="122"/>
      <c r="P13" s="122"/>
      <c r="Q13" s="122"/>
      <c r="R13" s="122"/>
      <c r="S13" s="122"/>
    </row>
    <row r="14" customFormat="false" ht="18" hidden="false" customHeight="false" outlineLevel="0" collapsed="false">
      <c r="A14" s="123" t="s">
        <v>362</v>
      </c>
      <c r="B14" s="124" t="s">
        <v>363</v>
      </c>
      <c r="C14" s="125" t="n">
        <f aca="false">SUMIF(FP!J:J,Doklady!$B$1&amp;A14,FP!D:D)</f>
        <v>0</v>
      </c>
      <c r="D14" s="125" t="n">
        <f aca="false">C14-E14</f>
        <v>0</v>
      </c>
      <c r="E14" s="132" t="n">
        <f aca="false">SUMIF(K:K,A14,I:I)</f>
        <v>0</v>
      </c>
      <c r="F14" s="132"/>
      <c r="J14" s="107"/>
      <c r="L14" s="130" t="str">
        <f aca="false">L47</f>
        <v>2</v>
      </c>
      <c r="N14" s="122"/>
      <c r="O14" s="122"/>
      <c r="P14" s="122"/>
      <c r="Q14" s="122"/>
      <c r="R14" s="122"/>
      <c r="S14" s="122"/>
    </row>
    <row r="15" customFormat="false" ht="5.25" hidden="false" customHeight="true" outlineLevel="0" collapsed="false">
      <c r="I15" s="111"/>
    </row>
    <row r="16" s="111" customFormat="true" ht="12.75" hidden="false" customHeight="false" outlineLevel="0" collapsed="false">
      <c r="A16" s="133" t="s">
        <v>373</v>
      </c>
      <c r="B16" s="134" t="s">
        <v>374</v>
      </c>
      <c r="C16" s="134"/>
      <c r="D16" s="134"/>
      <c r="E16" s="134"/>
      <c r="F16" s="134"/>
      <c r="G16" s="134"/>
      <c r="H16" s="134"/>
      <c r="I16" s="135" t="s">
        <v>375</v>
      </c>
      <c r="J16" s="116"/>
      <c r="K16" s="116"/>
      <c r="L16" s="116"/>
      <c r="M16" s="116"/>
      <c r="N16" s="116"/>
      <c r="O16" s="116"/>
      <c r="P16" s="116"/>
      <c r="Q16" s="116"/>
      <c r="R16" s="116"/>
      <c r="S16" s="116"/>
      <c r="T16" s="116"/>
      <c r="U16" s="116"/>
      <c r="V16" s="116"/>
      <c r="W16" s="116"/>
      <c r="X16" s="116"/>
      <c r="Y16" s="116"/>
      <c r="Z16" s="116"/>
    </row>
    <row r="17" customFormat="false" ht="9.75" hidden="false" customHeight="false" outlineLevel="0" collapsed="false">
      <c r="A17" s="136" t="s">
        <v>376</v>
      </c>
      <c r="B17" s="124" t="s">
        <v>377</v>
      </c>
      <c r="C17" s="124"/>
      <c r="D17" s="124"/>
      <c r="E17" s="124"/>
      <c r="F17" s="124"/>
      <c r="G17" s="124"/>
      <c r="H17" s="124"/>
      <c r="I17" s="137" t="n">
        <f aca="false">SUMIF(FP!I:I,Doklady!$B$1&amp;A17,FP!D:D)</f>
        <v>0</v>
      </c>
      <c r="T17" s="138"/>
    </row>
    <row r="18" customFormat="false" ht="9.75" hidden="false" customHeight="false" outlineLevel="0" collapsed="false">
      <c r="A18" s="139" t="s">
        <v>378</v>
      </c>
      <c r="B18" s="124" t="s">
        <v>379</v>
      </c>
      <c r="C18" s="124"/>
      <c r="D18" s="124"/>
      <c r="E18" s="124"/>
      <c r="F18" s="124"/>
      <c r="G18" s="124"/>
      <c r="H18" s="124"/>
      <c r="I18" s="137" t="n">
        <f aca="false">SUMIF(FP!I:I,Doklady!$B$1&amp;A18,FP!D:D)</f>
        <v>0</v>
      </c>
    </row>
    <row r="19" customFormat="false" ht="9.75" hidden="false" customHeight="false" outlineLevel="0" collapsed="false">
      <c r="A19" s="136" t="s">
        <v>380</v>
      </c>
      <c r="B19" s="124" t="s">
        <v>381</v>
      </c>
      <c r="C19" s="124"/>
      <c r="D19" s="124"/>
      <c r="E19" s="124"/>
      <c r="F19" s="124"/>
      <c r="G19" s="124"/>
      <c r="H19" s="124"/>
      <c r="I19" s="137" t="n">
        <f aca="false">SUMIF(FP!I:I,Doklady!$B$1&amp;A19,FP!D:D)</f>
        <v>0</v>
      </c>
    </row>
    <row r="20" customFormat="false" ht="9.75" hidden="false" customHeight="false" outlineLevel="0" collapsed="false">
      <c r="A20" s="139" t="s">
        <v>382</v>
      </c>
      <c r="B20" s="124" t="s">
        <v>383</v>
      </c>
      <c r="C20" s="124"/>
      <c r="D20" s="124"/>
      <c r="E20" s="124"/>
      <c r="F20" s="124"/>
      <c r="G20" s="124"/>
      <c r="H20" s="124"/>
      <c r="I20" s="137" t="n">
        <f aca="false">SUMIF(FP!I:I,Doklady!$B$1&amp;A20,FP!D:D)</f>
        <v>0</v>
      </c>
      <c r="T20" s="138"/>
    </row>
    <row r="21" customFormat="false" ht="9.75" hidden="false" customHeight="false" outlineLevel="0" collapsed="false">
      <c r="A21" s="136" t="s">
        <v>384</v>
      </c>
      <c r="B21" s="124" t="s">
        <v>385</v>
      </c>
      <c r="C21" s="124"/>
      <c r="D21" s="124"/>
      <c r="E21" s="124"/>
      <c r="F21" s="124"/>
      <c r="G21" s="124"/>
      <c r="H21" s="124"/>
      <c r="I21" s="137" t="n">
        <f aca="false">SUMIF(FP!I:I,Doklady!$B$1&amp;A21,FP!D:D)</f>
        <v>0</v>
      </c>
      <c r="T21" s="138"/>
    </row>
    <row r="22" customFormat="false" ht="9.75" hidden="false" customHeight="false" outlineLevel="0" collapsed="false">
      <c r="A22" s="139" t="s">
        <v>386</v>
      </c>
      <c r="B22" s="140" t="s">
        <v>387</v>
      </c>
      <c r="C22" s="140"/>
      <c r="D22" s="140"/>
      <c r="E22" s="140"/>
      <c r="F22" s="140"/>
      <c r="G22" s="140"/>
      <c r="H22" s="140"/>
      <c r="I22" s="137" t="n">
        <f aca="false">SUMIF(FP!I:I,Doklady!$B$1&amp;A22,FP!D:D)</f>
        <v>0</v>
      </c>
      <c r="T22" s="138"/>
    </row>
    <row r="23" customFormat="false" ht="9.75" hidden="false" customHeight="false" outlineLevel="0" collapsed="false">
      <c r="A23" s="136" t="s">
        <v>388</v>
      </c>
      <c r="B23" s="124" t="s">
        <v>389</v>
      </c>
      <c r="C23" s="124"/>
      <c r="D23" s="124"/>
      <c r="E23" s="124"/>
      <c r="F23" s="124"/>
      <c r="G23" s="124"/>
      <c r="H23" s="124"/>
      <c r="I23" s="137" t="n">
        <f aca="false">SUMIF(FP!I:I,Doklady!$B$1&amp;A23,FP!D:D)</f>
        <v>0</v>
      </c>
      <c r="T23" s="138"/>
    </row>
    <row r="24" customFormat="false" ht="9.75" hidden="false" customHeight="false" outlineLevel="0" collapsed="false">
      <c r="A24" s="139" t="s">
        <v>390</v>
      </c>
      <c r="B24" s="124" t="s">
        <v>391</v>
      </c>
      <c r="C24" s="124"/>
      <c r="D24" s="124"/>
      <c r="E24" s="124"/>
      <c r="F24" s="124"/>
      <c r="G24" s="124"/>
      <c r="H24" s="124"/>
      <c r="I24" s="137" t="n">
        <f aca="false">SUMIF(FP!I:I,Doklady!$B$1&amp;A24,FP!D:D)</f>
        <v>0</v>
      </c>
      <c r="T24" s="138"/>
    </row>
    <row r="25" customFormat="false" ht="9.75" hidden="false" customHeight="true" outlineLevel="0" collapsed="false">
      <c r="A25" s="136" t="s">
        <v>392</v>
      </c>
      <c r="B25" s="141" t="s">
        <v>393</v>
      </c>
      <c r="C25" s="141"/>
      <c r="D25" s="141"/>
      <c r="E25" s="141"/>
      <c r="F25" s="141"/>
      <c r="G25" s="141"/>
      <c r="H25" s="141"/>
      <c r="I25" s="137" t="n">
        <f aca="false">SUMIF(FP!I:I,Doklady!$B$1&amp;A25,FP!D:D)</f>
        <v>0</v>
      </c>
      <c r="T25" s="138"/>
    </row>
    <row r="26" customFormat="false" ht="9.75" hidden="false" customHeight="false" outlineLevel="0" collapsed="false">
      <c r="A26" s="139" t="s">
        <v>394</v>
      </c>
      <c r="B26" s="124" t="s">
        <v>395</v>
      </c>
      <c r="C26" s="124"/>
      <c r="D26" s="124"/>
      <c r="E26" s="124"/>
      <c r="F26" s="124"/>
      <c r="G26" s="124"/>
      <c r="H26" s="124"/>
      <c r="I26" s="137" t="n">
        <f aca="false">SUMIF(FP!I:I,Doklady!$B$1&amp;A26,FP!D:D)</f>
        <v>0</v>
      </c>
      <c r="T26" s="138"/>
    </row>
    <row r="27" customFormat="false" ht="9.75" hidden="false" customHeight="false" outlineLevel="0" collapsed="false">
      <c r="A27" s="136" t="s">
        <v>396</v>
      </c>
      <c r="B27" s="124" t="s">
        <v>397</v>
      </c>
      <c r="C27" s="124"/>
      <c r="D27" s="124"/>
      <c r="E27" s="124"/>
      <c r="F27" s="124"/>
      <c r="G27" s="124"/>
      <c r="H27" s="124"/>
      <c r="I27" s="137" t="n">
        <f aca="false">SUMIF(FP!I:I,Doklady!$B$1&amp;A27,FP!D:D)</f>
        <v>0</v>
      </c>
      <c r="T27" s="138"/>
    </row>
    <row r="28" customFormat="false" ht="9.75" hidden="false" customHeight="false" outlineLevel="0" collapsed="false">
      <c r="A28" s="139" t="s">
        <v>398</v>
      </c>
      <c r="B28" s="124" t="s">
        <v>399</v>
      </c>
      <c r="C28" s="124"/>
      <c r="D28" s="124"/>
      <c r="E28" s="124"/>
      <c r="F28" s="124"/>
      <c r="G28" s="124"/>
      <c r="H28" s="124"/>
      <c r="I28" s="137" t="n">
        <f aca="false">SUMIF(FP!I:I,Doklady!$B$1&amp;A28,FP!D:D)</f>
        <v>0</v>
      </c>
      <c r="T28" s="138"/>
    </row>
    <row r="29" customFormat="false" ht="9.75" hidden="false" customHeight="false" outlineLevel="0" collapsed="false">
      <c r="A29" s="136" t="s">
        <v>400</v>
      </c>
      <c r="B29" s="124" t="s">
        <v>401</v>
      </c>
      <c r="C29" s="124"/>
      <c r="D29" s="124"/>
      <c r="E29" s="124"/>
      <c r="F29" s="124"/>
      <c r="G29" s="124"/>
      <c r="H29" s="124"/>
      <c r="I29" s="137" t="n">
        <f aca="false">SUMIF(FP!I:I,Doklady!$B$1&amp;A29,FP!D:D)</f>
        <v>4450.5</v>
      </c>
      <c r="T29" s="138"/>
    </row>
    <row r="30" customFormat="false" ht="9.75" hidden="true" customHeight="false" outlineLevel="0" collapsed="false">
      <c r="A30" s="139" t="s">
        <v>402</v>
      </c>
      <c r="B30" s="124"/>
      <c r="C30" s="124"/>
      <c r="D30" s="124"/>
      <c r="E30" s="124"/>
      <c r="F30" s="124"/>
      <c r="G30" s="124"/>
      <c r="H30" s="124"/>
      <c r="I30" s="137" t="n">
        <f aca="false">SUMIF(FP!I:I,Doklady!$B$1&amp;A30,FP!D:D)</f>
        <v>0</v>
      </c>
      <c r="T30" s="138"/>
    </row>
    <row r="31" customFormat="false" ht="9.75" hidden="true" customHeight="false" outlineLevel="0" collapsed="false">
      <c r="A31" s="136" t="s">
        <v>403</v>
      </c>
      <c r="B31" s="124"/>
      <c r="C31" s="124"/>
      <c r="D31" s="124"/>
      <c r="E31" s="124"/>
      <c r="F31" s="124"/>
      <c r="G31" s="124"/>
      <c r="H31" s="124"/>
      <c r="I31" s="137" t="n">
        <f aca="false">SUMIF(FP!I:I,Doklady!$B$1&amp;A31,FP!D:D)</f>
        <v>0</v>
      </c>
      <c r="T31" s="138"/>
    </row>
    <row r="32" customFormat="false" ht="9.75" hidden="true" customHeight="false" outlineLevel="0" collapsed="false">
      <c r="A32" s="139" t="s">
        <v>404</v>
      </c>
      <c r="B32" s="142"/>
      <c r="C32" s="142"/>
      <c r="D32" s="142"/>
      <c r="E32" s="142"/>
      <c r="F32" s="142"/>
      <c r="G32" s="142"/>
      <c r="H32" s="142"/>
      <c r="I32" s="137" t="n">
        <f aca="false">SUMIF(FP!I:I,Doklady!$B$1&amp;A32,FP!D:D)</f>
        <v>0</v>
      </c>
      <c r="T32" s="138"/>
    </row>
    <row r="33" customFormat="false" ht="9.75" hidden="true" customHeight="false" outlineLevel="0" collapsed="false">
      <c r="A33" s="136" t="s">
        <v>405</v>
      </c>
      <c r="B33" s="142"/>
      <c r="C33" s="142"/>
      <c r="D33" s="142"/>
      <c r="E33" s="142"/>
      <c r="F33" s="142"/>
      <c r="G33" s="142"/>
      <c r="H33" s="142"/>
      <c r="I33" s="137" t="n">
        <f aca="false">SUMIF(FP!I:I,Doklady!$B$1&amp;A33,FP!D:D)</f>
        <v>0</v>
      </c>
      <c r="T33" s="138"/>
    </row>
    <row r="34" customFormat="false" ht="9.75" hidden="true" customHeight="false" outlineLevel="0" collapsed="false">
      <c r="A34" s="139" t="s">
        <v>406</v>
      </c>
      <c r="B34" s="140"/>
      <c r="C34" s="140"/>
      <c r="D34" s="140"/>
      <c r="E34" s="140"/>
      <c r="F34" s="140"/>
      <c r="G34" s="140"/>
      <c r="H34" s="140"/>
      <c r="I34" s="137" t="n">
        <f aca="false">SUMIF(FP!I:I,Doklady!$B$1&amp;A34,FP!D:D)</f>
        <v>0</v>
      </c>
      <c r="J34" s="107"/>
      <c r="K34" s="107"/>
    </row>
    <row r="36" customFormat="false" ht="12.75" hidden="false" customHeight="false" outlineLevel="0" collapsed="false">
      <c r="A36" s="143" t="s">
        <v>407</v>
      </c>
      <c r="B36" s="143"/>
      <c r="C36" s="144" t="n">
        <v>1</v>
      </c>
      <c r="D36" s="144" t="n">
        <v>2</v>
      </c>
      <c r="E36" s="144" t="n">
        <v>3</v>
      </c>
      <c r="F36" s="144" t="n">
        <v>4</v>
      </c>
      <c r="G36" s="144" t="n">
        <v>5</v>
      </c>
      <c r="H36" s="144" t="n">
        <v>5</v>
      </c>
      <c r="I36" s="145"/>
    </row>
    <row r="37" customFormat="false" ht="3.75" hidden="false" customHeight="true" outlineLevel="0" collapsed="false"/>
    <row r="38" customFormat="false" ht="31.5" hidden="false" customHeight="false" outlineLevel="0" collapsed="false">
      <c r="A38" s="119" t="s">
        <v>373</v>
      </c>
      <c r="B38" s="119" t="str">
        <f aca="false">"Šport "&amp;K40</f>
        <v>Šport .</v>
      </c>
      <c r="C38" s="146" t="s">
        <v>408</v>
      </c>
      <c r="D38" s="146" t="s">
        <v>409</v>
      </c>
      <c r="E38" s="146" t="s">
        <v>410</v>
      </c>
      <c r="F38" s="146" t="s">
        <v>411</v>
      </c>
      <c r="G38" s="146" t="s">
        <v>412</v>
      </c>
      <c r="H38" s="146" t="s">
        <v>413</v>
      </c>
      <c r="I38" s="119" t="s">
        <v>364</v>
      </c>
      <c r="L38" s="109" t="n">
        <f aca="false">COUNTIF(FP!N:N,Doklady!B1&amp;"aB")</f>
        <v>0</v>
      </c>
    </row>
    <row r="39" customFormat="false" ht="9.75" hidden="false" customHeight="false" outlineLevel="0" collapsed="false">
      <c r="A39" s="136" t="s">
        <v>376</v>
      </c>
      <c r="B39" s="147" t="s">
        <v>414</v>
      </c>
      <c r="C39" s="148" t="n">
        <f aca="false">I39*0.2</f>
        <v>0</v>
      </c>
      <c r="D39" s="148" t="n">
        <f aca="false">I39*0.2</f>
        <v>0</v>
      </c>
      <c r="E39" s="148" t="n">
        <f aca="false">I39*0.25</f>
        <v>0</v>
      </c>
      <c r="F39" s="148" t="n">
        <f aca="false">+I39*0.15</f>
        <v>0</v>
      </c>
      <c r="G39" s="148" t="n">
        <f aca="false">+MAX(I39-C39-D39-E39-F39-H39,0)</f>
        <v>0</v>
      </c>
      <c r="H39" s="148" t="n">
        <f aca="false">+IFERROR(VLOOKUP(K40&amp;" - kapitálové transfery",B$53:C$90,2,0),0)</f>
        <v>0</v>
      </c>
      <c r="I39" s="137" t="n">
        <f aca="false">SUMIF(FP!K:K,K40,FP!D:D)</f>
        <v>0</v>
      </c>
      <c r="L39" s="109" t="n">
        <f aca="false">COUNTIF(FP!N:N,Doklady!B1&amp;"aK")</f>
        <v>0</v>
      </c>
      <c r="T39" s="138"/>
    </row>
    <row r="40" customFormat="false" ht="9.75" hidden="false" customHeight="false" outlineLevel="0" collapsed="false">
      <c r="A40" s="136" t="s">
        <v>376</v>
      </c>
      <c r="B40" s="147" t="s">
        <v>415</v>
      </c>
      <c r="C40" s="148" t="n">
        <f aca="false">DSUM(Doklady!A103:J10000,"GGG",Spolu!L40:M42)</f>
        <v>0</v>
      </c>
      <c r="D40" s="148" t="n">
        <f aca="false">DSUM(Doklady!A103:J10000,"GGG",Spolu!N40:O42)</f>
        <v>0</v>
      </c>
      <c r="E40" s="148" t="n">
        <f aca="false">DSUM(Doklady!A103:J10000,"GGG",Spolu!P40:Q42)</f>
        <v>0</v>
      </c>
      <c r="F40" s="148" t="n">
        <f aca="false">DSUM(Doklady!A103:J10000,"GGG",Spolu!R40:S42)</f>
        <v>0</v>
      </c>
      <c r="G40" s="148" t="n">
        <f aca="false">DSUM(Doklady!A103:J10000,"GGG",Spolu!T40:U42)-H40</f>
        <v>0</v>
      </c>
      <c r="H40" s="148" t="n">
        <f aca="false">+IFERROR(VLOOKUP(K40&amp;" - kapitálové transfery",B$53:D$90,3,0),0)</f>
        <v>0</v>
      </c>
      <c r="I40" s="137" t="n">
        <f aca="false">+C40+D40+E40+F40+G40+H40</f>
        <v>0</v>
      </c>
      <c r="J40" s="149" t="str">
        <f aca="false">+K45</f>
        <v>.</v>
      </c>
      <c r="K40" s="149" t="str">
        <f aca="false">IF(L38&gt;0,INDEX(FP!K:K,Doklady!B2),".")</f>
        <v>.</v>
      </c>
      <c r="L40" s="127" t="s">
        <v>372</v>
      </c>
      <c r="M40" s="127" t="s">
        <v>416</v>
      </c>
      <c r="N40" s="127" t="s">
        <v>372</v>
      </c>
      <c r="O40" s="127" t="s">
        <v>416</v>
      </c>
      <c r="P40" s="127" t="s">
        <v>372</v>
      </c>
      <c r="Q40" s="127" t="s">
        <v>416</v>
      </c>
      <c r="R40" s="127" t="s">
        <v>372</v>
      </c>
      <c r="S40" s="127" t="s">
        <v>416</v>
      </c>
      <c r="T40" s="127" t="s">
        <v>372</v>
      </c>
      <c r="U40" s="127" t="s">
        <v>416</v>
      </c>
    </row>
    <row r="41" customFormat="false" ht="10.5" hidden="false" customHeight="true" outlineLevel="0" collapsed="false">
      <c r="A41" s="136" t="s">
        <v>376</v>
      </c>
      <c r="B41" s="150" t="s">
        <v>417</v>
      </c>
      <c r="C41" s="148" t="n">
        <f aca="false">MAX(C39-C40,0)</f>
        <v>0</v>
      </c>
      <c r="D41" s="148" t="n">
        <f aca="false">MAX(D39-D40,0)</f>
        <v>0</v>
      </c>
      <c r="E41" s="148" t="n">
        <f aca="false">MAX(E39-E40,0)</f>
        <v>0</v>
      </c>
      <c r="F41" s="148" t="n">
        <f aca="false">MIN(I39,MAX(-F39+F40,0))</f>
        <v>0</v>
      </c>
      <c r="G41" s="148" t="n">
        <f aca="false">MIN(J39,MAX(-G39+G40+MIN(F40-F39,0),0))</f>
        <v>0</v>
      </c>
      <c r="H41" s="148" t="n">
        <f aca="false">MAX(H39-H40,0)</f>
        <v>0</v>
      </c>
      <c r="I41" s="151" t="n">
        <f aca="false">+I39-I42</f>
        <v>0</v>
      </c>
      <c r="J41" s="152" t="n">
        <f aca="false">+K46</f>
        <v>0</v>
      </c>
      <c r="K41" s="152" t="n">
        <f aca="false">+I41-H41</f>
        <v>0</v>
      </c>
      <c r="L41" s="130" t="n">
        <f aca="false">IF(L38&gt;0,"a - "&amp;INDEX(FP!C:C,Doklady!B2),2)</f>
        <v>2</v>
      </c>
      <c r="M41" s="127" t="n">
        <v>1</v>
      </c>
      <c r="N41" s="130" t="n">
        <f aca="false">+L41</f>
        <v>2</v>
      </c>
      <c r="O41" s="127" t="n">
        <v>2</v>
      </c>
      <c r="P41" s="130" t="n">
        <f aca="false">+L41</f>
        <v>2</v>
      </c>
      <c r="Q41" s="127" t="n">
        <v>3</v>
      </c>
      <c r="R41" s="130" t="n">
        <f aca="false">+L41</f>
        <v>2</v>
      </c>
      <c r="S41" s="127" t="n">
        <v>4</v>
      </c>
      <c r="T41" s="130" t="n">
        <f aca="false">+L41</f>
        <v>2</v>
      </c>
      <c r="U41" s="127" t="n">
        <v>5</v>
      </c>
    </row>
    <row r="42" customFormat="false" ht="10.5" hidden="false" customHeight="true" outlineLevel="0" collapsed="false">
      <c r="A42" s="136" t="s">
        <v>376</v>
      </c>
      <c r="B42" s="147" t="s">
        <v>418</v>
      </c>
      <c r="C42" s="137" t="n">
        <f aca="false">+C40</f>
        <v>0</v>
      </c>
      <c r="D42" s="153" t="n">
        <f aca="false">+D40</f>
        <v>0</v>
      </c>
      <c r="E42" s="153" t="n">
        <f aca="false">+E40</f>
        <v>0</v>
      </c>
      <c r="F42" s="153" t="n">
        <f aca="false">+MIN(F39:F40)</f>
        <v>0</v>
      </c>
      <c r="G42" s="153" t="n">
        <f aca="false">+MIN(G39+MAX(F39-F40,0)-MAX(E40-E39,0)-MAX(D40-D39,0)-MAX(C40-C39,0),G40)</f>
        <v>0</v>
      </c>
      <c r="H42" s="153" t="n">
        <f aca="false">+MIN(H39:H40)</f>
        <v>0</v>
      </c>
      <c r="I42" s="137" t="n">
        <f aca="false">+C42+D42+E42+MIN(F39:F40)+G42+H42</f>
        <v>0</v>
      </c>
      <c r="J42" s="152" t="n">
        <f aca="false">+K47</f>
        <v>0</v>
      </c>
      <c r="K42" s="152" t="n">
        <f aca="false">+I42-H42</f>
        <v>0</v>
      </c>
      <c r="L42" s="130" t="str">
        <f aca="false">+SUBSTITUTE(L41,"bežné","kapitálové")</f>
        <v>2</v>
      </c>
      <c r="M42" s="127" t="n">
        <v>1</v>
      </c>
      <c r="N42" s="130" t="str">
        <f aca="false">+L42</f>
        <v>2</v>
      </c>
      <c r="O42" s="127" t="n">
        <v>2</v>
      </c>
      <c r="P42" s="130" t="str">
        <f aca="false">+L42</f>
        <v>2</v>
      </c>
      <c r="Q42" s="127" t="n">
        <v>3</v>
      </c>
      <c r="R42" s="130" t="str">
        <f aca="false">+L42</f>
        <v>2</v>
      </c>
      <c r="S42" s="127" t="n">
        <v>4</v>
      </c>
      <c r="T42" s="130" t="str">
        <f aca="false">+L42</f>
        <v>2</v>
      </c>
      <c r="U42" s="127" t="n">
        <v>5</v>
      </c>
    </row>
    <row r="43" customFormat="false" ht="31.5" hidden="false" customHeight="false" outlineLevel="0" collapsed="false">
      <c r="A43" s="119" t="s">
        <v>373</v>
      </c>
      <c r="B43" s="119" t="str">
        <f aca="false">IF(L38&gt;2,"Šport "&amp;INDEX(FP!K:K,Doklady!B2+2),"Šport "&amp;K45)</f>
        <v>Šport .</v>
      </c>
      <c r="C43" s="146" t="s">
        <v>408</v>
      </c>
      <c r="D43" s="146" t="s">
        <v>409</v>
      </c>
      <c r="E43" s="146" t="s">
        <v>410</v>
      </c>
      <c r="F43" s="146" t="s">
        <v>411</v>
      </c>
      <c r="G43" s="146" t="s">
        <v>412</v>
      </c>
      <c r="H43" s="146" t="s">
        <v>413</v>
      </c>
      <c r="I43" s="119" t="s">
        <v>364</v>
      </c>
      <c r="K43" s="149"/>
      <c r="L43" s="109" t="n">
        <f aca="false">L38-1</f>
        <v>-1</v>
      </c>
    </row>
    <row r="44" customFormat="false" ht="9.75" hidden="false" customHeight="false" outlineLevel="0" collapsed="false">
      <c r="A44" s="136" t="s">
        <v>376</v>
      </c>
      <c r="B44" s="147" t="s">
        <v>414</v>
      </c>
      <c r="C44" s="148" t="n">
        <f aca="false">I44*0.2</f>
        <v>0</v>
      </c>
      <c r="D44" s="148" t="n">
        <f aca="false">I44*0.2</f>
        <v>0</v>
      </c>
      <c r="E44" s="148" t="n">
        <f aca="false">I44*0.25</f>
        <v>0</v>
      </c>
      <c r="F44" s="148" t="n">
        <f aca="false">+I44*0.15</f>
        <v>0</v>
      </c>
      <c r="G44" s="148" t="n">
        <f aca="false">+MAX(I44-C44-D44-E44-F44-H44,0)</f>
        <v>0</v>
      </c>
      <c r="H44" s="148" t="n">
        <f aca="false">+IFERROR(VLOOKUP(K45&amp;" - kapitálové transfery",B$53:C$90,2,0),0)</f>
        <v>0</v>
      </c>
      <c r="I44" s="137" t="n">
        <f aca="false">SUMIF(FP!K:K,K45,FP!D:D)</f>
        <v>0</v>
      </c>
      <c r="K44" s="149"/>
    </row>
    <row r="45" customFormat="false" ht="9.75" hidden="false" customHeight="false" outlineLevel="0" collapsed="false">
      <c r="A45" s="136" t="s">
        <v>376</v>
      </c>
      <c r="B45" s="147" t="s">
        <v>415</v>
      </c>
      <c r="C45" s="148" t="n">
        <f aca="false">DSUM(Doklady!A103:J10000,"GGG",Spolu!L45:M47)</f>
        <v>0</v>
      </c>
      <c r="D45" s="148" t="n">
        <f aca="false">DSUM(Doklady!A103:J10000,"GGG",Spolu!N45:O47)</f>
        <v>0</v>
      </c>
      <c r="E45" s="148" t="n">
        <f aca="false">DSUM(Doklady!A103:J10000,"GGG",Spolu!P45:Q47)</f>
        <v>0</v>
      </c>
      <c r="F45" s="148" t="n">
        <f aca="false">DSUM(Doklady!A103:J10000,"GGG",Spolu!R45:S47)</f>
        <v>0</v>
      </c>
      <c r="G45" s="148" t="n">
        <f aca="false">DSUM(Doklady!A103:J10000,"GGG",Spolu!T45:U47)-H45</f>
        <v>0</v>
      </c>
      <c r="H45" s="148" t="n">
        <f aca="false">+IFERROR(VLOOKUP(K45&amp;" - kapitálové transfery",B$53:D$90,3,0),0)</f>
        <v>0</v>
      </c>
      <c r="I45" s="137" t="n">
        <f aca="false">+C45+D45+E45+F45+G45+H45</f>
        <v>0</v>
      </c>
      <c r="K45" s="149" t="str">
        <f aca="false">IF(L38&gt;1,INDEX(FP!K:K,Doklady!B2+1),".")</f>
        <v>.</v>
      </c>
      <c r="L45" s="127" t="s">
        <v>372</v>
      </c>
      <c r="M45" s="127" t="s">
        <v>416</v>
      </c>
      <c r="N45" s="127" t="s">
        <v>372</v>
      </c>
      <c r="O45" s="127" t="s">
        <v>416</v>
      </c>
      <c r="P45" s="127" t="s">
        <v>372</v>
      </c>
      <c r="Q45" s="127" t="s">
        <v>416</v>
      </c>
      <c r="R45" s="127" t="s">
        <v>372</v>
      </c>
      <c r="S45" s="127" t="s">
        <v>416</v>
      </c>
      <c r="T45" s="127" t="s">
        <v>372</v>
      </c>
      <c r="U45" s="127" t="s">
        <v>416</v>
      </c>
    </row>
    <row r="46" customFormat="false" ht="10.5" hidden="false" customHeight="false" outlineLevel="0" collapsed="false">
      <c r="A46" s="136" t="s">
        <v>376</v>
      </c>
      <c r="B46" s="150" t="s">
        <v>417</v>
      </c>
      <c r="C46" s="148" t="n">
        <f aca="false">MAX(C44-C45,0)</f>
        <v>0</v>
      </c>
      <c r="D46" s="148" t="n">
        <f aca="false">MAX(D44-D45,0)</f>
        <v>0</v>
      </c>
      <c r="E46" s="148" t="n">
        <f aca="false">MAX(E44-E45,0)</f>
        <v>0</v>
      </c>
      <c r="F46" s="148" t="n">
        <f aca="false">MIN(I44,MAX(-F44+F45,0))</f>
        <v>0</v>
      </c>
      <c r="G46" s="148" t="n">
        <f aca="false">MIN(J44,MAX(-G44+G45+MIN(F45-F44,0),0))</f>
        <v>0</v>
      </c>
      <c r="H46" s="148" t="n">
        <f aca="false">MAX(H44-H45,0)</f>
        <v>0</v>
      </c>
      <c r="I46" s="151" t="n">
        <f aca="false">+I44-I47</f>
        <v>0</v>
      </c>
      <c r="K46" s="152" t="n">
        <f aca="false">+I46-H46</f>
        <v>0</v>
      </c>
      <c r="L46" s="130" t="n">
        <f aca="false">IF(L43&gt;0,"a - "&amp;INDEX(FP!C:C,Doklady!B2+1),2)</f>
        <v>2</v>
      </c>
      <c r="M46" s="127" t="n">
        <v>1</v>
      </c>
      <c r="N46" s="130" t="n">
        <f aca="false">+L46</f>
        <v>2</v>
      </c>
      <c r="O46" s="127" t="n">
        <v>2</v>
      </c>
      <c r="P46" s="130" t="n">
        <f aca="false">+L46</f>
        <v>2</v>
      </c>
      <c r="Q46" s="127" t="n">
        <v>3</v>
      </c>
      <c r="R46" s="130" t="n">
        <f aca="false">+L46</f>
        <v>2</v>
      </c>
      <c r="S46" s="127" t="n">
        <v>4</v>
      </c>
      <c r="T46" s="130" t="n">
        <f aca="false">+L46</f>
        <v>2</v>
      </c>
      <c r="U46" s="127" t="n">
        <v>5</v>
      </c>
    </row>
    <row r="47" customFormat="false" ht="9.75" hidden="false" customHeight="false" outlineLevel="0" collapsed="false">
      <c r="A47" s="136" t="s">
        <v>376</v>
      </c>
      <c r="B47" s="147" t="s">
        <v>418</v>
      </c>
      <c r="C47" s="137" t="n">
        <f aca="false">+C45</f>
        <v>0</v>
      </c>
      <c r="D47" s="153" t="n">
        <f aca="false">+D45</f>
        <v>0</v>
      </c>
      <c r="E47" s="153" t="n">
        <f aca="false">+E45</f>
        <v>0</v>
      </c>
      <c r="F47" s="153" t="n">
        <f aca="false">+MIN(F44:F45)</f>
        <v>0</v>
      </c>
      <c r="G47" s="153" t="n">
        <f aca="false">+MIN(G44+MAX(F44-F45,0)-MAX(E45-E44,0)-MAX(D45-D44,0)-MAX(C45-C44,0),G45)</f>
        <v>0</v>
      </c>
      <c r="H47" s="153" t="n">
        <f aca="false">+MIN(H44:H45)</f>
        <v>0</v>
      </c>
      <c r="I47" s="137" t="n">
        <f aca="false">+C47+D47+E47+MIN(F44:F45)+G47+H47</f>
        <v>0</v>
      </c>
      <c r="K47" s="152" t="n">
        <f aca="false">+I47-H47</f>
        <v>0</v>
      </c>
      <c r="L47" s="130" t="str">
        <f aca="false">+SUBSTITUTE(L46,"bežné","kapitálové")</f>
        <v>2</v>
      </c>
      <c r="M47" s="127" t="n">
        <v>1</v>
      </c>
      <c r="N47" s="130" t="str">
        <f aca="false">+L47</f>
        <v>2</v>
      </c>
      <c r="O47" s="127" t="n">
        <v>2</v>
      </c>
      <c r="P47" s="130" t="str">
        <f aca="false">+L47</f>
        <v>2</v>
      </c>
      <c r="Q47" s="127" t="n">
        <v>3</v>
      </c>
      <c r="R47" s="130" t="str">
        <f aca="false">+L47</f>
        <v>2</v>
      </c>
      <c r="S47" s="127" t="n">
        <v>4</v>
      </c>
      <c r="T47" s="130" t="str">
        <f aca="false">+L47</f>
        <v>2</v>
      </c>
      <c r="U47" s="127" t="n">
        <v>5</v>
      </c>
    </row>
    <row r="48" customFormat="false" ht="11.25" hidden="true" customHeight="true" outlineLevel="0" collapsed="false">
      <c r="A48" s="154"/>
      <c r="B48" s="155"/>
      <c r="C48" s="156"/>
      <c r="T48" s="138"/>
    </row>
    <row r="49" customFormat="false" ht="10.5" hidden="false" customHeight="false" outlineLevel="0" collapsed="false">
      <c r="A49" s="154"/>
      <c r="B49" s="156"/>
      <c r="C49" s="156"/>
      <c r="F49" s="157"/>
      <c r="I49" s="158"/>
      <c r="T49" s="138"/>
    </row>
    <row r="50" customFormat="false" ht="10.5" hidden="false" customHeight="false" outlineLevel="0" collapsed="false">
      <c r="A50" s="159"/>
      <c r="B50" s="159"/>
      <c r="C50" s="159"/>
      <c r="D50" s="159"/>
      <c r="E50" s="159"/>
      <c r="F50" s="159"/>
      <c r="G50" s="159"/>
      <c r="H50" s="159"/>
      <c r="I50" s="159"/>
      <c r="T50" s="138"/>
    </row>
    <row r="51" customFormat="false" ht="9.75" hidden="false" customHeight="false" outlineLevel="0" collapsed="false">
      <c r="A51" s="154"/>
      <c r="B51" s="155"/>
      <c r="C51" s="156"/>
      <c r="G51" s="160"/>
      <c r="T51" s="138"/>
    </row>
    <row r="52" customFormat="false" ht="21" hidden="false" customHeight="false" outlineLevel="0" collapsed="false">
      <c r="A52" s="161" t="s">
        <v>373</v>
      </c>
      <c r="B52" s="119" t="s">
        <v>419</v>
      </c>
      <c r="C52" s="146" t="s">
        <v>420</v>
      </c>
      <c r="D52" s="146" t="s">
        <v>421</v>
      </c>
      <c r="E52" s="146" t="s">
        <v>422</v>
      </c>
      <c r="F52" s="146" t="s">
        <v>423</v>
      </c>
      <c r="G52" s="162" t="s">
        <v>424</v>
      </c>
      <c r="H52" s="146"/>
      <c r="I52" s="146" t="s">
        <v>425</v>
      </c>
      <c r="K52" s="109" t="s">
        <v>352</v>
      </c>
      <c r="L52" s="109" t="s">
        <v>426</v>
      </c>
      <c r="M52" s="109" t="s">
        <v>427</v>
      </c>
    </row>
    <row r="53" customFormat="false" ht="9.75" hidden="false" customHeight="false" outlineLevel="0" collapsed="false">
      <c r="A53" s="136" t="str">
        <f aca="false">Doklady!D1</f>
        <v>m</v>
      </c>
      <c r="B53" s="163" t="str">
        <f aca="false">Doklady!H1</f>
        <v>51. ročník Medzinárodného turnaja mládeže a priateľstva v zápasení voľným štýlom</v>
      </c>
      <c r="C53" s="137" t="n">
        <f aca="false">IF(A53&lt;&gt;"",INDEX(FP!D:D,Doklady!B$2+(ROW()-53)),"")</f>
        <v>4450.5</v>
      </c>
      <c r="D53" s="137" t="n">
        <f aca="false">IF(A53&lt;&gt;"",Doklady!I1-Doklady!J1,"")</f>
        <v>4450.5</v>
      </c>
      <c r="E53" s="137" t="n">
        <f aca="false">IF(A53&lt;&gt;"",MIN(D53,C53)*Doklady!C1/(1-Doklady!C1),"")</f>
        <v>0</v>
      </c>
      <c r="F53" s="148" t="n">
        <f aca="false">IF(A53&lt;&gt;"",Doklady!J1,"")</f>
        <v>0</v>
      </c>
      <c r="G53" s="137" t="n">
        <f aca="false">+IFERROR(HLOOKUP(IF(RIGHT(B53,15)="bežné transfery",LEFT(B53,LEN(B53)-18),0),$J$40:$K$42,3,0),MIN(C53,D53))</f>
        <v>4450.5</v>
      </c>
      <c r="H53" s="148"/>
      <c r="I53" s="137" t="n">
        <f aca="false">IF(A53&lt;&gt;"",MAX(IF(G53&lt;C53,C53-G53,0)+IF(F53&lt;E53,E53-F53,0),0),0)</f>
        <v>0</v>
      </c>
      <c r="J53" s="109" t="str">
        <f aca="false">IF(D53&gt;C53,"Vyúčtované prostriedky nemôžu byť väčšie ako poskytnuté. Opravte v hárku ""Doklady""","")</f>
        <v/>
      </c>
      <c r="K53" s="109" t="str">
        <f aca="false">Doklady!F1</f>
        <v>026 03</v>
      </c>
      <c r="L53" s="109" t="str">
        <f aca="false">IF(A53&lt;&gt;"",INDEX(FP!H:H,Doklady!B$2+(ROW()-52)),"")</f>
        <v>B</v>
      </c>
      <c r="M53" s="109" t="str">
        <f aca="false">K53&amp;L53</f>
        <v>026 03B</v>
      </c>
      <c r="T53" s="138"/>
    </row>
    <row r="54" customFormat="false" ht="9.75" hidden="false" customHeight="false" outlineLevel="0" collapsed="false">
      <c r="A54" s="136" t="str">
        <f aca="false">Doklady!D2</f>
        <v/>
      </c>
      <c r="B54" s="163" t="str">
        <f aca="false">Doklady!H2</f>
        <v/>
      </c>
      <c r="C54" s="137" t="str">
        <f aca="false">IF(A54&lt;&gt;"",INDEX(FP!D:D,Doklady!B$2+(ROW()-53)),"")</f>
        <v/>
      </c>
      <c r="D54" s="137" t="str">
        <f aca="false">IF(A54&lt;&gt;"",Doklady!I2-Doklady!J2,"")</f>
        <v/>
      </c>
      <c r="E54" s="137" t="str">
        <f aca="false">IF(A54&lt;&gt;"",MIN(D54,C54)*Doklady!C2/(1-Doklady!C2),"")</f>
        <v/>
      </c>
      <c r="F54" s="148" t="str">
        <f aca="false">IF(A54&lt;&gt;"",Doklady!J2,"")</f>
        <v/>
      </c>
      <c r="G54" s="137" t="n">
        <f aca="false">+IFERROR(HLOOKUP(IF(RIGHT(B54,15)="bežné transfery",LEFT(B54,LEN(B54)-18),0),$J$40:$K$42,3,0),MIN(C54,D54))</f>
        <v>0</v>
      </c>
      <c r="H54" s="148"/>
      <c r="I54" s="137" t="n">
        <f aca="false">IF(A54&lt;&gt;"",MAX(IF(G54&lt;C54,C54-G54,0)+IF(F54&lt;E54,E54-F54,0),0),0)</f>
        <v>0</v>
      </c>
      <c r="J54" s="109" t="str">
        <f aca="false">IF(D54&gt;C54,"Vyúčtované prostriedky nemôžu byť väčšie ako poskytnuté. Opravte v hárku ""Doklady""","")</f>
        <v/>
      </c>
      <c r="K54" s="109" t="str">
        <f aca="false">Doklady!F2</f>
        <v/>
      </c>
      <c r="L54" s="109" t="str">
        <f aca="false">IF(A54&lt;&gt;"",INDEX(FP!H:H,Doklady!B$2+(ROW()-52)),"")</f>
        <v/>
      </c>
      <c r="M54" s="109" t="str">
        <f aca="false">K54&amp;L54</f>
        <v/>
      </c>
    </row>
    <row r="55" customFormat="false" ht="9.75" hidden="false" customHeight="false" outlineLevel="0" collapsed="false">
      <c r="A55" s="136" t="str">
        <f aca="false">Doklady!D3</f>
        <v/>
      </c>
      <c r="B55" s="163" t="str">
        <f aca="false">Doklady!H3</f>
        <v/>
      </c>
      <c r="C55" s="137" t="str">
        <f aca="false">IF(A55&lt;&gt;"",INDEX(FP!D:D,Doklady!B$2+(ROW()-53)),"")</f>
        <v/>
      </c>
      <c r="D55" s="137" t="str">
        <f aca="false">IF(A55&lt;&gt;"",Doklady!I3-Doklady!J3,"")</f>
        <v/>
      </c>
      <c r="E55" s="137" t="str">
        <f aca="false">IF(A55&lt;&gt;"",MIN(D55,C55)*Doklady!C3/(1-Doklady!C3),"")</f>
        <v/>
      </c>
      <c r="F55" s="148" t="str">
        <f aca="false">IF(A55&lt;&gt;"",Doklady!J3,"")</f>
        <v/>
      </c>
      <c r="G55" s="137" t="n">
        <f aca="false">+IFERROR(HLOOKUP(IF(RIGHT(B55,15)="bežné transfery",LEFT(B55,LEN(B55)-18),0),$J$40:$K$42,3,0),MIN(C55,D55))</f>
        <v>0</v>
      </c>
      <c r="H55" s="148"/>
      <c r="I55" s="137" t="n">
        <f aca="false">IF(A55&lt;&gt;"",MAX(IF(G55&lt;C55,C55-G55,0)+IF(F55&lt;E55,E55-F55,0),0),0)</f>
        <v>0</v>
      </c>
      <c r="J55" s="109" t="str">
        <f aca="false">IF(D55&gt;C55,"Vyúčtované prostriedky nemôžu byť väčšie ako poskytnuté. Opravte v hárku ""Doklady""","")</f>
        <v/>
      </c>
      <c r="K55" s="109" t="str">
        <f aca="false">Doklady!F3</f>
        <v/>
      </c>
      <c r="L55" s="109" t="str">
        <f aca="false">IF(A55&lt;&gt;"",INDEX(FP!H:H,Doklady!B$2+(ROW()-52)),"")</f>
        <v/>
      </c>
      <c r="M55" s="109" t="str">
        <f aca="false">K55&amp;L55</f>
        <v/>
      </c>
    </row>
    <row r="56" customFormat="false" ht="9.75" hidden="true" customHeight="false" outlineLevel="0" collapsed="false">
      <c r="A56" s="136" t="str">
        <f aca="false">Doklady!D4</f>
        <v/>
      </c>
      <c r="B56" s="163" t="str">
        <f aca="false">Doklady!H4</f>
        <v/>
      </c>
      <c r="C56" s="137" t="str">
        <f aca="false">IF(A56&lt;&gt;"",INDEX(FP!D:D,Doklady!B$2+(ROW()-53)),"")</f>
        <v/>
      </c>
      <c r="D56" s="137" t="str">
        <f aca="false">IF(A56&lt;&gt;"",Doklady!I4-Doklady!J4,"")</f>
        <v/>
      </c>
      <c r="E56" s="137" t="str">
        <f aca="false">IF(A56&lt;&gt;"",MIN(D56,C56)*Doklady!C4/(1-Doklady!C4),"")</f>
        <v/>
      </c>
      <c r="F56" s="148" t="str">
        <f aca="false">IF(A56&lt;&gt;"",Doklady!J4,"")</f>
        <v/>
      </c>
      <c r="G56" s="137" t="n">
        <f aca="false">+IFERROR(HLOOKUP(IF(RIGHT(B56,15)="bežné transfery",LEFT(B56,LEN(B56)-18),0),$J$40:$K$42,3,0),MIN(C56,D56))</f>
        <v>0</v>
      </c>
      <c r="H56" s="148"/>
      <c r="I56" s="137" t="n">
        <f aca="false">IF(A56&lt;&gt;"",MAX(IF(G56&lt;C56,C56-G56,0)+IF(F56&lt;E56,E56-F56,0),0),0)</f>
        <v>0</v>
      </c>
      <c r="J56" s="109" t="str">
        <f aca="false">IF(D56&gt;C56,"Vyúčtované prostriedky nemôžu byť väčšie ako poskytnuté. Opravte v hárku ""Doklady""","")</f>
        <v/>
      </c>
      <c r="K56" s="109" t="str">
        <f aca="false">Doklady!F4</f>
        <v/>
      </c>
      <c r="L56" s="109" t="str">
        <f aca="false">IF(A56&lt;&gt;"",INDEX(FP!H:H,Doklady!B$2+(ROW()-52)),"")</f>
        <v/>
      </c>
      <c r="M56" s="109" t="str">
        <f aca="false">K56&amp;L56</f>
        <v/>
      </c>
    </row>
    <row r="57" customFormat="false" ht="9.75" hidden="true" customHeight="false" outlineLevel="0" collapsed="false">
      <c r="A57" s="136" t="str">
        <f aca="false">Doklady!D5</f>
        <v/>
      </c>
      <c r="B57" s="163" t="str">
        <f aca="false">Doklady!H5</f>
        <v/>
      </c>
      <c r="C57" s="137" t="str">
        <f aca="false">IF(A57&lt;&gt;"",INDEX(FP!D:D,Doklady!B$2+(ROW()-53)),"")</f>
        <v/>
      </c>
      <c r="D57" s="137" t="str">
        <f aca="false">IF(A57&lt;&gt;"",Doklady!I5-Doklady!J5,"")</f>
        <v/>
      </c>
      <c r="E57" s="137" t="str">
        <f aca="false">IF(A57&lt;&gt;"",MIN(D57,C57)*Doklady!C5/(1-Doklady!C5),"")</f>
        <v/>
      </c>
      <c r="F57" s="148" t="str">
        <f aca="false">IF(A57&lt;&gt;"",Doklady!J5,"")</f>
        <v/>
      </c>
      <c r="G57" s="137" t="n">
        <f aca="false">+IFERROR(HLOOKUP(IF(RIGHT(B57,15)="bežné transfery",LEFT(B57,LEN(B57)-18),0),$J$40:$K$42,3,0),MIN(C57,D57))</f>
        <v>0</v>
      </c>
      <c r="H57" s="148"/>
      <c r="I57" s="137" t="n">
        <f aca="false">IF(A57&lt;&gt;"",MAX(IF(G57&lt;C57,C57-G57,0)+IF(F57&lt;E57,E57-F57,0),0),0)</f>
        <v>0</v>
      </c>
      <c r="J57" s="109" t="str">
        <f aca="false">IF(D57&gt;C57,"Vyúčtované prostriedky nemôžu byť väčšie ako poskytnuté. Opravte v hárku ""Doklady""","")</f>
        <v/>
      </c>
      <c r="K57" s="109" t="str">
        <f aca="false">Doklady!F5</f>
        <v/>
      </c>
      <c r="L57" s="109" t="str">
        <f aca="false">IF(A57&lt;&gt;"",INDEX(FP!H:H,Doklady!B$2+(ROW()-52)),"")</f>
        <v/>
      </c>
      <c r="M57" s="109" t="str">
        <f aca="false">K57&amp;L57</f>
        <v/>
      </c>
    </row>
    <row r="58" customFormat="false" ht="9.75" hidden="true" customHeight="false" outlineLevel="0" collapsed="false">
      <c r="A58" s="136" t="str">
        <f aca="false">Doklady!D6</f>
        <v/>
      </c>
      <c r="B58" s="163" t="str">
        <f aca="false">Doklady!H6</f>
        <v/>
      </c>
      <c r="C58" s="137" t="str">
        <f aca="false">IF(A58&lt;&gt;"",INDEX(FP!D:D,Doklady!B$2+(ROW()-53)),"")</f>
        <v/>
      </c>
      <c r="D58" s="137" t="str">
        <f aca="false">IF(A58&lt;&gt;"",Doklady!I6-Doklady!J6,"")</f>
        <v/>
      </c>
      <c r="E58" s="137" t="str">
        <f aca="false">IF(A58&lt;&gt;"",MIN(D58,C58)*Doklady!C6/(1-Doklady!C6),"")</f>
        <v/>
      </c>
      <c r="F58" s="148" t="str">
        <f aca="false">IF(A58&lt;&gt;"",Doklady!J6,"")</f>
        <v/>
      </c>
      <c r="G58" s="137" t="n">
        <f aca="false">+IFERROR(HLOOKUP(IF(RIGHT(B58,15)="bežné transfery",LEFT(B58,LEN(B58)-18),0),$J$40:$K$42,3,0),MIN(C58,D58))</f>
        <v>0</v>
      </c>
      <c r="H58" s="148"/>
      <c r="I58" s="137" t="n">
        <f aca="false">IF(A58&lt;&gt;"",MAX(IF(G58&lt;C58,C58-G58,0)+IF(F58&lt;E58,E58-F58,0),0),0)</f>
        <v>0</v>
      </c>
      <c r="J58" s="109" t="str">
        <f aca="false">IF(D58&gt;C58,"Vyúčtované prostriedky nemôžu byť väčšie ako poskytnuté. Opravte v hárku ""Doklady""","")</f>
        <v/>
      </c>
      <c r="K58" s="109" t="str">
        <f aca="false">Doklady!F6</f>
        <v/>
      </c>
      <c r="L58" s="109" t="str">
        <f aca="false">IF(A58&lt;&gt;"",INDEX(FP!H:H,Doklady!B$2+(ROW()-52)),"")</f>
        <v/>
      </c>
      <c r="M58" s="109" t="str">
        <f aca="false">K58&amp;L58</f>
        <v/>
      </c>
    </row>
    <row r="59" customFormat="false" ht="9.75" hidden="true" customHeight="false" outlineLevel="0" collapsed="false">
      <c r="A59" s="136" t="str">
        <f aca="false">Doklady!D7</f>
        <v/>
      </c>
      <c r="B59" s="163" t="str">
        <f aca="false">Doklady!H7</f>
        <v/>
      </c>
      <c r="C59" s="137" t="str">
        <f aca="false">IF(A59&lt;&gt;"",INDEX(FP!D:D,Doklady!B$2+(ROW()-53)),"")</f>
        <v/>
      </c>
      <c r="D59" s="137" t="str">
        <f aca="false">IF(A59&lt;&gt;"",Doklady!I7-Doklady!J7,"")</f>
        <v/>
      </c>
      <c r="E59" s="137" t="str">
        <f aca="false">IF(A59&lt;&gt;"",MIN(D59,C59)*Doklady!C7/(1-Doklady!C7),"")</f>
        <v/>
      </c>
      <c r="F59" s="148" t="str">
        <f aca="false">IF(A59&lt;&gt;"",Doklady!J7,"")</f>
        <v/>
      </c>
      <c r="G59" s="137" t="n">
        <f aca="false">+IFERROR(HLOOKUP(IF(RIGHT(B59,15)="bežné transfery",LEFT(B59,LEN(B59)-18),0),$J$40:$K$42,3,0),MIN(C59,D59))</f>
        <v>0</v>
      </c>
      <c r="H59" s="148"/>
      <c r="I59" s="137" t="n">
        <f aca="false">IF(A59&lt;&gt;"",MAX(IF(G59&lt;C59,C59-G59,0)+IF(F59&lt;E59,E59-F59,0),0),0)</f>
        <v>0</v>
      </c>
      <c r="J59" s="109" t="str">
        <f aca="false">IF(D59&gt;C59,"Vyúčtované prostriedky nemôžu byť väčšie ako poskytnuté. Opravte v hárku ""Doklady""","")</f>
        <v/>
      </c>
      <c r="K59" s="109" t="str">
        <f aca="false">Doklady!F7</f>
        <v/>
      </c>
      <c r="L59" s="109" t="str">
        <f aca="false">IF(A59&lt;&gt;"",INDEX(FP!H:H,Doklady!B$2+(ROW()-52)),"")</f>
        <v/>
      </c>
      <c r="M59" s="109" t="str">
        <f aca="false">K59&amp;L59</f>
        <v/>
      </c>
    </row>
    <row r="60" customFormat="false" ht="9.75" hidden="true" customHeight="false" outlineLevel="0" collapsed="false">
      <c r="A60" s="136" t="str">
        <f aca="false">Doklady!D8</f>
        <v/>
      </c>
      <c r="B60" s="163" t="str">
        <f aca="false">Doklady!H8</f>
        <v/>
      </c>
      <c r="C60" s="137" t="str">
        <f aca="false">IF(A60&lt;&gt;"",INDEX(FP!D:D,Doklady!B$2+(ROW()-53)),"")</f>
        <v/>
      </c>
      <c r="D60" s="137" t="str">
        <f aca="false">IF(A60&lt;&gt;"",Doklady!I8-Doklady!J8,"")</f>
        <v/>
      </c>
      <c r="E60" s="137" t="str">
        <f aca="false">IF(A60&lt;&gt;"",MIN(D60,C60)*Doklady!C8/(1-Doklady!C8),"")</f>
        <v/>
      </c>
      <c r="F60" s="148" t="str">
        <f aca="false">IF(A60&lt;&gt;"",Doklady!J8,"")</f>
        <v/>
      </c>
      <c r="G60" s="137" t="n">
        <f aca="false">+IFERROR(HLOOKUP(IF(RIGHT(B60,15)="bežné transfery",LEFT(B60,LEN(B60)-18),0),$J$40:$K$42,3,0),MIN(C60,D60))</f>
        <v>0</v>
      </c>
      <c r="H60" s="148"/>
      <c r="I60" s="137" t="n">
        <f aca="false">IF(A60&lt;&gt;"",MAX(IF(G60&lt;C60,C60-G60,0)+IF(F60&lt;E60,E60-F60,0),0),0)</f>
        <v>0</v>
      </c>
      <c r="J60" s="109" t="str">
        <f aca="false">IF(D60&gt;C60,"Vyúčtované prostriedky nemôžu byť väčšie ako poskytnuté. Opravte v hárku ""Doklady""","")</f>
        <v/>
      </c>
      <c r="K60" s="109" t="str">
        <f aca="false">Doklady!F8</f>
        <v/>
      </c>
      <c r="L60" s="109" t="str">
        <f aca="false">IF(A60&lt;&gt;"",INDEX(FP!H:H,Doklady!B$2+(ROW()-52)),"")</f>
        <v/>
      </c>
      <c r="M60" s="109" t="str">
        <f aca="false">K60&amp;L60</f>
        <v/>
      </c>
    </row>
    <row r="61" customFormat="false" ht="9.75" hidden="true" customHeight="false" outlineLevel="0" collapsed="false">
      <c r="A61" s="136" t="str">
        <f aca="false">Doklady!D9</f>
        <v/>
      </c>
      <c r="B61" s="163" t="str">
        <f aca="false">Doklady!H9</f>
        <v/>
      </c>
      <c r="C61" s="137" t="str">
        <f aca="false">IF(A61&lt;&gt;"",INDEX(FP!D:D,Doklady!B$2+(ROW()-53)),"")</f>
        <v/>
      </c>
      <c r="D61" s="137" t="str">
        <f aca="false">IF(A61&lt;&gt;"",Doklady!I9-Doklady!J9,"")</f>
        <v/>
      </c>
      <c r="E61" s="137" t="str">
        <f aca="false">IF(A61&lt;&gt;"",MIN(D61,C61)*Doklady!C9/(1-Doklady!C9),"")</f>
        <v/>
      </c>
      <c r="F61" s="148" t="str">
        <f aca="false">IF(A61&lt;&gt;"",Doklady!J9,"")</f>
        <v/>
      </c>
      <c r="G61" s="137" t="n">
        <f aca="false">+IFERROR(HLOOKUP(IF(RIGHT(B61,15)="bežné transfery",LEFT(B61,LEN(B61)-18),0),$J$40:$K$42,3,0),MIN(C61,D61))</f>
        <v>0</v>
      </c>
      <c r="H61" s="148"/>
      <c r="I61" s="137" t="n">
        <f aca="false">IF(A61&lt;&gt;"",MAX(IF(G61&lt;C61,C61-G61,0)+IF(F61&lt;E61,E61-F61,0),0),0)</f>
        <v>0</v>
      </c>
      <c r="J61" s="109" t="str">
        <f aca="false">IF(D61&gt;C61,"Vyúčtované prostriedky nemôžu byť väčšie ako poskytnuté. Opravte v hárku ""Doklady""","")</f>
        <v/>
      </c>
      <c r="K61" s="109" t="str">
        <f aca="false">Doklady!F9</f>
        <v/>
      </c>
      <c r="L61" s="109" t="str">
        <f aca="false">IF(A61&lt;&gt;"",INDEX(FP!H:H,Doklady!B$2+(ROW()-52)),"")</f>
        <v/>
      </c>
      <c r="M61" s="109" t="str">
        <f aca="false">K61&amp;L61</f>
        <v/>
      </c>
    </row>
    <row r="62" customFormat="false" ht="9.75" hidden="true" customHeight="false" outlineLevel="0" collapsed="false">
      <c r="A62" s="136" t="str">
        <f aca="false">Doklady!D10</f>
        <v/>
      </c>
      <c r="B62" s="163" t="str">
        <f aca="false">Doklady!H10</f>
        <v/>
      </c>
      <c r="C62" s="137" t="str">
        <f aca="false">IF(A62&lt;&gt;"",INDEX(FP!D:D,Doklady!B$2+(ROW()-53)),"")</f>
        <v/>
      </c>
      <c r="D62" s="137" t="str">
        <f aca="false">IF(A62&lt;&gt;"",Doklady!I10-Doklady!J10,"")</f>
        <v/>
      </c>
      <c r="E62" s="137" t="str">
        <f aca="false">IF(A62&lt;&gt;"",MIN(D62,C62)*Doklady!C10/(1-Doklady!C10),"")</f>
        <v/>
      </c>
      <c r="F62" s="148" t="str">
        <f aca="false">IF(A62&lt;&gt;"",Doklady!J10,"")</f>
        <v/>
      </c>
      <c r="G62" s="137" t="n">
        <f aca="false">+IFERROR(HLOOKUP(IF(RIGHT(B62,15)="bežné transfery",LEFT(B62,LEN(B62)-18),0),$J$40:$K$42,3,0),MIN(C62,D62))</f>
        <v>0</v>
      </c>
      <c r="H62" s="148"/>
      <c r="I62" s="137" t="n">
        <f aca="false">IF(A62&lt;&gt;"",MAX(IF(G62&lt;C62,C62-G62,0)+IF(F62&lt;E62,E62-F62,0),0),0)</f>
        <v>0</v>
      </c>
      <c r="J62" s="109" t="str">
        <f aca="false">IF(D62&gt;C62,"Vyúčtované prostriedky nemôžu byť väčšie ako poskytnuté. Opravte v hárku ""Doklady""","")</f>
        <v/>
      </c>
      <c r="K62" s="109" t="str">
        <f aca="false">Doklady!F10</f>
        <v/>
      </c>
      <c r="L62" s="109" t="str">
        <f aca="false">IF(A62&lt;&gt;"",INDEX(FP!H:H,Doklady!B$2+(ROW()-52)),"")</f>
        <v/>
      </c>
      <c r="M62" s="109" t="str">
        <f aca="false">K62&amp;L62</f>
        <v/>
      </c>
    </row>
    <row r="63" customFormat="false" ht="9.75" hidden="true" customHeight="false" outlineLevel="0" collapsed="false">
      <c r="A63" s="136" t="str">
        <f aca="false">Doklady!D11</f>
        <v/>
      </c>
      <c r="B63" s="163" t="str">
        <f aca="false">Doklady!H11</f>
        <v/>
      </c>
      <c r="C63" s="137" t="str">
        <f aca="false">IF(A63&lt;&gt;"",INDEX(FP!D:D,Doklady!B$2+(ROW()-53)),"")</f>
        <v/>
      </c>
      <c r="D63" s="137" t="str">
        <f aca="false">IF(A63&lt;&gt;"",Doklady!I11-Doklady!J11,"")</f>
        <v/>
      </c>
      <c r="E63" s="137" t="str">
        <f aca="false">IF(A63&lt;&gt;"",MIN(D63,C63)*Doklady!C11/(1-Doklady!C11),"")</f>
        <v/>
      </c>
      <c r="F63" s="148" t="str">
        <f aca="false">IF(A63&lt;&gt;"",Doklady!J11,"")</f>
        <v/>
      </c>
      <c r="G63" s="137" t="n">
        <f aca="false">+IFERROR(HLOOKUP(IF(RIGHT(B63,15)="bežné transfery",LEFT(B63,LEN(B63)-18),0),$J$40:$K$42,3,0),MIN(C63,D63))</f>
        <v>0</v>
      </c>
      <c r="H63" s="148"/>
      <c r="I63" s="137" t="n">
        <f aca="false">IF(A63&lt;&gt;"",MAX(IF(G63&lt;C63,C63-G63,0)+IF(F63&lt;E63,E63-F63,0),0),0)</f>
        <v>0</v>
      </c>
      <c r="J63" s="109" t="str">
        <f aca="false">IF(D63&gt;C63,"Vyúčtované prostriedky nemôžu byť väčšie ako poskytnuté. Opravte v hárku ""Doklady""","")</f>
        <v/>
      </c>
      <c r="K63" s="109" t="str">
        <f aca="false">Doklady!F11</f>
        <v/>
      </c>
      <c r="L63" s="109" t="str">
        <f aca="false">IF(A63&lt;&gt;"",INDEX(FP!H:H,Doklady!B$2+(ROW()-52)),"")</f>
        <v/>
      </c>
      <c r="M63" s="109" t="str">
        <f aca="false">K63&amp;L63</f>
        <v/>
      </c>
    </row>
    <row r="64" customFormat="false" ht="9.75" hidden="true" customHeight="false" outlineLevel="0" collapsed="false">
      <c r="A64" s="136" t="str">
        <f aca="false">Doklady!D12</f>
        <v/>
      </c>
      <c r="B64" s="163" t="str">
        <f aca="false">Doklady!H12</f>
        <v/>
      </c>
      <c r="C64" s="137" t="str">
        <f aca="false">IF(A64&lt;&gt;"",INDEX(FP!D:D,Doklady!B$2+(ROW()-53)),"")</f>
        <v/>
      </c>
      <c r="D64" s="137" t="str">
        <f aca="false">IF(A64&lt;&gt;"",Doklady!I12-Doklady!J12,"")</f>
        <v/>
      </c>
      <c r="E64" s="137" t="str">
        <f aca="false">IF(A64&lt;&gt;"",MIN(D64,C64)*Doklady!C12/(1-Doklady!C12),"")</f>
        <v/>
      </c>
      <c r="F64" s="148" t="str">
        <f aca="false">IF(A64&lt;&gt;"",Doklady!J12,"")</f>
        <v/>
      </c>
      <c r="G64" s="137" t="n">
        <f aca="false">+IFERROR(HLOOKUP(IF(RIGHT(B64,15)="bežné transfery",LEFT(B64,LEN(B64)-18),0),$J$40:$K$42,3,0),MIN(C64,D64))</f>
        <v>0</v>
      </c>
      <c r="H64" s="148"/>
      <c r="I64" s="137" t="n">
        <f aca="false">IF(A64&lt;&gt;"",MAX(IF(G64&lt;C64,C64-G64,0)+IF(F64&lt;E64,E64-F64,0),0),0)</f>
        <v>0</v>
      </c>
      <c r="J64" s="109" t="s">
        <v>428</v>
      </c>
      <c r="K64" s="109" t="str">
        <f aca="false">Doklady!F12</f>
        <v/>
      </c>
      <c r="L64" s="109" t="str">
        <f aca="false">IF(A64&lt;&gt;"",INDEX(FP!H:H,Doklady!B$2+(ROW()-52)),"")</f>
        <v/>
      </c>
      <c r="M64" s="109" t="str">
        <f aca="false">K64&amp;L64</f>
        <v/>
      </c>
    </row>
    <row r="65" customFormat="false" ht="9.75" hidden="true" customHeight="false" outlineLevel="0" collapsed="false">
      <c r="A65" s="136" t="str">
        <f aca="false">Doklady!D13</f>
        <v/>
      </c>
      <c r="B65" s="163" t="str">
        <f aca="false">Doklady!H13</f>
        <v/>
      </c>
      <c r="C65" s="137" t="str">
        <f aca="false">IF(A65&lt;&gt;"",INDEX(FP!D:D,Doklady!B$2+(ROW()-53)),"")</f>
        <v/>
      </c>
      <c r="D65" s="137" t="str">
        <f aca="false">IF(A65&lt;&gt;"",Doklady!I13-Doklady!J13,"")</f>
        <v/>
      </c>
      <c r="E65" s="137" t="str">
        <f aca="false">IF(A65&lt;&gt;"",MIN(D65,C65)*Doklady!C13/(1-Doklady!C13),"")</f>
        <v/>
      </c>
      <c r="F65" s="148" t="str">
        <f aca="false">IF(A65&lt;&gt;"",Doklady!J13,"")</f>
        <v/>
      </c>
      <c r="G65" s="137" t="n">
        <f aca="false">+IFERROR(HLOOKUP(IF(RIGHT(B65,15)="bežné transfery",LEFT(B65,LEN(B65)-18),0),$J$40:$K$42,3,0),MIN(C65,D65))</f>
        <v>0</v>
      </c>
      <c r="H65" s="148"/>
      <c r="I65" s="137" t="n">
        <f aca="false">IF(A65&lt;&gt;"",MAX(IF(G65&lt;C65,C65-G65,0)+IF(F65&lt;E65,E65-F65,0),0),0)</f>
        <v>0</v>
      </c>
      <c r="J65" s="109" t="str">
        <f aca="false">IF(D65&gt;C65,"Vyúčtované prostriedky nemôžu byť väčšie ako poskytnuté. Opravte v hárku ""Doklady""","")</f>
        <v/>
      </c>
      <c r="K65" s="109" t="str">
        <f aca="false">Doklady!F13</f>
        <v/>
      </c>
      <c r="L65" s="109" t="str">
        <f aca="false">IF(A65&lt;&gt;"",INDEX(FP!H:H,Doklady!B$2+(ROW()-52)),"")</f>
        <v/>
      </c>
      <c r="M65" s="109" t="str">
        <f aca="false">K65&amp;L65</f>
        <v/>
      </c>
    </row>
    <row r="66" customFormat="false" ht="9.75" hidden="true" customHeight="false" outlineLevel="0" collapsed="false">
      <c r="A66" s="136" t="str">
        <f aca="false">Doklady!D14</f>
        <v/>
      </c>
      <c r="B66" s="163" t="str">
        <f aca="false">Doklady!H14</f>
        <v/>
      </c>
      <c r="C66" s="137" t="str">
        <f aca="false">IF(A66&lt;&gt;"",INDEX(FP!D:D,Doklady!B$2+(ROW()-53)),"")</f>
        <v/>
      </c>
      <c r="D66" s="137" t="str">
        <f aca="false">IF(A66&lt;&gt;"",Doklady!I14-Doklady!J14,"")</f>
        <v/>
      </c>
      <c r="E66" s="137" t="str">
        <f aca="false">IF(A66&lt;&gt;"",MIN(D66,C66)*Doklady!C14/(1-Doklady!C14),"")</f>
        <v/>
      </c>
      <c r="F66" s="148" t="str">
        <f aca="false">IF(A66&lt;&gt;"",Doklady!J14,"")</f>
        <v/>
      </c>
      <c r="G66" s="137" t="n">
        <f aca="false">+IFERROR(HLOOKUP(IF(RIGHT(B66,15)="bežné transfery",LEFT(B66,LEN(B66)-18),0),$J$40:$K$42,3,0),MIN(C66,D66))</f>
        <v>0</v>
      </c>
      <c r="H66" s="148"/>
      <c r="I66" s="137" t="n">
        <f aca="false">IF(A66&lt;&gt;"",MAX(IF(G66&lt;C66,C66-G66,0)+IF(F66&lt;E66,E66-F66,0),0),0)</f>
        <v>0</v>
      </c>
      <c r="J66" s="109" t="str">
        <f aca="false">IF(D66&gt;C66,"Vyúčtované prostriedky nemôžu byť väčšie ako poskytnuté. Opravte v hárku ""Doklady""","")</f>
        <v/>
      </c>
      <c r="K66" s="109" t="str">
        <f aca="false">Doklady!F14</f>
        <v/>
      </c>
      <c r="L66" s="109" t="str">
        <f aca="false">IF(A66&lt;&gt;"",INDEX(FP!H:H,Doklady!B$2+(ROW()-52)),"")</f>
        <v/>
      </c>
      <c r="M66" s="109" t="str">
        <f aca="false">K66&amp;L66</f>
        <v/>
      </c>
    </row>
    <row r="67" customFormat="false" ht="9.75" hidden="true" customHeight="false" outlineLevel="0" collapsed="false">
      <c r="A67" s="136" t="str">
        <f aca="false">Doklady!D15</f>
        <v/>
      </c>
      <c r="B67" s="163" t="str">
        <f aca="false">Doklady!H15</f>
        <v/>
      </c>
      <c r="C67" s="137" t="str">
        <f aca="false">IF(A67&lt;&gt;"",INDEX(FP!D:D,Doklady!B$2+(ROW()-53)),"")</f>
        <v/>
      </c>
      <c r="D67" s="137" t="str">
        <f aca="false">IF(A67&lt;&gt;"",Doklady!I15-Doklady!J15,"")</f>
        <v/>
      </c>
      <c r="E67" s="137" t="str">
        <f aca="false">IF(A67&lt;&gt;"",MIN(D67,C67)*Doklady!C15/(1-Doklady!C15),"")</f>
        <v/>
      </c>
      <c r="F67" s="148" t="str">
        <f aca="false">IF(A67&lt;&gt;"",Doklady!J15,"")</f>
        <v/>
      </c>
      <c r="G67" s="137" t="n">
        <f aca="false">+IFERROR(HLOOKUP(IF(RIGHT(B67,15)="bežné transfery",LEFT(B67,LEN(B67)-18),0),$J$40:$K$42,3,0),MIN(C67,D67))</f>
        <v>0</v>
      </c>
      <c r="H67" s="148"/>
      <c r="I67" s="137" t="n">
        <f aca="false">IF(A67&lt;&gt;"",MAX(IF(G67&lt;C67,C67-G67,0)+IF(F67&lt;E67,E67-F67,0),0),0)</f>
        <v>0</v>
      </c>
      <c r="J67" s="109" t="str">
        <f aca="false">IF(D67&gt;C67,"Vyúčtované prostriedky nemôžu byť väčšie ako poskytnuté. Opravte v hárku ""Doklady""","")</f>
        <v/>
      </c>
      <c r="K67" s="109" t="str">
        <f aca="false">Doklady!F15</f>
        <v/>
      </c>
      <c r="L67" s="109" t="str">
        <f aca="false">IF(A67&lt;&gt;"",INDEX(FP!H:H,Doklady!B$2+(ROW()-52)),"")</f>
        <v/>
      </c>
      <c r="M67" s="109" t="str">
        <f aca="false">K67&amp;L67</f>
        <v/>
      </c>
    </row>
    <row r="68" customFormat="false" ht="9.75" hidden="true" customHeight="false" outlineLevel="0" collapsed="false">
      <c r="A68" s="136" t="str">
        <f aca="false">Doklady!D16</f>
        <v/>
      </c>
      <c r="B68" s="163" t="str">
        <f aca="false">Doklady!H16</f>
        <v/>
      </c>
      <c r="C68" s="137" t="str">
        <f aca="false">IF(A68&lt;&gt;"",INDEX(FP!D:D,Doklady!B$2+(ROW()-53)),"")</f>
        <v/>
      </c>
      <c r="D68" s="137" t="str">
        <f aca="false">IF(A68&lt;&gt;"",Doklady!I16-Doklady!J16,"")</f>
        <v/>
      </c>
      <c r="E68" s="137" t="str">
        <f aca="false">IF(A68&lt;&gt;"",MIN(D68,C68)*Doklady!C16/(1-Doklady!C16),"")</f>
        <v/>
      </c>
      <c r="F68" s="148" t="str">
        <f aca="false">IF(A68&lt;&gt;"",Doklady!J16,"")</f>
        <v/>
      </c>
      <c r="G68" s="137" t="n">
        <f aca="false">+IFERROR(HLOOKUP(IF(RIGHT(B68,15)="bežné transfery",LEFT(B68,LEN(B68)-18),0),$J$40:$K$42,3,0),MIN(C68,D68))</f>
        <v>0</v>
      </c>
      <c r="H68" s="148"/>
      <c r="I68" s="137" t="n">
        <f aca="false">IF(A68&lt;&gt;"",MAX(IF(G68&lt;C68,C68-G68,0)+IF(F68&lt;E68,E68-F68,0),0),0)</f>
        <v>0</v>
      </c>
      <c r="J68" s="109" t="str">
        <f aca="false">IF(D68&gt;C68,"Vyúčtované prostriedky nemôžu byť väčšie ako poskytnuté. Opravte v hárku ""Doklady""","")</f>
        <v/>
      </c>
      <c r="K68" s="109" t="str">
        <f aca="false">Doklady!F16</f>
        <v/>
      </c>
      <c r="L68" s="109" t="str">
        <f aca="false">IF(A68&lt;&gt;"",INDEX(FP!H:H,Doklady!B$2+(ROW()-52)),"")</f>
        <v/>
      </c>
      <c r="M68" s="109" t="str">
        <f aca="false">K68&amp;L68</f>
        <v/>
      </c>
    </row>
    <row r="69" customFormat="false" ht="9.75" hidden="true" customHeight="false" outlineLevel="0" collapsed="false">
      <c r="A69" s="136" t="str">
        <f aca="false">Doklady!D17</f>
        <v/>
      </c>
      <c r="B69" s="163" t="str">
        <f aca="false">Doklady!H17</f>
        <v/>
      </c>
      <c r="C69" s="137" t="str">
        <f aca="false">IF(A69&lt;&gt;"",INDEX(FP!D:D,Doklady!B$2+(ROW()-53)),"")</f>
        <v/>
      </c>
      <c r="D69" s="137" t="str">
        <f aca="false">IF(A69&lt;&gt;"",Doklady!I17-Doklady!J17,"")</f>
        <v/>
      </c>
      <c r="E69" s="137" t="str">
        <f aca="false">IF(A69&lt;&gt;"",MIN(D69,C69)*Doklady!C17/(1-Doklady!C17),"")</f>
        <v/>
      </c>
      <c r="F69" s="148" t="str">
        <f aca="false">IF(A69&lt;&gt;"",Doklady!J17,"")</f>
        <v/>
      </c>
      <c r="G69" s="137" t="n">
        <f aca="false">+IFERROR(HLOOKUP(IF(RIGHT(B69,15)="bežné transfery",LEFT(B69,LEN(B69)-18),0),$J$40:$K$42,3,0),MIN(C69,D69))</f>
        <v>0</v>
      </c>
      <c r="H69" s="148"/>
      <c r="I69" s="137" t="n">
        <f aca="false">IF(A69&lt;&gt;"",MAX(IF(G69&lt;C69,C69-G69,0)+IF(F69&lt;E69,E69-F69,0),0),0)</f>
        <v>0</v>
      </c>
      <c r="J69" s="109" t="str">
        <f aca="false">IF(D69&gt;C69,"Vyúčtované prostriedky nemôžu byť väčšie ako poskytnuté. Opravte v hárku ""Doklady""","")</f>
        <v/>
      </c>
      <c r="K69" s="109" t="str">
        <f aca="false">Doklady!F17</f>
        <v/>
      </c>
      <c r="L69" s="109" t="str">
        <f aca="false">IF(A69&lt;&gt;"",INDEX(FP!H:H,Doklady!B$2+(ROW()-52)),"")</f>
        <v/>
      </c>
      <c r="M69" s="109" t="str">
        <f aca="false">K69&amp;L69</f>
        <v/>
      </c>
    </row>
    <row r="70" customFormat="false" ht="9.75" hidden="true" customHeight="false" outlineLevel="0" collapsed="false">
      <c r="A70" s="136" t="str">
        <f aca="false">Doklady!D18</f>
        <v/>
      </c>
      <c r="B70" s="163" t="str">
        <f aca="false">Doklady!H18</f>
        <v/>
      </c>
      <c r="C70" s="137" t="str">
        <f aca="false">IF(A70&lt;&gt;"",INDEX(FP!D:D,Doklady!B$2+(ROW()-53)),"")</f>
        <v/>
      </c>
      <c r="D70" s="137" t="str">
        <f aca="false">IF(A70&lt;&gt;"",Doklady!I18-Doklady!J18,"")</f>
        <v/>
      </c>
      <c r="E70" s="137" t="str">
        <f aca="false">IF(A70&lt;&gt;"",MIN(D70,C70)*Doklady!C18/(1-Doklady!C18),"")</f>
        <v/>
      </c>
      <c r="F70" s="148" t="str">
        <f aca="false">IF(A70&lt;&gt;"",Doklady!J18,"")</f>
        <v/>
      </c>
      <c r="G70" s="137" t="n">
        <f aca="false">+IFERROR(HLOOKUP(IF(RIGHT(B70,15)="bežné transfery",LEFT(B70,LEN(B70)-18),0),$J$40:$K$42,3,0),MIN(C70,D70))</f>
        <v>0</v>
      </c>
      <c r="H70" s="148"/>
      <c r="I70" s="137" t="n">
        <f aca="false">IF(A70&lt;&gt;"",MAX(IF(G70&lt;C70,C70-G70,0)+IF(F70&lt;E70,E70-F70,0),0),0)</f>
        <v>0</v>
      </c>
      <c r="J70" s="109" t="str">
        <f aca="false">IF(D70&gt;C70,"Vyúčtované prostriedky nemôžu byť väčšie ako poskytnuté. Opravte v hárku ""Doklady""","")</f>
        <v/>
      </c>
      <c r="K70" s="109" t="str">
        <f aca="false">Doklady!F18</f>
        <v/>
      </c>
      <c r="L70" s="109" t="str">
        <f aca="false">IF(A70&lt;&gt;"",INDEX(FP!H:H,Doklady!B$2+(ROW()-52)),"")</f>
        <v/>
      </c>
      <c r="M70" s="109" t="str">
        <f aca="false">K70&amp;L70</f>
        <v/>
      </c>
    </row>
    <row r="71" customFormat="false" ht="9.75" hidden="true" customHeight="false" outlineLevel="0" collapsed="false">
      <c r="A71" s="136" t="str">
        <f aca="false">Doklady!D19</f>
        <v/>
      </c>
      <c r="B71" s="163" t="str">
        <f aca="false">Doklady!H19</f>
        <v/>
      </c>
      <c r="C71" s="137" t="str">
        <f aca="false">IF(A71&lt;&gt;"",INDEX(FP!D:D,Doklady!B$2+(ROW()-53)),"")</f>
        <v/>
      </c>
      <c r="D71" s="137" t="str">
        <f aca="false">IF(A71&lt;&gt;"",Doklady!I19-Doklady!J19,"")</f>
        <v/>
      </c>
      <c r="E71" s="137" t="str">
        <f aca="false">IF(A71&lt;&gt;"",MIN(D71,C71)*Doklady!C19/(1-Doklady!C19),"")</f>
        <v/>
      </c>
      <c r="F71" s="148" t="str">
        <f aca="false">IF(A71&lt;&gt;"",Doklady!J19,"")</f>
        <v/>
      </c>
      <c r="G71" s="137" t="n">
        <f aca="false">+IFERROR(HLOOKUP(IF(RIGHT(B71,15)="bežné transfery",LEFT(B71,LEN(B71)-18),0),$J$40:$K$42,3,0),MIN(C71,D71))</f>
        <v>0</v>
      </c>
      <c r="H71" s="148"/>
      <c r="I71" s="137" t="n">
        <f aca="false">IF(A71&lt;&gt;"",MAX(IF(G71&lt;C71,C71-G71,0)+IF(F71&lt;E71,E71-F71,0),0),0)</f>
        <v>0</v>
      </c>
      <c r="J71" s="109" t="str">
        <f aca="false">IF(D71&gt;C71,"Vyúčtované prostriedky nemôžu byť väčšie ako poskytnuté. Opravte v hárku ""Doklady""","")</f>
        <v/>
      </c>
      <c r="K71" s="109" t="str">
        <f aca="false">Doklady!F19</f>
        <v/>
      </c>
      <c r="L71" s="109" t="str">
        <f aca="false">IF(A71&lt;&gt;"",INDEX(FP!H:H,Doklady!B$2+(ROW()-52)),"")</f>
        <v/>
      </c>
      <c r="M71" s="109" t="str">
        <f aca="false">K71&amp;L71</f>
        <v/>
      </c>
    </row>
    <row r="72" customFormat="false" ht="9.75" hidden="true" customHeight="false" outlineLevel="0" collapsed="false">
      <c r="A72" s="136" t="str">
        <f aca="false">Doklady!D20</f>
        <v/>
      </c>
      <c r="B72" s="163" t="str">
        <f aca="false">Doklady!H20</f>
        <v/>
      </c>
      <c r="C72" s="137" t="str">
        <f aca="false">IF(A72&lt;&gt;"",INDEX(FP!D:D,Doklady!B$2+(ROW()-53)),"")</f>
        <v/>
      </c>
      <c r="D72" s="137" t="str">
        <f aca="false">IF(A72&lt;&gt;"",Doklady!I20-Doklady!J20,"")</f>
        <v/>
      </c>
      <c r="E72" s="137" t="str">
        <f aca="false">IF(A72&lt;&gt;"",MIN(D72,C72)*Doklady!C20/(1-Doklady!C20),"")</f>
        <v/>
      </c>
      <c r="F72" s="148" t="str">
        <f aca="false">IF(A72&lt;&gt;"",Doklady!J20,"")</f>
        <v/>
      </c>
      <c r="G72" s="137" t="n">
        <f aca="false">+IFERROR(HLOOKUP(IF(RIGHT(B72,15)="bežné transfery",LEFT(B72,LEN(B72)-18),0),$J$40:$K$42,3,0),MIN(C72,D72))</f>
        <v>0</v>
      </c>
      <c r="H72" s="148"/>
      <c r="I72" s="137" t="n">
        <f aca="false">IF(A72&lt;&gt;"",MAX(IF(G72&lt;C72,C72-G72,0)+IF(F72&lt;E72,E72-F72,0),0),0)</f>
        <v>0</v>
      </c>
      <c r="J72" s="109" t="str">
        <f aca="false">IF(D72&gt;C72,"Vyúčtované prostriedky nemôžu byť väčšie ako poskytnuté. Opravte v hárku ""Doklady""","")</f>
        <v/>
      </c>
      <c r="K72" s="109" t="str">
        <f aca="false">Doklady!F20</f>
        <v/>
      </c>
      <c r="L72" s="109" t="str">
        <f aca="false">IF(A72&lt;&gt;"",INDEX(FP!H:H,Doklady!B$2+(ROW()-52)),"")</f>
        <v/>
      </c>
      <c r="M72" s="109" t="str">
        <f aca="false">K72&amp;L72</f>
        <v/>
      </c>
    </row>
    <row r="73" customFormat="false" ht="9.75" hidden="true" customHeight="false" outlineLevel="0" collapsed="false">
      <c r="A73" s="136" t="str">
        <f aca="false">Doklady!D21</f>
        <v/>
      </c>
      <c r="B73" s="163" t="str">
        <f aca="false">Doklady!H21</f>
        <v/>
      </c>
      <c r="C73" s="137" t="str">
        <f aca="false">IF(A73&lt;&gt;"",INDEX(FP!D:D,Doklady!B$2+(ROW()-53)),"")</f>
        <v/>
      </c>
      <c r="D73" s="137" t="str">
        <f aca="false">IF(A73&lt;&gt;"",Doklady!I21-Doklady!J21,"")</f>
        <v/>
      </c>
      <c r="E73" s="137" t="str">
        <f aca="false">IF(A73&lt;&gt;"",MIN(D73,C73)*Doklady!C21/(1-Doklady!C21),"")</f>
        <v/>
      </c>
      <c r="F73" s="148" t="str">
        <f aca="false">IF(A73&lt;&gt;"",Doklady!J21,"")</f>
        <v/>
      </c>
      <c r="G73" s="137" t="n">
        <f aca="false">+IFERROR(HLOOKUP(IF(RIGHT(B73,15)="bežné transfery",LEFT(B73,LEN(B73)-18),0),$J$40:$K$42,3,0),MIN(C73,D73))</f>
        <v>0</v>
      </c>
      <c r="H73" s="148"/>
      <c r="I73" s="137" t="n">
        <f aca="false">IF(A73&lt;&gt;"",MAX(IF(G73&lt;C73,C73-G73,0)+IF(F73&lt;E73,E73-F73,0),0),0)</f>
        <v>0</v>
      </c>
      <c r="J73" s="109" t="str">
        <f aca="false">IF(D73&gt;C73,"Vyúčtované prostriedky nemôžu byť väčšie ako poskytnuté. Opravte v hárku ""Doklady""","")</f>
        <v/>
      </c>
      <c r="K73" s="109" t="str">
        <f aca="false">Doklady!F21</f>
        <v/>
      </c>
      <c r="L73" s="109" t="str">
        <f aca="false">IF(A73&lt;&gt;"",INDEX(FP!H:H,Doklady!B$2+(ROW()-52)),"")</f>
        <v/>
      </c>
      <c r="M73" s="109" t="str">
        <f aca="false">K73&amp;L73</f>
        <v/>
      </c>
    </row>
    <row r="74" customFormat="false" ht="9.75" hidden="true" customHeight="false" outlineLevel="0" collapsed="false">
      <c r="A74" s="136" t="str">
        <f aca="false">Doklady!D22</f>
        <v/>
      </c>
      <c r="B74" s="163" t="str">
        <f aca="false">Doklady!H22</f>
        <v/>
      </c>
      <c r="C74" s="137" t="str">
        <f aca="false">IF(A74&lt;&gt;"",INDEX(FP!D:D,Doklady!B$2+(ROW()-53)),"")</f>
        <v/>
      </c>
      <c r="D74" s="137" t="str">
        <f aca="false">IF(A74&lt;&gt;"",Doklady!I22-Doklady!J22,"")</f>
        <v/>
      </c>
      <c r="E74" s="137" t="str">
        <f aca="false">IF(A74&lt;&gt;"",MIN(D74,C74)*Doklady!C22/(1-Doklady!C22),"")</f>
        <v/>
      </c>
      <c r="F74" s="148" t="str">
        <f aca="false">IF(A74&lt;&gt;"",Doklady!J22,"")</f>
        <v/>
      </c>
      <c r="G74" s="137" t="n">
        <f aca="false">+IFERROR(HLOOKUP(IF(RIGHT(B74,15)="bežné transfery",LEFT(B74,LEN(B74)-18),0),$J$40:$K$42,3,0),MIN(C74,D74))</f>
        <v>0</v>
      </c>
      <c r="H74" s="148"/>
      <c r="I74" s="137" t="n">
        <f aca="false">IF(A74&lt;&gt;"",MAX(IF(G74&lt;C74,C74-G74,0)+IF(F74&lt;E74,E74-F74,0),0),0)</f>
        <v>0</v>
      </c>
      <c r="J74" s="109" t="str">
        <f aca="false">IF(D74&gt;C74,"Vyúčtované prostriedky nemôžu byť väčšie ako poskytnuté. Opravte v hárku ""Doklady""","")</f>
        <v/>
      </c>
      <c r="K74" s="109" t="str">
        <f aca="false">Doklady!F22</f>
        <v/>
      </c>
      <c r="L74" s="109" t="str">
        <f aca="false">IF(A74&lt;&gt;"",INDEX(FP!H:H,Doklady!B$2+(ROW()-52)),"")</f>
        <v/>
      </c>
      <c r="M74" s="109" t="str">
        <f aca="false">K74&amp;L74</f>
        <v/>
      </c>
    </row>
    <row r="75" customFormat="false" ht="9.75" hidden="true" customHeight="false" outlineLevel="0" collapsed="false">
      <c r="A75" s="136" t="str">
        <f aca="false">Doklady!D23</f>
        <v/>
      </c>
      <c r="B75" s="163" t="str">
        <f aca="false">Doklady!H23</f>
        <v/>
      </c>
      <c r="C75" s="137" t="str">
        <f aca="false">IF(A75&lt;&gt;"",INDEX(FP!D:D,Doklady!B$2+(ROW()-53)),"")</f>
        <v/>
      </c>
      <c r="D75" s="137" t="str">
        <f aca="false">IF(A75&lt;&gt;"",Doklady!I23-Doklady!J23,"")</f>
        <v/>
      </c>
      <c r="E75" s="137" t="str">
        <f aca="false">IF(A75&lt;&gt;"",MIN(D75,C75)*Doklady!C23/(1-Doklady!C23),"")</f>
        <v/>
      </c>
      <c r="F75" s="148" t="str">
        <f aca="false">IF(A75&lt;&gt;"",Doklady!J23,"")</f>
        <v/>
      </c>
      <c r="G75" s="137" t="n">
        <f aca="false">+IFERROR(HLOOKUP(IF(RIGHT(B75,15)="bežné transfery",LEFT(B75,LEN(B75)-18),0),$J$40:$K$42,3,0),MIN(C75,D75))</f>
        <v>0</v>
      </c>
      <c r="H75" s="148"/>
      <c r="I75" s="137" t="n">
        <f aca="false">IF(A75&lt;&gt;"",MAX(IF(G75&lt;C75,C75-G75,0)+IF(F75&lt;E75,E75-F75,0),0),0)</f>
        <v>0</v>
      </c>
      <c r="J75" s="109" t="str">
        <f aca="false">IF(D75&gt;C75,"Vyúčtované prostriedky nemôžu byť väčšie ako poskytnuté. Opravte v hárku ""Doklady""","")</f>
        <v/>
      </c>
      <c r="K75" s="109" t="str">
        <f aca="false">Doklady!F23</f>
        <v/>
      </c>
      <c r="L75" s="109" t="str">
        <f aca="false">IF(A75&lt;&gt;"",INDEX(FP!H:H,Doklady!B$2+(ROW()-52)),"")</f>
        <v/>
      </c>
      <c r="M75" s="109" t="str">
        <f aca="false">K75&amp;L75</f>
        <v/>
      </c>
    </row>
    <row r="76" customFormat="false" ht="9.75" hidden="true" customHeight="false" outlineLevel="0" collapsed="false">
      <c r="A76" s="136" t="str">
        <f aca="false">Doklady!D24</f>
        <v/>
      </c>
      <c r="B76" s="163" t="str">
        <f aca="false">Doklady!H24</f>
        <v/>
      </c>
      <c r="C76" s="137" t="str">
        <f aca="false">IF(A76&lt;&gt;"",INDEX(FP!D:D,Doklady!B$2+(ROW()-53)),"")</f>
        <v/>
      </c>
      <c r="D76" s="137" t="str">
        <f aca="false">IF(A76&lt;&gt;"",Doklady!I24-Doklady!J24,"")</f>
        <v/>
      </c>
      <c r="E76" s="137" t="str">
        <f aca="false">IF(A76&lt;&gt;"",MIN(D76,C76)*Doklady!C24/(1-Doklady!C24),"")</f>
        <v/>
      </c>
      <c r="F76" s="148" t="str">
        <f aca="false">IF(A76&lt;&gt;"",Doklady!J24,"")</f>
        <v/>
      </c>
      <c r="G76" s="137" t="n">
        <f aca="false">+IFERROR(HLOOKUP(IF(RIGHT(B76,15)="bežné transfery",LEFT(B76,LEN(B76)-18),0),$J$40:$K$42,3,0),MIN(C76,D76))</f>
        <v>0</v>
      </c>
      <c r="H76" s="148"/>
      <c r="I76" s="137" t="n">
        <f aca="false">IF(A76&lt;&gt;"",MAX(IF(G76&lt;C76,C76-G76,0)+IF(F76&lt;E76,E76-F76,0),0),0)</f>
        <v>0</v>
      </c>
      <c r="J76" s="109" t="str">
        <f aca="false">IF(D76&gt;C76,"Vyúčtované prostriedky nemôžu byť väčšie ako poskytnuté. Opravte v hárku ""Doklady""","")</f>
        <v/>
      </c>
      <c r="K76" s="109" t="str">
        <f aca="false">Doklady!F24</f>
        <v/>
      </c>
      <c r="L76" s="109" t="str">
        <f aca="false">IF(A76&lt;&gt;"",INDEX(FP!H:H,Doklady!B$2+(ROW()-52)),"")</f>
        <v/>
      </c>
      <c r="M76" s="109" t="str">
        <f aca="false">K76&amp;L76</f>
        <v/>
      </c>
    </row>
    <row r="77" customFormat="false" ht="9.75" hidden="true" customHeight="false" outlineLevel="0" collapsed="false">
      <c r="A77" s="136" t="str">
        <f aca="false">Doklady!D25</f>
        <v/>
      </c>
      <c r="B77" s="163" t="str">
        <f aca="false">Doklady!H25</f>
        <v/>
      </c>
      <c r="C77" s="137" t="str">
        <f aca="false">IF(A77&lt;&gt;"",INDEX(FP!D:D,Doklady!B$2+(ROW()-53)),"")</f>
        <v/>
      </c>
      <c r="D77" s="137" t="str">
        <f aca="false">IF(A77&lt;&gt;"",Doklady!I25-Doklady!J25,"")</f>
        <v/>
      </c>
      <c r="E77" s="137" t="str">
        <f aca="false">IF(A77&lt;&gt;"",MIN(D77,C77)*Doklady!C25/(1-Doklady!C25),"")</f>
        <v/>
      </c>
      <c r="F77" s="148" t="str">
        <f aca="false">IF(A77&lt;&gt;"",Doklady!J25,"")</f>
        <v/>
      </c>
      <c r="G77" s="137" t="n">
        <f aca="false">+IFERROR(HLOOKUP(IF(RIGHT(B77,15)="bežné transfery",LEFT(B77,LEN(B77)-18),0),$J$40:$K$42,3,0),MIN(C77,D77))</f>
        <v>0</v>
      </c>
      <c r="H77" s="148"/>
      <c r="I77" s="137" t="n">
        <f aca="false">IF(A77&lt;&gt;"",MAX(IF(G77&lt;C77,C77-G77,0)+IF(F77&lt;E77,E77-F77,0),0),0)</f>
        <v>0</v>
      </c>
      <c r="J77" s="109" t="str">
        <f aca="false">IF(D77&gt;C77,"Vyúčtované prostriedky nemôžu byť väčšie ako poskytnuté. Opravte v hárku ""Doklady""","")</f>
        <v/>
      </c>
      <c r="K77" s="109" t="str">
        <f aca="false">Doklady!F25</f>
        <v/>
      </c>
      <c r="L77" s="109" t="str">
        <f aca="false">IF(A77&lt;&gt;"",INDEX(FP!H:H,Doklady!B$2+(ROW()-52)),"")</f>
        <v/>
      </c>
      <c r="M77" s="109" t="str">
        <f aca="false">K77&amp;L77</f>
        <v/>
      </c>
    </row>
    <row r="78" customFormat="false" ht="9.75" hidden="true" customHeight="false" outlineLevel="0" collapsed="false">
      <c r="A78" s="136" t="str">
        <f aca="false">Doklady!D26</f>
        <v/>
      </c>
      <c r="B78" s="163" t="str">
        <f aca="false">Doklady!H26</f>
        <v/>
      </c>
      <c r="C78" s="137" t="str">
        <f aca="false">IF(A78&lt;&gt;"",INDEX(FP!D:D,Doklady!B$2+(ROW()-53)),"")</f>
        <v/>
      </c>
      <c r="D78" s="137" t="str">
        <f aca="false">IF(A78&lt;&gt;"",Doklady!I26-Doklady!J26,"")</f>
        <v/>
      </c>
      <c r="E78" s="137" t="str">
        <f aca="false">IF(A78&lt;&gt;"",MIN(D78,C78)*Doklady!C26/(1-Doklady!C26),"")</f>
        <v/>
      </c>
      <c r="F78" s="148" t="str">
        <f aca="false">IF(A78&lt;&gt;"",Doklady!J26,"")</f>
        <v/>
      </c>
      <c r="G78" s="137" t="n">
        <f aca="false">+IFERROR(HLOOKUP(IF(RIGHT(B78,15)="bežné transfery",LEFT(B78,LEN(B78)-18),0),$J$40:$K$42,3,0),MIN(C78,D78))</f>
        <v>0</v>
      </c>
      <c r="H78" s="148"/>
      <c r="I78" s="137" t="n">
        <f aca="false">IF(A78&lt;&gt;"",MAX(IF(G78&lt;C78,C78-G78,0)+IF(F78&lt;E78,E78-F78,0),0),0)</f>
        <v>0</v>
      </c>
      <c r="J78" s="109" t="str">
        <f aca="false">IF(D78&gt;C78,"Vyúčtované prostriedky nemôžu byť väčšie ako poskytnuté. Opravte v hárku ""Doklady""","")</f>
        <v/>
      </c>
      <c r="K78" s="109" t="str">
        <f aca="false">Doklady!F26</f>
        <v/>
      </c>
      <c r="L78" s="109" t="str">
        <f aca="false">IF(A78&lt;&gt;"",INDEX(FP!H:H,Doklady!B$2+(ROW()-52)),"")</f>
        <v/>
      </c>
      <c r="M78" s="109" t="str">
        <f aca="false">K78&amp;L78</f>
        <v/>
      </c>
    </row>
    <row r="79" customFormat="false" ht="9.75" hidden="true" customHeight="false" outlineLevel="0" collapsed="false">
      <c r="A79" s="136" t="str">
        <f aca="false">Doklady!D27</f>
        <v/>
      </c>
      <c r="B79" s="163" t="str">
        <f aca="false">Doklady!H27</f>
        <v/>
      </c>
      <c r="C79" s="137" t="str">
        <f aca="false">IF(A79&lt;&gt;"",INDEX(FP!D:D,Doklady!B$2+(ROW()-53)),"")</f>
        <v/>
      </c>
      <c r="D79" s="137" t="str">
        <f aca="false">IF(A79&lt;&gt;"",Doklady!I27-Doklady!J27,"")</f>
        <v/>
      </c>
      <c r="E79" s="137" t="str">
        <f aca="false">IF(A79&lt;&gt;"",MIN(D79,C79)*Doklady!C27/(1-Doklady!C27),"")</f>
        <v/>
      </c>
      <c r="F79" s="148" t="str">
        <f aca="false">IF(A79&lt;&gt;"",Doklady!J27,"")</f>
        <v/>
      </c>
      <c r="G79" s="137" t="n">
        <f aca="false">+IFERROR(HLOOKUP(IF(RIGHT(B79,15)="bežné transfery",LEFT(B79,LEN(B79)-18),0),$J$40:$K$42,3,0),MIN(C79,D79))</f>
        <v>0</v>
      </c>
      <c r="H79" s="148"/>
      <c r="I79" s="137" t="n">
        <f aca="false">IF(A79&lt;&gt;"",MAX(IF(G79&lt;C79,C79-G79,0)+IF(F79&lt;E79,E79-F79,0),0),0)</f>
        <v>0</v>
      </c>
      <c r="J79" s="109" t="str">
        <f aca="false">IF(D79&gt;C79,"Vyúčtované prostriedky nemôžu byť väčšie ako poskytnuté. Opravte v hárku ""Doklady""","")</f>
        <v/>
      </c>
      <c r="K79" s="109" t="str">
        <f aca="false">Doklady!F27</f>
        <v/>
      </c>
      <c r="L79" s="109" t="str">
        <f aca="false">IF(A79&lt;&gt;"",INDEX(FP!H:H,Doklady!B$2+(ROW()-52)),"")</f>
        <v/>
      </c>
      <c r="M79" s="109" t="str">
        <f aca="false">K79&amp;L79</f>
        <v/>
      </c>
    </row>
    <row r="80" customFormat="false" ht="9.75" hidden="true" customHeight="false" outlineLevel="0" collapsed="false">
      <c r="A80" s="136" t="str">
        <f aca="false">Doklady!D28</f>
        <v/>
      </c>
      <c r="B80" s="163" t="str">
        <f aca="false">Doklady!H28</f>
        <v/>
      </c>
      <c r="C80" s="137" t="str">
        <f aca="false">IF(A80&lt;&gt;"",INDEX(FP!D:D,Doklady!B$2+(ROW()-53)),"")</f>
        <v/>
      </c>
      <c r="D80" s="137" t="str">
        <f aca="false">IF(A80&lt;&gt;"",Doklady!I28-Doklady!J28,"")</f>
        <v/>
      </c>
      <c r="E80" s="137" t="str">
        <f aca="false">IF(A80&lt;&gt;"",MIN(D80,C80)*Doklady!C28/(1-Doklady!C28),"")</f>
        <v/>
      </c>
      <c r="F80" s="148" t="str">
        <f aca="false">IF(A80&lt;&gt;"",Doklady!J28,"")</f>
        <v/>
      </c>
      <c r="G80" s="137" t="n">
        <f aca="false">+IFERROR(HLOOKUP(IF(RIGHT(B80,15)="bežné transfery",LEFT(B80,LEN(B80)-18),0),$J$40:$K$42,3,0),MIN(C80,D80))</f>
        <v>0</v>
      </c>
      <c r="H80" s="148"/>
      <c r="I80" s="137" t="n">
        <f aca="false">IF(A80&lt;&gt;"",MAX(IF(G80&lt;C80,C80-G80,0)+IF(F80&lt;E80,E80-F80,0),0),0)</f>
        <v>0</v>
      </c>
      <c r="J80" s="109" t="str">
        <f aca="false">IF(D80&gt;C80,"Vyúčtované prostriedky nemôžu byť väčšie ako poskytnuté. Opravte v hárku ""Doklady""","")</f>
        <v/>
      </c>
      <c r="K80" s="109" t="str">
        <f aca="false">Doklady!F28</f>
        <v/>
      </c>
      <c r="L80" s="109" t="str">
        <f aca="false">IF(A80&lt;&gt;"",INDEX(FP!H:H,Doklady!B$2+(ROW()-52)),"")</f>
        <v/>
      </c>
      <c r="M80" s="109" t="str">
        <f aca="false">K80&amp;L80</f>
        <v/>
      </c>
    </row>
    <row r="81" customFormat="false" ht="9.75" hidden="true" customHeight="false" outlineLevel="0" collapsed="false">
      <c r="A81" s="136" t="str">
        <f aca="false">Doklady!D29</f>
        <v/>
      </c>
      <c r="B81" s="163" t="str">
        <f aca="false">Doklady!H29</f>
        <v/>
      </c>
      <c r="C81" s="137" t="str">
        <f aca="false">IF(A81&lt;&gt;"",INDEX(FP!D:D,Doklady!B$2+(ROW()-53)),"")</f>
        <v/>
      </c>
      <c r="D81" s="137" t="str">
        <f aca="false">IF(A81&lt;&gt;"",Doklady!I29-Doklady!J29,"")</f>
        <v/>
      </c>
      <c r="E81" s="137" t="str">
        <f aca="false">IF(A81&lt;&gt;"",MIN(D81,C81)*Doklady!C29/(1-Doklady!C29),"")</f>
        <v/>
      </c>
      <c r="F81" s="148" t="str">
        <f aca="false">IF(A81&lt;&gt;"",Doklady!J29,"")</f>
        <v/>
      </c>
      <c r="G81" s="137" t="n">
        <f aca="false">+IFERROR(HLOOKUP(IF(RIGHT(B81,15)="bežné transfery",LEFT(B81,LEN(B81)-18),0),$J$40:$K$42,3,0),MIN(C81,D81))</f>
        <v>0</v>
      </c>
      <c r="H81" s="148"/>
      <c r="I81" s="137" t="n">
        <f aca="false">IF(A81&lt;&gt;"",MAX(IF(G81&lt;C81,C81-G81,0)+IF(F81&lt;E81,E81-F81,0),0),0)</f>
        <v>0</v>
      </c>
      <c r="J81" s="109" t="str">
        <f aca="false">IF(D81&gt;C81,"Vyúčtované prostriedky nemôžu byť väčšie ako poskytnuté. Opravte v hárku ""Doklady""","")</f>
        <v/>
      </c>
      <c r="K81" s="109" t="str">
        <f aca="false">Doklady!F29</f>
        <v/>
      </c>
      <c r="L81" s="109" t="str">
        <f aca="false">IF(A81&lt;&gt;"",INDEX(FP!H:H,Doklady!B$2+(ROW()-52)),"")</f>
        <v/>
      </c>
      <c r="M81" s="109" t="str">
        <f aca="false">K81&amp;L81</f>
        <v/>
      </c>
    </row>
    <row r="82" customFormat="false" ht="9.75" hidden="true" customHeight="false" outlineLevel="0" collapsed="false">
      <c r="A82" s="136" t="str">
        <f aca="false">Doklady!D30</f>
        <v/>
      </c>
      <c r="B82" s="163" t="str">
        <f aca="false">Doklady!H30</f>
        <v/>
      </c>
      <c r="C82" s="137" t="str">
        <f aca="false">IF(A82&lt;&gt;"",INDEX(FP!D:D,Doklady!B$2+(ROW()-53)),"")</f>
        <v/>
      </c>
      <c r="D82" s="137" t="str">
        <f aca="false">IF(A82&lt;&gt;"",Doklady!I30-Doklady!J30,"")</f>
        <v/>
      </c>
      <c r="E82" s="137" t="str">
        <f aca="false">IF(A82&lt;&gt;"",MIN(D82,C82)*Doklady!C30/(1-Doklady!C30),"")</f>
        <v/>
      </c>
      <c r="F82" s="148" t="str">
        <f aca="false">IF(A82&lt;&gt;"",Doklady!J30,"")</f>
        <v/>
      </c>
      <c r="G82" s="137" t="n">
        <f aca="false">+IFERROR(HLOOKUP(IF(RIGHT(B82,15)="bežné transfery",LEFT(B82,LEN(B82)-18),0),$J$40:$K$42,3,0),MIN(C82,D82))</f>
        <v>0</v>
      </c>
      <c r="H82" s="148"/>
      <c r="I82" s="137" t="n">
        <f aca="false">IF(A82&lt;&gt;"",MAX(IF(G82&lt;C82,C82-G82,0)+IF(F82&lt;E82,E82-F82,0),0),0)</f>
        <v>0</v>
      </c>
      <c r="J82" s="109" t="str">
        <f aca="false">IF(D82&gt;C82,"Vyúčtované prostriedky nemôžu byť väčšie ako poskytnuté. Opravte v hárku ""Doklady""","")</f>
        <v/>
      </c>
      <c r="K82" s="109" t="str">
        <f aca="false">Doklady!F30</f>
        <v/>
      </c>
      <c r="L82" s="109" t="str">
        <f aca="false">IF(A82&lt;&gt;"",INDEX(FP!H:H,Doklady!B$2+(ROW()-52)),"")</f>
        <v/>
      </c>
      <c r="M82" s="109" t="str">
        <f aca="false">K82&amp;L82</f>
        <v/>
      </c>
    </row>
    <row r="83" customFormat="false" ht="9.75" hidden="true" customHeight="false" outlineLevel="0" collapsed="false">
      <c r="A83" s="136" t="str">
        <f aca="false">Doklady!D31</f>
        <v/>
      </c>
      <c r="B83" s="163" t="str">
        <f aca="false">Doklady!H31</f>
        <v/>
      </c>
      <c r="C83" s="137" t="str">
        <f aca="false">IF(A83&lt;&gt;"",INDEX(FP!D:D,Doklady!B$2+(ROW()-53)),"")</f>
        <v/>
      </c>
      <c r="D83" s="137" t="str">
        <f aca="false">IF(A83&lt;&gt;"",Doklady!I31-Doklady!J31,"")</f>
        <v/>
      </c>
      <c r="E83" s="137" t="str">
        <f aca="false">IF(A83&lt;&gt;"",MIN(D83,C83)*Doklady!C31/(1-Doklady!C31),"")</f>
        <v/>
      </c>
      <c r="F83" s="148" t="str">
        <f aca="false">IF(A83&lt;&gt;"",Doklady!J31,"")</f>
        <v/>
      </c>
      <c r="G83" s="137" t="n">
        <f aca="false">+IFERROR(HLOOKUP(IF(RIGHT(B83,15)="bežné transfery",LEFT(B83,LEN(B83)-18),0),$J$40:$K$42,3,0),MIN(C83,D83))</f>
        <v>0</v>
      </c>
      <c r="H83" s="148"/>
      <c r="I83" s="137" t="n">
        <f aca="false">IF(A83&lt;&gt;"",MAX(IF(G83&lt;C83,C83-G83,0)+IF(F83&lt;E83,E83-F83,0),0),0)</f>
        <v>0</v>
      </c>
      <c r="J83" s="109" t="str">
        <f aca="false">IF(D83&gt;C83,"Vyúčtované prostriedky nemôžu byť väčšie ako poskytnuté. Opravte v hárku ""Doklady""","")</f>
        <v/>
      </c>
      <c r="K83" s="109" t="str">
        <f aca="false">Doklady!F31</f>
        <v/>
      </c>
      <c r="L83" s="109" t="str">
        <f aca="false">IF(A83&lt;&gt;"",INDEX(FP!H:H,Doklady!B$2+(ROW()-52)),"")</f>
        <v/>
      </c>
      <c r="M83" s="109" t="str">
        <f aca="false">K83&amp;L83</f>
        <v/>
      </c>
    </row>
    <row r="84" customFormat="false" ht="9.75" hidden="true" customHeight="false" outlineLevel="0" collapsed="false">
      <c r="A84" s="136" t="str">
        <f aca="false">Doklady!D32</f>
        <v/>
      </c>
      <c r="B84" s="163" t="str">
        <f aca="false">Doklady!H32</f>
        <v/>
      </c>
      <c r="C84" s="137" t="str">
        <f aca="false">IF(A84&lt;&gt;"",INDEX(FP!D:D,Doklady!B$2+(ROW()-53)),"")</f>
        <v/>
      </c>
      <c r="D84" s="137" t="str">
        <f aca="false">IF(A84&lt;&gt;"",Doklady!I32-Doklady!J32,"")</f>
        <v/>
      </c>
      <c r="E84" s="137" t="str">
        <f aca="false">IF(A84&lt;&gt;"",MIN(D84,C84)*Doklady!C32/(1-Doklady!C32),"")</f>
        <v/>
      </c>
      <c r="F84" s="148" t="str">
        <f aca="false">IF(A84&lt;&gt;"",Doklady!J32,"")</f>
        <v/>
      </c>
      <c r="G84" s="137" t="n">
        <f aca="false">+IFERROR(HLOOKUP(IF(RIGHT(B84,15)="bežné transfery",LEFT(B84,LEN(B84)-18),0),$J$40:$K$42,3,0),MIN(C84,D84))</f>
        <v>0</v>
      </c>
      <c r="H84" s="148"/>
      <c r="I84" s="137" t="n">
        <f aca="false">IF(A84&lt;&gt;"",MAX(IF(G84&lt;C84,C84-G84,0)+IF(F84&lt;E84,E84-F84,0),0),0)</f>
        <v>0</v>
      </c>
      <c r="J84" s="109" t="str">
        <f aca="false">IF(D84&gt;C84,"Vyúčtované prostriedky nemôžu byť väčšie ako poskytnuté. Opravte v hárku ""Doklady""","")</f>
        <v/>
      </c>
      <c r="K84" s="109" t="str">
        <f aca="false">Doklady!F32</f>
        <v/>
      </c>
      <c r="L84" s="109" t="str">
        <f aca="false">IF(A84&lt;&gt;"",INDEX(FP!H:H,Doklady!B$2+(ROW()-52)),"")</f>
        <v/>
      </c>
      <c r="M84" s="109" t="str">
        <f aca="false">K84&amp;L84</f>
        <v/>
      </c>
    </row>
    <row r="85" customFormat="false" ht="9.75" hidden="true" customHeight="false" outlineLevel="0" collapsed="false">
      <c r="A85" s="136" t="str">
        <f aca="false">Doklady!D33</f>
        <v/>
      </c>
      <c r="B85" s="163" t="str">
        <f aca="false">Doklady!H33</f>
        <v/>
      </c>
      <c r="C85" s="137" t="str">
        <f aca="false">IF(A85&lt;&gt;"",INDEX(FP!D:D,Doklady!B$2+(ROW()-53)),"")</f>
        <v/>
      </c>
      <c r="D85" s="137" t="str">
        <f aca="false">IF(A85&lt;&gt;"",Doklady!I33-Doklady!J33,"")</f>
        <v/>
      </c>
      <c r="E85" s="137" t="str">
        <f aca="false">IF(A85&lt;&gt;"",MIN(D85,C85)*Doklady!C33/(1-Doklady!C33),"")</f>
        <v/>
      </c>
      <c r="F85" s="148" t="str">
        <f aca="false">IF(A85&lt;&gt;"",Doklady!J33,"")</f>
        <v/>
      </c>
      <c r="G85" s="137" t="n">
        <f aca="false">+IFERROR(HLOOKUP(IF(RIGHT(B85,15)="bežné transfery",LEFT(B85,LEN(B85)-18),0),$J$40:$K$42,3,0),MIN(C85,D85))</f>
        <v>0</v>
      </c>
      <c r="H85" s="148"/>
      <c r="I85" s="137" t="n">
        <f aca="false">IF(A85&lt;&gt;"",MAX(IF(G85&lt;C85,C85-G85,0)+IF(F85&lt;E85,E85-F85,0),0),0)</f>
        <v>0</v>
      </c>
      <c r="J85" s="109" t="str">
        <f aca="false">IF(D85&gt;C85,"Vyúčtované prostriedky nemôžu byť väčšie ako poskytnuté. Opravte v hárku ""Doklady""","")</f>
        <v/>
      </c>
      <c r="K85" s="109" t="str">
        <f aca="false">Doklady!F33</f>
        <v/>
      </c>
      <c r="L85" s="109" t="str">
        <f aca="false">IF(A85&lt;&gt;"",INDEX(FP!H:H,Doklady!B$2+(ROW()-52)),"")</f>
        <v/>
      </c>
      <c r="M85" s="109" t="str">
        <f aca="false">K85&amp;L85</f>
        <v/>
      </c>
    </row>
    <row r="86" customFormat="false" ht="9.75" hidden="true" customHeight="false" outlineLevel="0" collapsed="false">
      <c r="A86" s="136" t="str">
        <f aca="false">Doklady!D34</f>
        <v/>
      </c>
      <c r="B86" s="163" t="str">
        <f aca="false">Doklady!H34</f>
        <v/>
      </c>
      <c r="C86" s="137" t="str">
        <f aca="false">IF(A86&lt;&gt;"",INDEX(FP!D:D,Doklady!B$2+(ROW()-53)),"")</f>
        <v/>
      </c>
      <c r="D86" s="137" t="str">
        <f aca="false">IF(A86&lt;&gt;"",Doklady!I34-Doklady!J34,"")</f>
        <v/>
      </c>
      <c r="E86" s="137" t="str">
        <f aca="false">IF(A86&lt;&gt;"",MIN(D86,C86)*Doklady!C34/(1-Doklady!C34),"")</f>
        <v/>
      </c>
      <c r="F86" s="148" t="str">
        <f aca="false">IF(A86&lt;&gt;"",Doklady!J34,"")</f>
        <v/>
      </c>
      <c r="G86" s="137" t="n">
        <f aca="false">+IFERROR(HLOOKUP(IF(RIGHT(B86,15)="bežné transfery",LEFT(B86,LEN(B86)-18),0),$J$40:$K$42,3,0),MIN(C86,D86))</f>
        <v>0</v>
      </c>
      <c r="H86" s="148"/>
      <c r="I86" s="137" t="n">
        <f aca="false">IF(A86&lt;&gt;"",MAX(IF(G86&lt;C86,C86-G86,0)+IF(F86&lt;E86,E86-F86,0),0),0)</f>
        <v>0</v>
      </c>
      <c r="J86" s="109" t="str">
        <f aca="false">IF(D86&gt;C86,"Vyúčtované prostriedky nemôžu byť väčšie ako poskytnuté. Opravte v hárku ""Doklady""","")</f>
        <v/>
      </c>
      <c r="K86" s="109" t="str">
        <f aca="false">Doklady!F34</f>
        <v/>
      </c>
      <c r="L86" s="109" t="str">
        <f aca="false">IF(A86&lt;&gt;"",INDEX(FP!H:H,Doklady!B$2+(ROW()-52)),"")</f>
        <v/>
      </c>
      <c r="M86" s="109" t="str">
        <f aca="false">K86&amp;L86</f>
        <v/>
      </c>
    </row>
    <row r="87" customFormat="false" ht="9.75" hidden="true" customHeight="false" outlineLevel="0" collapsed="false">
      <c r="A87" s="136" t="str">
        <f aca="false">Doklady!D35</f>
        <v/>
      </c>
      <c r="B87" s="163" t="str">
        <f aca="false">Doklady!H35</f>
        <v/>
      </c>
      <c r="C87" s="137" t="str">
        <f aca="false">IF(A87&lt;&gt;"",INDEX(FP!D:D,Doklady!B$2+(ROW()-53)),"")</f>
        <v/>
      </c>
      <c r="D87" s="137" t="str">
        <f aca="false">IF(A87&lt;&gt;"",Doklady!I35-Doklady!J35,"")</f>
        <v/>
      </c>
      <c r="E87" s="137" t="str">
        <f aca="false">IF(A87&lt;&gt;"",MIN(D87,C87)*Doklady!C35/(1-Doklady!C35),"")</f>
        <v/>
      </c>
      <c r="F87" s="148" t="str">
        <f aca="false">IF(A87&lt;&gt;"",Doklady!J35,"")</f>
        <v/>
      </c>
      <c r="G87" s="137" t="n">
        <f aca="false">+IFERROR(HLOOKUP(IF(RIGHT(B87,15)="bežné transfery",LEFT(B87,LEN(B87)-18),0),$J$40:$K$42,3,0),MIN(C87,D87))</f>
        <v>0</v>
      </c>
      <c r="H87" s="148"/>
      <c r="I87" s="137" t="n">
        <f aca="false">IF(A87&lt;&gt;"",MAX(IF(G87&lt;C87,C87-G87,0)+IF(F87&lt;E87,E87-F87,0),0),0)</f>
        <v>0</v>
      </c>
      <c r="J87" s="109" t="str">
        <f aca="false">IF(D87&gt;C87,"Vyúčtované prostriedky nemôžu byť väčšie ako poskytnuté. Opravte v hárku ""Doklady""","")</f>
        <v/>
      </c>
      <c r="K87" s="109" t="str">
        <f aca="false">Doklady!F35</f>
        <v/>
      </c>
      <c r="L87" s="109" t="str">
        <f aca="false">IF(A87&lt;&gt;"",INDEX(FP!H:H,Doklady!B$2+(ROW()-52)),"")</f>
        <v/>
      </c>
      <c r="M87" s="109" t="str">
        <f aca="false">K87&amp;L87</f>
        <v/>
      </c>
    </row>
    <row r="88" customFormat="false" ht="9.75" hidden="true" customHeight="false" outlineLevel="0" collapsed="false">
      <c r="A88" s="136" t="str">
        <f aca="false">Doklady!D36</f>
        <v/>
      </c>
      <c r="B88" s="163" t="str">
        <f aca="false">Doklady!H36</f>
        <v/>
      </c>
      <c r="C88" s="137" t="str">
        <f aca="false">IF(A88&lt;&gt;"",INDEX(FP!D:D,Doklady!B$2+(ROW()-53)),"")</f>
        <v/>
      </c>
      <c r="D88" s="137" t="str">
        <f aca="false">IF(A88&lt;&gt;"",Doklady!I36-Doklady!J36,"")</f>
        <v/>
      </c>
      <c r="E88" s="137" t="str">
        <f aca="false">IF(A88&lt;&gt;"",MIN(D88,C88)*Doklady!C36/(1-Doklady!C36),"")</f>
        <v/>
      </c>
      <c r="F88" s="148" t="str">
        <f aca="false">IF(A88&lt;&gt;"",Doklady!J36,"")</f>
        <v/>
      </c>
      <c r="G88" s="137" t="n">
        <f aca="false">+IFERROR(HLOOKUP(IF(RIGHT(B88,15)="bežné transfery",LEFT(B88,LEN(B88)-18),0),$J$40:$K$42,3,0),MIN(C88,D88))</f>
        <v>0</v>
      </c>
      <c r="H88" s="148"/>
      <c r="I88" s="137" t="n">
        <f aca="false">IF(A88&lt;&gt;"",MAX(IF(G88&lt;C88,C88-G88,0)+IF(F88&lt;E88,E88-F88,0),0),0)</f>
        <v>0</v>
      </c>
      <c r="J88" s="109" t="str">
        <f aca="false">IF(D88&gt;C88,"Vyúčtované prostriedky nemôžu byť väčšie ako poskytnuté. Opravte v hárku ""Doklady""","")</f>
        <v/>
      </c>
      <c r="K88" s="109" t="str">
        <f aca="false">Doklady!F36</f>
        <v/>
      </c>
      <c r="L88" s="109" t="str">
        <f aca="false">IF(A88&lt;&gt;"",INDEX(FP!H:H,Doklady!B$2+(ROW()-52)),"")</f>
        <v/>
      </c>
      <c r="M88" s="109" t="str">
        <f aca="false">K88&amp;L88</f>
        <v/>
      </c>
    </row>
    <row r="89" customFormat="false" ht="9.75" hidden="true" customHeight="false" outlineLevel="0" collapsed="false">
      <c r="A89" s="136" t="str">
        <f aca="false">Doklady!D37</f>
        <v/>
      </c>
      <c r="B89" s="163" t="str">
        <f aca="false">Doklady!H37</f>
        <v/>
      </c>
      <c r="C89" s="137" t="str">
        <f aca="false">IF(A89&lt;&gt;"",INDEX(FP!D:D,Doklady!B$2+(ROW()-53)),"")</f>
        <v/>
      </c>
      <c r="D89" s="137" t="str">
        <f aca="false">IF(A89&lt;&gt;"",Doklady!I37-Doklady!J37,"")</f>
        <v/>
      </c>
      <c r="E89" s="137" t="str">
        <f aca="false">IF(A89&lt;&gt;"",MIN(D89,C89)*Doklady!C37/(1-Doklady!C37),"")</f>
        <v/>
      </c>
      <c r="F89" s="148" t="str">
        <f aca="false">IF(A89&lt;&gt;"",Doklady!J37,"")</f>
        <v/>
      </c>
      <c r="G89" s="137" t="n">
        <f aca="false">+IFERROR(HLOOKUP(IF(RIGHT(B89,15)="bežné transfery",LEFT(B89,LEN(B89)-18),0),$J$40:$K$42,3,0),MIN(C89,D89))</f>
        <v>0</v>
      </c>
      <c r="H89" s="148"/>
      <c r="I89" s="137" t="n">
        <f aca="false">IF(A89&lt;&gt;"",MAX(IF(G89&lt;C89,C89-G89,0)+IF(F89&lt;E89,E89-F89,0),0),0)</f>
        <v>0</v>
      </c>
      <c r="J89" s="109" t="str">
        <f aca="false">IF(D89&gt;C89,"Vyúčtované prostriedky nemôžu byť väčšie ako poskytnuté. Opravte v hárku ""Doklady""","")</f>
        <v/>
      </c>
      <c r="K89" s="109" t="str">
        <f aca="false">Doklady!F37</f>
        <v/>
      </c>
      <c r="L89" s="109" t="str">
        <f aca="false">IF(A89&lt;&gt;"",INDEX(FP!H:H,Doklady!B$2+(ROW()-52)),"")</f>
        <v/>
      </c>
      <c r="M89" s="109" t="str">
        <f aca="false">K89&amp;L89</f>
        <v/>
      </c>
    </row>
    <row r="90" customFormat="false" ht="9.75" hidden="true" customHeight="false" outlineLevel="0" collapsed="false">
      <c r="A90" s="136" t="str">
        <f aca="false">Doklady!D38</f>
        <v/>
      </c>
      <c r="B90" s="163" t="str">
        <f aca="false">Doklady!H38</f>
        <v/>
      </c>
      <c r="C90" s="137" t="str">
        <f aca="false">IF(A90&lt;&gt;"",INDEX(FP!D:D,Doklady!B$2+(ROW()-53)),"")</f>
        <v/>
      </c>
      <c r="D90" s="137" t="str">
        <f aca="false">IF(A90&lt;&gt;"",Doklady!I38-Doklady!J38,"")</f>
        <v/>
      </c>
      <c r="E90" s="137" t="str">
        <f aca="false">IF(A90&lt;&gt;"",MIN(D90,C90)*Doklady!C38/(1-Doklady!C38),"")</f>
        <v/>
      </c>
      <c r="F90" s="148" t="str">
        <f aca="false">IF(A90&lt;&gt;"",Doklady!J38,"")</f>
        <v/>
      </c>
      <c r="G90" s="137" t="n">
        <f aca="false">+IFERROR(HLOOKUP(IF(RIGHT(B90,15)="bežné transfery",LEFT(B90,LEN(B90)-18),0),$J$40:$K$42,3,0),MIN(C90,D90))</f>
        <v>0</v>
      </c>
      <c r="H90" s="148"/>
      <c r="I90" s="137" t="n">
        <f aca="false">IF(A90&lt;&gt;"",MAX(IF(G90&lt;C90,C90-G90,0)+IF(F90&lt;E90,E90-F90,0),0),0)</f>
        <v>0</v>
      </c>
      <c r="J90" s="109" t="str">
        <f aca="false">IF(D90&gt;C90,"Vyúčtované prostriedky nemôžu byť väčšie ako poskytnuté. Opravte v hárku ""Doklady""","")</f>
        <v/>
      </c>
      <c r="K90" s="109" t="str">
        <f aca="false">Doklady!F38</f>
        <v/>
      </c>
      <c r="L90" s="109" t="str">
        <f aca="false">IF(A90&lt;&gt;"",INDEX(FP!H:H,Doklady!B$2+(ROW()-52)),"")</f>
        <v/>
      </c>
      <c r="M90" s="109" t="str">
        <f aca="false">K90&amp;L90</f>
        <v/>
      </c>
    </row>
    <row r="91" customFormat="false" ht="9.75" hidden="true" customHeight="false" outlineLevel="0" collapsed="false">
      <c r="A91" s="136" t="str">
        <f aca="false">Doklady!D39</f>
        <v/>
      </c>
      <c r="B91" s="163" t="str">
        <f aca="false">Doklady!H39</f>
        <v/>
      </c>
      <c r="C91" s="137" t="str">
        <f aca="false">IF(A91&lt;&gt;"",INDEX(FP!D:D,Doklady!B$2+(ROW()-53)),"")</f>
        <v/>
      </c>
      <c r="D91" s="137" t="str">
        <f aca="false">IF(A91&lt;&gt;"",Doklady!I39-Doklady!J39,"")</f>
        <v/>
      </c>
      <c r="E91" s="137" t="str">
        <f aca="false">IF(A91&lt;&gt;"",MIN(D91,C91)*Doklady!C39/(1-Doklady!C39),"")</f>
        <v/>
      </c>
      <c r="F91" s="148" t="str">
        <f aca="false">IF(A91&lt;&gt;"",Doklady!J39,"")</f>
        <v/>
      </c>
      <c r="G91" s="137" t="n">
        <f aca="false">+IFERROR(HLOOKUP(IF(RIGHT(B91,15)="bežné transfery",LEFT(B91,LEN(B91)-18),0),$J$40:$K$42,3,0),MIN(C91,D91))</f>
        <v>0</v>
      </c>
      <c r="H91" s="148"/>
      <c r="I91" s="137" t="n">
        <f aca="false">IF(A91&lt;&gt;"",MAX(IF(G91&lt;C91,C91-G91,0)+IF(F91&lt;E91,E91-F91,0),0),0)</f>
        <v>0</v>
      </c>
      <c r="J91" s="109" t="str">
        <f aca="false">IF(D91&gt;C91,"Vyúčtované prostriedky nemôžu byť väčšie ako poskytnuté. Opravte v hárku ""Doklady""","")</f>
        <v/>
      </c>
      <c r="K91" s="109" t="str">
        <f aca="false">Doklady!F39</f>
        <v/>
      </c>
      <c r="L91" s="109" t="str">
        <f aca="false">IF(A91&lt;&gt;"",INDEX(FP!H:H,Doklady!B$2+(ROW()-52)),"")</f>
        <v/>
      </c>
      <c r="M91" s="109" t="str">
        <f aca="false">K91&amp;L91</f>
        <v/>
      </c>
    </row>
    <row r="92" customFormat="false" ht="9.75" hidden="true" customHeight="false" outlineLevel="0" collapsed="false">
      <c r="A92" s="136" t="str">
        <f aca="false">Doklady!D40</f>
        <v/>
      </c>
      <c r="B92" s="163" t="str">
        <f aca="false">Doklady!H40</f>
        <v/>
      </c>
      <c r="C92" s="137" t="str">
        <f aca="false">IF(A92&lt;&gt;"",INDEX(FP!D:D,Doklady!B$2+(ROW()-53)),"")</f>
        <v/>
      </c>
      <c r="D92" s="137" t="str">
        <f aca="false">IF(A92&lt;&gt;"",Doklady!I40-Doklady!J40,"")</f>
        <v/>
      </c>
      <c r="E92" s="137" t="str">
        <f aca="false">IF(A92&lt;&gt;"",MIN(D92,C92)*Doklady!C40/(1-Doklady!C40),"")</f>
        <v/>
      </c>
      <c r="F92" s="148" t="str">
        <f aca="false">IF(A92&lt;&gt;"",Doklady!J40,"")</f>
        <v/>
      </c>
      <c r="G92" s="137" t="n">
        <f aca="false">+IFERROR(HLOOKUP(IF(RIGHT(B92,15)="bežné transfery",LEFT(B92,LEN(B92)-18),0),$J$40:$K$42,3,0),MIN(C92,D92))</f>
        <v>0</v>
      </c>
      <c r="H92" s="148"/>
      <c r="I92" s="137" t="n">
        <f aca="false">IF(A92&lt;&gt;"",MAX(IF(G92&lt;C92,C92-G92,0)+IF(F92&lt;E92,E92-F92,0),0),0)</f>
        <v>0</v>
      </c>
      <c r="J92" s="109" t="str">
        <f aca="false">IF(D92&gt;C92,"Vyúčtované prostriedky nemôžu byť väčšie ako poskytnuté. Opravte v hárku ""Doklady""","")</f>
        <v/>
      </c>
      <c r="K92" s="109" t="str">
        <f aca="false">Doklady!F40</f>
        <v/>
      </c>
      <c r="L92" s="109" t="str">
        <f aca="false">IF(A92&lt;&gt;"",INDEX(FP!H:H,Doklady!B$2+(ROW()-52)),"")</f>
        <v/>
      </c>
      <c r="M92" s="109" t="str">
        <f aca="false">K92&amp;L92</f>
        <v/>
      </c>
    </row>
    <row r="93" customFormat="false" ht="9.75" hidden="true" customHeight="false" outlineLevel="0" collapsed="false">
      <c r="A93" s="136" t="str">
        <f aca="false">Doklady!D41</f>
        <v/>
      </c>
      <c r="B93" s="163" t="str">
        <f aca="false">Doklady!H41</f>
        <v/>
      </c>
      <c r="C93" s="137" t="str">
        <f aca="false">IF(A93&lt;&gt;"",INDEX(FP!D:D,Doklady!B$2+(ROW()-53)),"")</f>
        <v/>
      </c>
      <c r="D93" s="137" t="str">
        <f aca="false">IF(A93&lt;&gt;"",Doklady!I41-Doklady!J41,"")</f>
        <v/>
      </c>
      <c r="E93" s="137" t="str">
        <f aca="false">IF(A93&lt;&gt;"",MIN(D93,C93)*Doklady!C41/(1-Doklady!C41),"")</f>
        <v/>
      </c>
      <c r="F93" s="148" t="str">
        <f aca="false">IF(A93&lt;&gt;"",Doklady!J41,"")</f>
        <v/>
      </c>
      <c r="G93" s="137" t="n">
        <f aca="false">+IFERROR(HLOOKUP(IF(RIGHT(B93,15)="bežné transfery",LEFT(B93,LEN(B93)-18),0),$J$40:$K$42,3,0),MIN(C93,D93))</f>
        <v>0</v>
      </c>
      <c r="H93" s="148"/>
      <c r="I93" s="137" t="n">
        <f aca="false">IF(A93&lt;&gt;"",MAX(IF(G93&lt;C93,C93-G93,0)+IF(F93&lt;E93,E93-F93,0),0),0)</f>
        <v>0</v>
      </c>
      <c r="J93" s="109" t="str">
        <f aca="false">IF(D93&gt;C93,"Vyúčtované prostriedky nemôžu byť väčšie ako poskytnuté. Opravte v hárku ""Doklady""","")</f>
        <v/>
      </c>
      <c r="K93" s="109" t="str">
        <f aca="false">Doklady!F41</f>
        <v/>
      </c>
      <c r="L93" s="109" t="str">
        <f aca="false">IF(A93&lt;&gt;"",INDEX(FP!H:H,Doklady!B$2+(ROW()-52)),"")</f>
        <v/>
      </c>
      <c r="M93" s="109" t="str">
        <f aca="false">K93&amp;L93</f>
        <v/>
      </c>
    </row>
    <row r="94" customFormat="false" ht="9.75" hidden="true" customHeight="false" outlineLevel="0" collapsed="false">
      <c r="A94" s="136" t="str">
        <f aca="false">Doklady!D42</f>
        <v/>
      </c>
      <c r="B94" s="163" t="str">
        <f aca="false">Doklady!H42</f>
        <v/>
      </c>
      <c r="C94" s="137" t="str">
        <f aca="false">IF(A94&lt;&gt;"",INDEX(FP!D:D,Doklady!B$2+(ROW()-53)),"")</f>
        <v/>
      </c>
      <c r="D94" s="137" t="str">
        <f aca="false">IF(A94&lt;&gt;"",Doklady!I42-Doklady!J42,"")</f>
        <v/>
      </c>
      <c r="E94" s="137" t="str">
        <f aca="false">IF(A94&lt;&gt;"",MIN(D94,C94)*Doklady!C42/(1-Doklady!C42),"")</f>
        <v/>
      </c>
      <c r="F94" s="148" t="str">
        <f aca="false">IF(A94&lt;&gt;"",Doklady!J42,"")</f>
        <v/>
      </c>
      <c r="G94" s="137" t="n">
        <f aca="false">+IFERROR(HLOOKUP(IF(RIGHT(B94,15)="bežné transfery",LEFT(B94,LEN(B94)-18),0),$J$40:$K$42,3,0),MIN(C94,D94))</f>
        <v>0</v>
      </c>
      <c r="H94" s="148"/>
      <c r="I94" s="137" t="n">
        <f aca="false">IF(A94&lt;&gt;"",MAX(IF(G94&lt;C94,C94-G94,0)+IF(F94&lt;E94,E94-F94,0),0),0)</f>
        <v>0</v>
      </c>
      <c r="J94" s="109" t="str">
        <f aca="false">IF(D94&gt;C94,"Vyúčtované prostriedky nemôžu byť väčšie ako poskytnuté. Opravte v hárku ""Doklady""","")</f>
        <v/>
      </c>
      <c r="K94" s="109" t="str">
        <f aca="false">Doklady!F42</f>
        <v/>
      </c>
      <c r="L94" s="109" t="str">
        <f aca="false">IF(A94&lt;&gt;"",INDEX(FP!H:H,Doklady!B$2+(ROW()-52)),"")</f>
        <v/>
      </c>
      <c r="M94" s="109" t="str">
        <f aca="false">K94&amp;L94</f>
        <v/>
      </c>
    </row>
    <row r="95" customFormat="false" ht="9.75" hidden="true" customHeight="false" outlineLevel="0" collapsed="false">
      <c r="A95" s="136" t="str">
        <f aca="false">Doklady!D43</f>
        <v/>
      </c>
      <c r="B95" s="163" t="str">
        <f aca="false">Doklady!H43</f>
        <v/>
      </c>
      <c r="C95" s="137" t="str">
        <f aca="false">IF(A95&lt;&gt;"",INDEX(FP!D:D,Doklady!B$2+(ROW()-53)),"")</f>
        <v/>
      </c>
      <c r="D95" s="137" t="str">
        <f aca="false">IF(A95&lt;&gt;"",Doklady!I43-Doklady!J43,"")</f>
        <v/>
      </c>
      <c r="E95" s="137" t="str">
        <f aca="false">IF(A95&lt;&gt;"",MIN(D95,C95)*Doklady!C43/(1-Doklady!C43),"")</f>
        <v/>
      </c>
      <c r="F95" s="148" t="str">
        <f aca="false">IF(A95&lt;&gt;"",Doklady!J43,"")</f>
        <v/>
      </c>
      <c r="G95" s="137" t="n">
        <f aca="false">+IFERROR(HLOOKUP(IF(RIGHT(B95,15)="bežné transfery",LEFT(B95,LEN(B95)-18),0),$J$40:$K$42,3,0),MIN(C95,D95))</f>
        <v>0</v>
      </c>
      <c r="H95" s="148"/>
      <c r="I95" s="137" t="n">
        <f aca="false">IF(A95&lt;&gt;"",MAX(IF(G95&lt;C95,C95-G95,0)+IF(F95&lt;E95,E95-F95,0),0),0)</f>
        <v>0</v>
      </c>
      <c r="J95" s="109" t="str">
        <f aca="false">IF(D95&gt;C95,"Vyúčtované prostriedky nemôžu byť väčšie ako poskytnuté. Opravte v hárku ""Doklady""","")</f>
        <v/>
      </c>
      <c r="K95" s="109" t="str">
        <f aca="false">Doklady!F43</f>
        <v/>
      </c>
      <c r="L95" s="109" t="str">
        <f aca="false">IF(A95&lt;&gt;"",INDEX(FP!H:H,Doklady!B$2+(ROW()-52)),"")</f>
        <v/>
      </c>
      <c r="M95" s="109" t="str">
        <f aca="false">K95&amp;L95</f>
        <v/>
      </c>
    </row>
    <row r="96" customFormat="false" ht="9.75" hidden="true" customHeight="false" outlineLevel="0" collapsed="false">
      <c r="A96" s="136" t="str">
        <f aca="false">Doklady!D44</f>
        <v/>
      </c>
      <c r="B96" s="163" t="str">
        <f aca="false">Doklady!H44</f>
        <v/>
      </c>
      <c r="C96" s="137" t="str">
        <f aca="false">IF(A96&lt;&gt;"",INDEX(FP!D:D,Doklady!B$2+(ROW()-53)),"")</f>
        <v/>
      </c>
      <c r="D96" s="137" t="str">
        <f aca="false">IF(A96&lt;&gt;"",Doklady!I44-Doklady!J44,"")</f>
        <v/>
      </c>
      <c r="E96" s="137" t="str">
        <f aca="false">IF(A96&lt;&gt;"",MIN(D96,C96)*Doklady!C44/(1-Doklady!C44),"")</f>
        <v/>
      </c>
      <c r="F96" s="148" t="str">
        <f aca="false">IF(A96&lt;&gt;"",Doklady!J44,"")</f>
        <v/>
      </c>
      <c r="G96" s="137" t="n">
        <f aca="false">+IFERROR(HLOOKUP(IF(RIGHT(B96,15)="bežné transfery",LEFT(B96,LEN(B96)-18),0),$J$40:$K$42,3,0),MIN(C96,D96))</f>
        <v>0</v>
      </c>
      <c r="H96" s="148"/>
      <c r="I96" s="137" t="n">
        <f aca="false">IF(A96&lt;&gt;"",MAX(IF(G96&lt;C96,C96-G96,0)+IF(F96&lt;E96,E96-F96,0),0),0)</f>
        <v>0</v>
      </c>
      <c r="J96" s="109" t="str">
        <f aca="false">IF(D96&gt;C96,"Vyúčtované prostriedky nemôžu byť väčšie ako poskytnuté. Opravte v hárku ""Doklady""","")</f>
        <v/>
      </c>
      <c r="K96" s="109" t="str">
        <f aca="false">Doklady!F44</f>
        <v/>
      </c>
      <c r="L96" s="109" t="str">
        <f aca="false">IF(A96&lt;&gt;"",INDEX(FP!H:H,Doklady!B$2+(ROW()-52)),"")</f>
        <v/>
      </c>
      <c r="M96" s="109" t="str">
        <f aca="false">K96&amp;L96</f>
        <v/>
      </c>
    </row>
    <row r="97" customFormat="false" ht="9.75" hidden="true" customHeight="false" outlineLevel="0" collapsed="false">
      <c r="A97" s="136" t="str">
        <f aca="false">Doklady!D45</f>
        <v/>
      </c>
      <c r="B97" s="163" t="str">
        <f aca="false">Doklady!H45</f>
        <v/>
      </c>
      <c r="C97" s="137" t="str">
        <f aca="false">IF(A97&lt;&gt;"",INDEX(FP!D:D,Doklady!B$2+(ROW()-53)),"")</f>
        <v/>
      </c>
      <c r="D97" s="137" t="str">
        <f aca="false">IF(A97&lt;&gt;"",Doklady!I45-Doklady!J45,"")</f>
        <v/>
      </c>
      <c r="E97" s="137" t="str">
        <f aca="false">IF(A97&lt;&gt;"",MIN(D97,C97)*Doklady!C45/(1-Doklady!C45),"")</f>
        <v/>
      </c>
      <c r="F97" s="148" t="str">
        <f aca="false">IF(A97&lt;&gt;"",Doklady!J45,"")</f>
        <v/>
      </c>
      <c r="G97" s="137" t="n">
        <f aca="false">+IFERROR(HLOOKUP(IF(RIGHT(B97,15)="bežné transfery",LEFT(B97,LEN(B97)-18),0),$J$40:$K$42,3,0),MIN(C97,D97))</f>
        <v>0</v>
      </c>
      <c r="H97" s="148"/>
      <c r="I97" s="137" t="n">
        <f aca="false">IF(A97&lt;&gt;"",MAX(IF(G97&lt;C97,C97-G97,0)+IF(F97&lt;E97,E97-F97,0),0),0)</f>
        <v>0</v>
      </c>
      <c r="J97" s="109" t="str">
        <f aca="false">IF(D97&gt;C97,"Vyúčtované prostriedky nemôžu byť väčšie ako poskytnuté. Opravte v hárku ""Doklady""","")</f>
        <v/>
      </c>
      <c r="K97" s="109" t="str">
        <f aca="false">Doklady!F45</f>
        <v/>
      </c>
      <c r="L97" s="109" t="str">
        <f aca="false">IF(A97&lt;&gt;"",INDEX(FP!H:H,Doklady!B$2+(ROW()-52)),"")</f>
        <v/>
      </c>
      <c r="M97" s="109" t="str">
        <f aca="false">K97&amp;L97</f>
        <v/>
      </c>
    </row>
    <row r="98" customFormat="false" ht="9.75" hidden="true" customHeight="false" outlineLevel="0" collapsed="false">
      <c r="A98" s="136" t="str">
        <f aca="false">Doklady!D46</f>
        <v/>
      </c>
      <c r="B98" s="163" t="str">
        <f aca="false">Doklady!H46</f>
        <v/>
      </c>
      <c r="C98" s="137" t="str">
        <f aca="false">IF(A98&lt;&gt;"",INDEX(FP!D:D,Doklady!B$2+(ROW()-53)),"")</f>
        <v/>
      </c>
      <c r="D98" s="137" t="str">
        <f aca="false">IF(A98&lt;&gt;"",Doklady!I46-Doklady!J46,"")</f>
        <v/>
      </c>
      <c r="E98" s="137" t="str">
        <f aca="false">IF(A98&lt;&gt;"",MIN(D98,C98)*Doklady!C46/(1-Doklady!C46),"")</f>
        <v/>
      </c>
      <c r="F98" s="148" t="str">
        <f aca="false">IF(A98&lt;&gt;"",Doklady!J46,"")</f>
        <v/>
      </c>
      <c r="G98" s="137" t="n">
        <f aca="false">+IFERROR(HLOOKUP(IF(RIGHT(B98,15)="bežné transfery",LEFT(B98,LEN(B98)-18),0),$J$40:$K$42,3,0),MIN(C98,D98))</f>
        <v>0</v>
      </c>
      <c r="H98" s="148"/>
      <c r="I98" s="137" t="n">
        <f aca="false">IF(A98&lt;&gt;"",MAX(IF(G98&lt;C98,C98-G98,0)+IF(F98&lt;E98,E98-F98,0),0),0)</f>
        <v>0</v>
      </c>
      <c r="J98" s="109" t="str">
        <f aca="false">IF(D98&gt;C98,"Vyúčtované prostriedky nemôžu byť väčšie ako poskytnuté. Opravte v hárku ""Doklady""","")</f>
        <v/>
      </c>
      <c r="K98" s="109" t="str">
        <f aca="false">Doklady!F46</f>
        <v/>
      </c>
      <c r="L98" s="109" t="str">
        <f aca="false">IF(A98&lt;&gt;"",INDEX(FP!H:H,Doklady!B$2+(ROW()-52)),"")</f>
        <v/>
      </c>
      <c r="M98" s="109" t="str">
        <f aca="false">K98&amp;L98</f>
        <v/>
      </c>
    </row>
    <row r="99" customFormat="false" ht="9.75" hidden="true" customHeight="false" outlineLevel="0" collapsed="false">
      <c r="A99" s="136" t="str">
        <f aca="false">Doklady!D47</f>
        <v/>
      </c>
      <c r="B99" s="163" t="str">
        <f aca="false">Doklady!H47</f>
        <v/>
      </c>
      <c r="C99" s="137" t="str">
        <f aca="false">IF(A99&lt;&gt;"",INDEX(FP!D:D,Doklady!B$2+(ROW()-53)),"")</f>
        <v/>
      </c>
      <c r="D99" s="137" t="str">
        <f aca="false">IF(A99&lt;&gt;"",Doklady!I47-Doklady!J47,"")</f>
        <v/>
      </c>
      <c r="E99" s="137" t="str">
        <f aca="false">IF(A99&lt;&gt;"",MIN(D99,C99)*Doklady!C47/(1-Doklady!C47),"")</f>
        <v/>
      </c>
      <c r="F99" s="148" t="str">
        <f aca="false">IF(A99&lt;&gt;"",Doklady!J47,"")</f>
        <v/>
      </c>
      <c r="G99" s="137" t="n">
        <f aca="false">+IFERROR(HLOOKUP(IF(RIGHT(B99,15)="bežné transfery",LEFT(B99,LEN(B99)-18),0),$J$40:$K$42,3,0),MIN(C99,D99))</f>
        <v>0</v>
      </c>
      <c r="H99" s="148"/>
      <c r="I99" s="137" t="n">
        <f aca="false">IF(A99&lt;&gt;"",MAX(IF(G99&lt;C99,C99-G99,0)+IF(F99&lt;E99,E99-F99,0),0),0)</f>
        <v>0</v>
      </c>
      <c r="J99" s="109" t="str">
        <f aca="false">IF(D99&gt;C99,"Vyúčtované prostriedky nemôžu byť väčšie ako poskytnuté. Opravte v hárku ""Doklady""","")</f>
        <v/>
      </c>
      <c r="K99" s="109" t="str">
        <f aca="false">Doklady!F47</f>
        <v/>
      </c>
      <c r="L99" s="109" t="str">
        <f aca="false">IF(A99&lt;&gt;"",INDEX(FP!H:H,Doklady!B$2+(ROW()-52)),"")</f>
        <v/>
      </c>
      <c r="M99" s="109" t="str">
        <f aca="false">K99&amp;L99</f>
        <v/>
      </c>
    </row>
    <row r="100" customFormat="false" ht="9.75" hidden="true" customHeight="false" outlineLevel="0" collapsed="false">
      <c r="A100" s="136" t="str">
        <f aca="false">Doklady!D48</f>
        <v/>
      </c>
      <c r="B100" s="163" t="str">
        <f aca="false">Doklady!H48</f>
        <v/>
      </c>
      <c r="C100" s="137" t="str">
        <f aca="false">IF(A100&lt;&gt;"",INDEX(FP!D:D,Doklady!B$2+(ROW()-53)),"")</f>
        <v/>
      </c>
      <c r="D100" s="137" t="str">
        <f aca="false">IF(A100&lt;&gt;"",Doklady!I48-Doklady!J48,"")</f>
        <v/>
      </c>
      <c r="E100" s="137" t="str">
        <f aca="false">IF(A100&lt;&gt;"",MIN(D100,C100)*Doklady!C48/(1-Doklady!C48),"")</f>
        <v/>
      </c>
      <c r="F100" s="148" t="str">
        <f aca="false">IF(A100&lt;&gt;"",Doklady!J48,"")</f>
        <v/>
      </c>
      <c r="G100" s="137" t="n">
        <f aca="false">+IFERROR(HLOOKUP(IF(RIGHT(B100,15)="bežné transfery",LEFT(B100,LEN(B100)-18),0),$J$40:$K$42,3,0),MIN(C100,D100))</f>
        <v>0</v>
      </c>
      <c r="H100" s="148"/>
      <c r="I100" s="137" t="n">
        <f aca="false">IF(A100&lt;&gt;"",MAX(IF(G100&lt;C100,C100-G100,0)+IF(F100&lt;E100,E100-F100,0),0),0)</f>
        <v>0</v>
      </c>
      <c r="J100" s="109" t="str">
        <f aca="false">IF(D100&gt;C100,"Vyúčtované prostriedky nemôžu byť väčšie ako poskytnuté. Opravte v hárku ""Doklady""","")</f>
        <v/>
      </c>
      <c r="K100" s="109" t="str">
        <f aca="false">Doklady!F48</f>
        <v/>
      </c>
      <c r="L100" s="109" t="str">
        <f aca="false">IF(A100&lt;&gt;"",INDEX(FP!H:H,Doklady!B$2+(ROW()-52)),"")</f>
        <v/>
      </c>
      <c r="M100" s="109" t="str">
        <f aca="false">K100&amp;L100</f>
        <v/>
      </c>
    </row>
    <row r="101" customFormat="false" ht="9.75" hidden="true" customHeight="false" outlineLevel="0" collapsed="false">
      <c r="A101" s="136" t="str">
        <f aca="false">Doklady!D49</f>
        <v/>
      </c>
      <c r="B101" s="163" t="str">
        <f aca="false">Doklady!H49</f>
        <v/>
      </c>
      <c r="C101" s="137" t="str">
        <f aca="false">IF(A101&lt;&gt;"",INDEX(FP!D:D,Doklady!B$2+(ROW()-53)),"")</f>
        <v/>
      </c>
      <c r="D101" s="137" t="str">
        <f aca="false">IF(A101&lt;&gt;"",Doklady!I49-Doklady!J49,"")</f>
        <v/>
      </c>
      <c r="E101" s="137" t="str">
        <f aca="false">IF(A101&lt;&gt;"",MIN(D101,C101)*Doklady!C49/(1-Doklady!C49),"")</f>
        <v/>
      </c>
      <c r="F101" s="148" t="str">
        <f aca="false">IF(A101&lt;&gt;"",Doklady!J49,"")</f>
        <v/>
      </c>
      <c r="G101" s="137" t="n">
        <f aca="false">+IFERROR(HLOOKUP(IF(RIGHT(B101,15)="bežné transfery",LEFT(B101,LEN(B101)-18),0),$J$40:$K$42,3,0),MIN(C101,D101))</f>
        <v>0</v>
      </c>
      <c r="H101" s="148"/>
      <c r="I101" s="137" t="n">
        <f aca="false">IF(A101&lt;&gt;"",MAX(IF(G101&lt;C101,C101-G101,0)+IF(F101&lt;E101,E101-F101,0),0),0)</f>
        <v>0</v>
      </c>
      <c r="J101" s="109" t="str">
        <f aca="false">IF(D101&gt;C101,"Vyúčtované prostriedky nemôžu byť väčšie ako poskytnuté. Opravte v hárku ""Doklady""","")</f>
        <v/>
      </c>
      <c r="K101" s="109" t="str">
        <f aca="false">Doklady!F49</f>
        <v/>
      </c>
      <c r="L101" s="109" t="str">
        <f aca="false">IF(A101&lt;&gt;"",INDEX(FP!H:H,Doklady!B$2+(ROW()-52)),"")</f>
        <v/>
      </c>
      <c r="M101" s="109" t="str">
        <f aca="false">K101&amp;L101</f>
        <v/>
      </c>
    </row>
    <row r="102" customFormat="false" ht="9.75" hidden="true" customHeight="false" outlineLevel="0" collapsed="false">
      <c r="A102" s="136" t="str">
        <f aca="false">Doklady!D50</f>
        <v/>
      </c>
      <c r="B102" s="163" t="str">
        <f aca="false">Doklady!H50</f>
        <v/>
      </c>
      <c r="C102" s="137" t="str">
        <f aca="false">IF(A102&lt;&gt;"",INDEX(FP!D:D,Doklady!B$2+(ROW()-53)),"")</f>
        <v/>
      </c>
      <c r="D102" s="137" t="str">
        <f aca="false">IF(A102&lt;&gt;"",Doklady!I50-Doklady!J50,"")</f>
        <v/>
      </c>
      <c r="E102" s="137" t="str">
        <f aca="false">IF(A102&lt;&gt;"",MIN(D102,C102)*Doklady!C50/(1-Doklady!C50),"")</f>
        <v/>
      </c>
      <c r="F102" s="148" t="str">
        <f aca="false">IF(A102&lt;&gt;"",Doklady!J50,"")</f>
        <v/>
      </c>
      <c r="G102" s="137" t="n">
        <f aca="false">+IFERROR(HLOOKUP(IF(RIGHT(B102,15)="bežné transfery",LEFT(B102,LEN(B102)-18),0),$J$40:$K$42,3,0),MIN(C102,D102))</f>
        <v>0</v>
      </c>
      <c r="H102" s="148"/>
      <c r="I102" s="137" t="n">
        <f aca="false">IF(A102&lt;&gt;"",MAX(IF(G102&lt;C102,C102-G102,0)+IF(F102&lt;E102,E102-F102,0),0),0)</f>
        <v>0</v>
      </c>
      <c r="J102" s="109" t="str">
        <f aca="false">IF(D102&gt;C102,"Vyúčtované prostriedky nemôžu byť väčšie ako poskytnuté. Opravte v hárku ""Doklady""","")</f>
        <v/>
      </c>
      <c r="K102" s="109" t="str">
        <f aca="false">Doklady!F50</f>
        <v/>
      </c>
      <c r="L102" s="109" t="str">
        <f aca="false">IF(A102&lt;&gt;"",INDEX(FP!H:H,Doklady!B$2+(ROW()-52)),"")</f>
        <v/>
      </c>
      <c r="M102" s="109" t="str">
        <f aca="false">K102&amp;L102</f>
        <v/>
      </c>
    </row>
    <row r="103" customFormat="false" ht="9.75" hidden="true" customHeight="false" outlineLevel="0" collapsed="false">
      <c r="A103" s="136" t="str">
        <f aca="false">Doklady!D51</f>
        <v/>
      </c>
      <c r="B103" s="163" t="str">
        <f aca="false">Doklady!H51</f>
        <v/>
      </c>
      <c r="C103" s="137" t="str">
        <f aca="false">IF(A103&lt;&gt;"",INDEX(FP!D:D,Doklady!B$2+(ROW()-53)),"")</f>
        <v/>
      </c>
      <c r="D103" s="137" t="str">
        <f aca="false">IF(A103&lt;&gt;"",Doklady!I51-Doklady!J51,"")</f>
        <v/>
      </c>
      <c r="E103" s="137" t="str">
        <f aca="false">IF(A103&lt;&gt;"",MIN(D103,C103)*Doklady!C51/(1-Doklady!C51),"")</f>
        <v/>
      </c>
      <c r="F103" s="148" t="str">
        <f aca="false">IF(A103&lt;&gt;"",Doklady!J51,"")</f>
        <v/>
      </c>
      <c r="G103" s="137" t="n">
        <f aca="false">+IFERROR(HLOOKUP(IF(RIGHT(B103,15)="bežné transfery",LEFT(B103,LEN(B103)-18),0),$J$40:$K$42,3,0),MIN(C103,D103))</f>
        <v>0</v>
      </c>
      <c r="H103" s="148"/>
      <c r="I103" s="137" t="n">
        <f aca="false">IF(A103&lt;&gt;"",MAX(IF(G103&lt;C103,C103-G103,0)+IF(F103&lt;E103,E103-F103,0),0),0)</f>
        <v>0</v>
      </c>
      <c r="J103" s="109" t="str">
        <f aca="false">IF(D103&gt;C103,"Vyúčtované prostriedky nemôžu byť väčšie ako poskytnuté. Opravte v hárku ""Doklady""","")</f>
        <v/>
      </c>
      <c r="K103" s="109" t="str">
        <f aca="false">Doklady!F51</f>
        <v/>
      </c>
      <c r="L103" s="109" t="str">
        <f aca="false">IF(A103&lt;&gt;"",INDEX(FP!H:H,Doklady!B$2+(ROW()-52)),"")</f>
        <v/>
      </c>
      <c r="M103" s="109" t="str">
        <f aca="false">K103&amp;L103</f>
        <v/>
      </c>
    </row>
    <row r="104" customFormat="false" ht="9.75" hidden="true" customHeight="false" outlineLevel="0" collapsed="false">
      <c r="A104" s="136" t="str">
        <f aca="false">Doklady!D52</f>
        <v/>
      </c>
      <c r="B104" s="163" t="str">
        <f aca="false">Doklady!H52</f>
        <v/>
      </c>
      <c r="C104" s="137" t="str">
        <f aca="false">IF(A104&lt;&gt;"",INDEX(FP!D:D,Doklady!B$2+(ROW()-53)),"")</f>
        <v/>
      </c>
      <c r="D104" s="137" t="str">
        <f aca="false">IF(A104&lt;&gt;"",Doklady!I52-Doklady!J52,"")</f>
        <v/>
      </c>
      <c r="E104" s="137" t="str">
        <f aca="false">IF(A104&lt;&gt;"",MIN(D104,C104)*Doklady!C52/(1-Doklady!C52),"")</f>
        <v/>
      </c>
      <c r="F104" s="148" t="str">
        <f aca="false">IF(A104&lt;&gt;"",Doklady!J52,"")</f>
        <v/>
      </c>
      <c r="G104" s="137" t="n">
        <f aca="false">+IFERROR(HLOOKUP(IF(RIGHT(B104,15)="bežné transfery",LEFT(B104,LEN(B104)-18),0),$J$40:$K$42,3,0),MIN(C104,D104))</f>
        <v>0</v>
      </c>
      <c r="H104" s="148"/>
      <c r="I104" s="137" t="n">
        <f aca="false">IF(A104&lt;&gt;"",MAX(IF(G104&lt;C104,C104-G104,0)+IF(F104&lt;E104,E104-F104,0),0),0)</f>
        <v>0</v>
      </c>
      <c r="J104" s="109" t="str">
        <f aca="false">IF(D104&gt;C104,"Vyúčtované prostriedky nemôžu byť väčšie ako poskytnuté. Opravte v hárku ""Doklady""","")</f>
        <v/>
      </c>
      <c r="K104" s="109" t="str">
        <f aca="false">Doklady!F52</f>
        <v/>
      </c>
      <c r="L104" s="109" t="str">
        <f aca="false">IF(A104&lt;&gt;"",INDEX(FP!H:H,Doklady!B$2+(ROW()-52)),"")</f>
        <v/>
      </c>
      <c r="M104" s="109" t="str">
        <f aca="false">K104&amp;L104</f>
        <v/>
      </c>
    </row>
    <row r="105" customFormat="false" ht="9.75" hidden="true" customHeight="false" outlineLevel="0" collapsed="false">
      <c r="A105" s="136" t="str">
        <f aca="false">Doklady!D53</f>
        <v/>
      </c>
      <c r="B105" s="163" t="str">
        <f aca="false">Doklady!H53</f>
        <v/>
      </c>
      <c r="C105" s="137" t="str">
        <f aca="false">IF(A105&lt;&gt;"",INDEX(FP!D:D,Doklady!B$2+(ROW()-53)),"")</f>
        <v/>
      </c>
      <c r="D105" s="137" t="str">
        <f aca="false">IF(A105&lt;&gt;"",Doklady!I53-Doklady!J53,"")</f>
        <v/>
      </c>
      <c r="E105" s="137" t="str">
        <f aca="false">IF(A105&lt;&gt;"",MIN(D105,C105)*Doklady!C53/(1-Doklady!C53),"")</f>
        <v/>
      </c>
      <c r="F105" s="148" t="str">
        <f aca="false">IF(A105&lt;&gt;"",Doklady!J53,"")</f>
        <v/>
      </c>
      <c r="G105" s="137" t="n">
        <f aca="false">+IFERROR(HLOOKUP(IF(RIGHT(B105,15)="bežné transfery",LEFT(B105,LEN(B105)-18),0),$J$40:$K$42,3,0),MIN(C105,D105))</f>
        <v>0</v>
      </c>
      <c r="H105" s="148"/>
      <c r="I105" s="137" t="n">
        <f aca="false">IF(A105&lt;&gt;"",MAX(IF(G105&lt;C105,C105-G105,0)+IF(F105&lt;E105,E105-F105,0),0),0)</f>
        <v>0</v>
      </c>
      <c r="J105" s="109" t="str">
        <f aca="false">IF(D105&gt;C105,"Vyúčtované prostriedky nemôžu byť väčšie ako poskytnuté. Opravte v hárku ""Doklady""","")</f>
        <v/>
      </c>
      <c r="K105" s="109" t="str">
        <f aca="false">Doklady!F53</f>
        <v/>
      </c>
      <c r="L105" s="109" t="str">
        <f aca="false">IF(A105&lt;&gt;"",INDEX(FP!H:H,Doklady!B$2+(ROW()-52)),"")</f>
        <v/>
      </c>
      <c r="M105" s="109" t="str">
        <f aca="false">K105&amp;L105</f>
        <v/>
      </c>
    </row>
    <row r="106" customFormat="false" ht="9.75" hidden="true" customHeight="false" outlineLevel="0" collapsed="false">
      <c r="A106" s="136" t="str">
        <f aca="false">Doklady!D54</f>
        <v/>
      </c>
      <c r="B106" s="163" t="str">
        <f aca="false">Doklady!H54</f>
        <v/>
      </c>
      <c r="C106" s="137" t="str">
        <f aca="false">IF(A106&lt;&gt;"",INDEX(FP!D:D,Doklady!B$2+(ROW()-53)),"")</f>
        <v/>
      </c>
      <c r="D106" s="137" t="str">
        <f aca="false">IF(A106&lt;&gt;"",Doklady!I54-Doklady!J54,"")</f>
        <v/>
      </c>
      <c r="E106" s="137" t="str">
        <f aca="false">IF(A106&lt;&gt;"",MIN(D106,C106)*Doklady!C54/(1-Doklady!C54),"")</f>
        <v/>
      </c>
      <c r="F106" s="148" t="str">
        <f aca="false">IF(A106&lt;&gt;"",Doklady!J54,"")</f>
        <v/>
      </c>
      <c r="G106" s="137" t="n">
        <f aca="false">+IFERROR(HLOOKUP(IF(RIGHT(B106,15)="bežné transfery",LEFT(B106,LEN(B106)-18),0),$J$40:$K$42,3,0),MIN(C106,D106))</f>
        <v>0</v>
      </c>
      <c r="H106" s="148"/>
      <c r="I106" s="137" t="n">
        <f aca="false">IF(A106&lt;&gt;"",MAX(IF(G106&lt;C106,C106-G106,0)+IF(F106&lt;E106,E106-F106,0),0),0)</f>
        <v>0</v>
      </c>
      <c r="J106" s="109" t="str">
        <f aca="false">IF(D106&gt;C106,"Vyúčtované prostriedky nemôžu byť väčšie ako poskytnuté. Opravte v hárku ""Doklady""","")</f>
        <v/>
      </c>
      <c r="K106" s="109" t="str">
        <f aca="false">Doklady!F54</f>
        <v/>
      </c>
      <c r="L106" s="109" t="str">
        <f aca="false">IF(A106&lt;&gt;"",INDEX(FP!H:H,Doklady!B$2+(ROW()-52)),"")</f>
        <v/>
      </c>
      <c r="M106" s="109" t="str">
        <f aca="false">K106&amp;L106</f>
        <v/>
      </c>
    </row>
    <row r="107" customFormat="false" ht="9.75" hidden="true" customHeight="false" outlineLevel="0" collapsed="false">
      <c r="A107" s="136" t="str">
        <f aca="false">Doklady!D55</f>
        <v/>
      </c>
      <c r="B107" s="163" t="str">
        <f aca="false">Doklady!H55</f>
        <v/>
      </c>
      <c r="C107" s="137" t="str">
        <f aca="false">IF(A107&lt;&gt;"",INDEX(FP!D:D,Doklady!B$2+(ROW()-53)),"")</f>
        <v/>
      </c>
      <c r="D107" s="137" t="str">
        <f aca="false">IF(A107&lt;&gt;"",Doklady!I55-Doklady!J55,"")</f>
        <v/>
      </c>
      <c r="E107" s="137" t="str">
        <f aca="false">IF(A107&lt;&gt;"",MIN(D107,C107)*Doklady!C55/(1-Doklady!C55),"")</f>
        <v/>
      </c>
      <c r="F107" s="148" t="str">
        <f aca="false">IF(A107&lt;&gt;"",Doklady!J55,"")</f>
        <v/>
      </c>
      <c r="G107" s="137" t="n">
        <f aca="false">+IFERROR(HLOOKUP(IF(RIGHT(B107,15)="bežné transfery",LEFT(B107,LEN(B107)-18),0),$J$40:$K$42,3,0),MIN(C107,D107))</f>
        <v>0</v>
      </c>
      <c r="H107" s="148"/>
      <c r="I107" s="137" t="n">
        <f aca="false">IF(A107&lt;&gt;"",MAX(IF(G107&lt;C107,C107-G107,0)+IF(F107&lt;E107,E107-F107,0),0),0)</f>
        <v>0</v>
      </c>
      <c r="J107" s="109" t="str">
        <f aca="false">IF(D107&gt;C107,"Vyúčtované prostriedky nemôžu byť väčšie ako poskytnuté. Opravte v hárku ""Doklady""","")</f>
        <v/>
      </c>
      <c r="K107" s="109" t="str">
        <f aca="false">Doklady!F55</f>
        <v/>
      </c>
      <c r="L107" s="109" t="str">
        <f aca="false">IF(A107&lt;&gt;"",INDEX(FP!H:H,Doklady!B$2+(ROW()-52)),"")</f>
        <v/>
      </c>
      <c r="M107" s="109" t="str">
        <f aca="false">K107&amp;L107</f>
        <v/>
      </c>
    </row>
    <row r="108" customFormat="false" ht="9.75" hidden="true" customHeight="false" outlineLevel="0" collapsed="false">
      <c r="A108" s="136" t="str">
        <f aca="false">Doklady!D56</f>
        <v/>
      </c>
      <c r="B108" s="163" t="str">
        <f aca="false">Doklady!H56</f>
        <v/>
      </c>
      <c r="C108" s="137" t="str">
        <f aca="false">IF(A108&lt;&gt;"",INDEX(FP!D:D,Doklady!B$2+(ROW()-53)),"")</f>
        <v/>
      </c>
      <c r="D108" s="137" t="str">
        <f aca="false">IF(A108&lt;&gt;"",Doklady!I56-Doklady!J56,"")</f>
        <v/>
      </c>
      <c r="E108" s="137" t="str">
        <f aca="false">IF(A108&lt;&gt;"",MIN(D108,C108)*Doklady!C56/(1-Doklady!C56),"")</f>
        <v/>
      </c>
      <c r="F108" s="148" t="str">
        <f aca="false">IF(A108&lt;&gt;"",Doklady!J56,"")</f>
        <v/>
      </c>
      <c r="G108" s="137" t="n">
        <f aca="false">+IFERROR(HLOOKUP(IF(RIGHT(B108,15)="bežné transfery",LEFT(B108,LEN(B108)-18),0),$J$40:$K$42,3,0),MIN(C108,D108))</f>
        <v>0</v>
      </c>
      <c r="H108" s="148"/>
      <c r="I108" s="137" t="n">
        <f aca="false">IF(A108&lt;&gt;"",MAX(IF(G108&lt;C108,C108-G108,0)+IF(F108&lt;E108,E108-F108,0),0),0)</f>
        <v>0</v>
      </c>
      <c r="J108" s="109" t="str">
        <f aca="false">IF(D108&gt;C108,"Vyúčtované prostriedky nemôžu byť väčšie ako poskytnuté. Opravte v hárku ""Doklady""","")</f>
        <v/>
      </c>
      <c r="K108" s="109" t="str">
        <f aca="false">Doklady!F56</f>
        <v/>
      </c>
      <c r="L108" s="109" t="str">
        <f aca="false">IF(A108&lt;&gt;"",INDEX(FP!H:H,Doklady!B$2+(ROW()-52)),"")</f>
        <v/>
      </c>
      <c r="M108" s="109" t="str">
        <f aca="false">K108&amp;L108</f>
        <v/>
      </c>
    </row>
    <row r="109" customFormat="false" ht="9.75" hidden="true" customHeight="false" outlineLevel="0" collapsed="false">
      <c r="A109" s="136" t="str">
        <f aca="false">Doklady!D57</f>
        <v/>
      </c>
      <c r="B109" s="163" t="str">
        <f aca="false">Doklady!H57</f>
        <v/>
      </c>
      <c r="C109" s="137" t="str">
        <f aca="false">IF(A109&lt;&gt;"",INDEX(FP!D:D,Doklady!B$2+(ROW()-53)),"")</f>
        <v/>
      </c>
      <c r="D109" s="137" t="str">
        <f aca="false">IF(A109&lt;&gt;"",Doklady!I57-Doklady!J57,"")</f>
        <v/>
      </c>
      <c r="E109" s="137" t="str">
        <f aca="false">IF(A109&lt;&gt;"",MIN(D109,C109)*Doklady!C57/(1-Doklady!C57),"")</f>
        <v/>
      </c>
      <c r="F109" s="148" t="str">
        <f aca="false">IF(A109&lt;&gt;"",Doklady!J57,"")</f>
        <v/>
      </c>
      <c r="G109" s="137" t="n">
        <f aca="false">+IFERROR(HLOOKUP(IF(RIGHT(B109,15)="bežné transfery",LEFT(B109,LEN(B109)-18),0),$J$40:$K$42,3,0),MIN(C109,D109))</f>
        <v>0</v>
      </c>
      <c r="H109" s="148"/>
      <c r="I109" s="137" t="n">
        <f aca="false">IF(A109&lt;&gt;"",MAX(IF(G109&lt;C109,C109-G109,0)+IF(F109&lt;E109,E109-F109,0),0),0)</f>
        <v>0</v>
      </c>
      <c r="J109" s="109" t="str">
        <f aca="false">IF(D109&gt;C109,"Vyúčtované prostriedky nemôžu byť väčšie ako poskytnuté. Opravte v hárku ""Doklady""","")</f>
        <v/>
      </c>
      <c r="K109" s="109" t="str">
        <f aca="false">Doklady!F57</f>
        <v/>
      </c>
      <c r="L109" s="109" t="str">
        <f aca="false">IF(A109&lt;&gt;"",INDEX(FP!H:H,Doklady!B$2+(ROW()-52)),"")</f>
        <v/>
      </c>
      <c r="M109" s="109" t="str">
        <f aca="false">K109&amp;L109</f>
        <v/>
      </c>
    </row>
    <row r="110" customFormat="false" ht="9.75" hidden="true" customHeight="false" outlineLevel="0" collapsed="false">
      <c r="A110" s="136" t="str">
        <f aca="false">Doklady!D58</f>
        <v/>
      </c>
      <c r="B110" s="163" t="str">
        <f aca="false">Doklady!H58</f>
        <v/>
      </c>
      <c r="C110" s="137" t="str">
        <f aca="false">IF(A110&lt;&gt;"",INDEX(FP!D:D,Doklady!B$2+(ROW()-53)),"")</f>
        <v/>
      </c>
      <c r="D110" s="137" t="str">
        <f aca="false">IF(A110&lt;&gt;"",Doklady!I58-Doklady!J58,"")</f>
        <v/>
      </c>
      <c r="E110" s="137" t="str">
        <f aca="false">IF(A110&lt;&gt;"",MIN(D110,C110)*Doklady!C58/(1-Doklady!C58),"")</f>
        <v/>
      </c>
      <c r="F110" s="148" t="str">
        <f aca="false">IF(A110&lt;&gt;"",Doklady!J58,"")</f>
        <v/>
      </c>
      <c r="G110" s="137" t="n">
        <f aca="false">+IFERROR(HLOOKUP(IF(RIGHT(B110,15)="bežné transfery",LEFT(B110,LEN(B110)-18),0),$J$40:$K$42,3,0),MIN(C110,D110))</f>
        <v>0</v>
      </c>
      <c r="H110" s="148"/>
      <c r="I110" s="137" t="n">
        <f aca="false">IF(A110&lt;&gt;"",MAX(IF(G110&lt;C110,C110-G110,0)+IF(F110&lt;E110,E110-F110,0),0),0)</f>
        <v>0</v>
      </c>
      <c r="J110" s="109" t="str">
        <f aca="false">IF(D110&gt;C110,"Vyúčtované prostriedky nemôžu byť väčšie ako poskytnuté. Opravte v hárku ""Doklady""","")</f>
        <v/>
      </c>
      <c r="K110" s="109" t="str">
        <f aca="false">Doklady!F58</f>
        <v/>
      </c>
      <c r="L110" s="109" t="str">
        <f aca="false">IF(A110&lt;&gt;"",INDEX(FP!H:H,Doklady!B$2+(ROW()-52)),"")</f>
        <v/>
      </c>
      <c r="M110" s="109" t="str">
        <f aca="false">K110&amp;L110</f>
        <v/>
      </c>
    </row>
    <row r="111" customFormat="false" ht="9.75" hidden="true" customHeight="false" outlineLevel="0" collapsed="false">
      <c r="A111" s="136" t="str">
        <f aca="false">Doklady!D59</f>
        <v/>
      </c>
      <c r="B111" s="163" t="str">
        <f aca="false">Doklady!H59</f>
        <v/>
      </c>
      <c r="C111" s="137" t="str">
        <f aca="false">IF(A111&lt;&gt;"",INDEX(FP!D:D,Doklady!B$2+(ROW()-53)),"")</f>
        <v/>
      </c>
      <c r="D111" s="137" t="str">
        <f aca="false">IF(A111&lt;&gt;"",Doklady!I59-Doklady!J59,"")</f>
        <v/>
      </c>
      <c r="E111" s="137" t="str">
        <f aca="false">IF(A111&lt;&gt;"",MIN(D111,C111)*Doklady!C59/(1-Doklady!C59),"")</f>
        <v/>
      </c>
      <c r="F111" s="148" t="str">
        <f aca="false">IF(A111&lt;&gt;"",Doklady!J59,"")</f>
        <v/>
      </c>
      <c r="G111" s="137" t="n">
        <f aca="false">+IFERROR(HLOOKUP(IF(RIGHT(B111,15)="bežné transfery",LEFT(B111,LEN(B111)-18),0),$J$40:$K$42,3,0),MIN(C111,D111))</f>
        <v>0</v>
      </c>
      <c r="H111" s="148"/>
      <c r="I111" s="137" t="n">
        <f aca="false">IF(A111&lt;&gt;"",MAX(IF(G111&lt;C111,C111-G111,0)+IF(F111&lt;E111,E111-F111,0),0),0)</f>
        <v>0</v>
      </c>
      <c r="J111" s="109" t="str">
        <f aca="false">IF(D111&gt;C111,"Vyúčtované prostriedky nemôžu byť väčšie ako poskytnuté. Opravte v hárku ""Doklady""","")</f>
        <v/>
      </c>
      <c r="K111" s="109" t="str">
        <f aca="false">Doklady!F59</f>
        <v/>
      </c>
      <c r="L111" s="109" t="str">
        <f aca="false">IF(A111&lt;&gt;"",INDEX(FP!H:H,Doklady!B$2+(ROW()-52)),"")</f>
        <v/>
      </c>
      <c r="M111" s="109" t="str">
        <f aca="false">K111&amp;L111</f>
        <v/>
      </c>
    </row>
    <row r="112" customFormat="false" ht="9.75" hidden="true" customHeight="false" outlineLevel="0" collapsed="false">
      <c r="A112" s="136" t="str">
        <f aca="false">Doklady!D60</f>
        <v/>
      </c>
      <c r="B112" s="163" t="str">
        <f aca="false">Doklady!H60</f>
        <v/>
      </c>
      <c r="C112" s="137" t="str">
        <f aca="false">IF(A112&lt;&gt;"",INDEX(FP!D:D,Doklady!B$2+(ROW()-53)),"")</f>
        <v/>
      </c>
      <c r="D112" s="137" t="str">
        <f aca="false">IF(A112&lt;&gt;"",Doklady!I60-Doklady!J60,"")</f>
        <v/>
      </c>
      <c r="E112" s="137" t="str">
        <f aca="false">IF(A112&lt;&gt;"",MIN(D112,C112)*Doklady!C60/(1-Doklady!C60),"")</f>
        <v/>
      </c>
      <c r="F112" s="148" t="str">
        <f aca="false">IF(A112&lt;&gt;"",Doklady!J60,"")</f>
        <v/>
      </c>
      <c r="G112" s="137" t="n">
        <f aca="false">+IFERROR(HLOOKUP(IF(RIGHT(B112,15)="bežné transfery",LEFT(B112,LEN(B112)-18),0),$J$40:$K$42,3,0),MIN(C112,D112))</f>
        <v>0</v>
      </c>
      <c r="H112" s="148"/>
      <c r="I112" s="137" t="n">
        <f aca="false">IF(A112&lt;&gt;"",MAX(IF(G112&lt;C112,C112-G112,0)+IF(F112&lt;E112,E112-F112,0),0),0)</f>
        <v>0</v>
      </c>
      <c r="J112" s="109" t="str">
        <f aca="false">IF(D112&gt;C112,"Vyúčtované prostriedky nemôžu byť väčšie ako poskytnuté. Opravte v hárku ""Doklady""","")</f>
        <v/>
      </c>
      <c r="K112" s="109" t="str">
        <f aca="false">Doklady!F60</f>
        <v/>
      </c>
      <c r="L112" s="109" t="str">
        <f aca="false">IF(A112&lt;&gt;"",INDEX(FP!H:H,Doklady!B$2+(ROW()-52)),"")</f>
        <v/>
      </c>
      <c r="M112" s="109" t="str">
        <f aca="false">K112&amp;L112</f>
        <v/>
      </c>
    </row>
    <row r="113" customFormat="false" ht="9.75" hidden="true" customHeight="false" outlineLevel="0" collapsed="false">
      <c r="A113" s="136" t="str">
        <f aca="false">Doklady!D61</f>
        <v/>
      </c>
      <c r="B113" s="163" t="str">
        <f aca="false">Doklady!H61</f>
        <v/>
      </c>
      <c r="C113" s="137" t="str">
        <f aca="false">IF(A113&lt;&gt;"",INDEX(FP!D:D,Doklady!B$2+(ROW()-53)),"")</f>
        <v/>
      </c>
      <c r="D113" s="137" t="str">
        <f aca="false">IF(A113&lt;&gt;"",Doklady!I61-Doklady!J61,"")</f>
        <v/>
      </c>
      <c r="E113" s="137" t="str">
        <f aca="false">IF(A113&lt;&gt;"",MIN(D113,C113)*Doklady!C61/(1-Doklady!C61),"")</f>
        <v/>
      </c>
      <c r="F113" s="148" t="str">
        <f aca="false">IF(A113&lt;&gt;"",Doklady!J61,"")</f>
        <v/>
      </c>
      <c r="G113" s="137" t="n">
        <f aca="false">+IFERROR(HLOOKUP(IF(RIGHT(B113,15)="bežné transfery",LEFT(B113,LEN(B113)-18),0),$J$40:$K$42,3,0),MIN(C113,D113))</f>
        <v>0</v>
      </c>
      <c r="H113" s="148"/>
      <c r="I113" s="137" t="n">
        <f aca="false">IF(A113&lt;&gt;"",MAX(IF(G113&lt;C113,C113-G113,0)+IF(F113&lt;E113,E113-F113,0),0),0)</f>
        <v>0</v>
      </c>
      <c r="J113" s="109" t="str">
        <f aca="false">IF(D113&gt;C113,"Vyúčtované prostriedky nemôžu byť väčšie ako poskytnuté. Opravte v hárku ""Doklady""","")</f>
        <v/>
      </c>
      <c r="K113" s="109" t="str">
        <f aca="false">Doklady!F61</f>
        <v/>
      </c>
      <c r="L113" s="109" t="str">
        <f aca="false">IF(A113&lt;&gt;"",INDEX(FP!H:H,Doklady!B$2+(ROW()-52)),"")</f>
        <v/>
      </c>
      <c r="M113" s="109" t="str">
        <f aca="false">K113&amp;L113</f>
        <v/>
      </c>
    </row>
    <row r="114" customFormat="false" ht="9.75" hidden="true" customHeight="false" outlineLevel="0" collapsed="false">
      <c r="A114" s="136" t="str">
        <f aca="false">Doklady!D62</f>
        <v/>
      </c>
      <c r="B114" s="163" t="str">
        <f aca="false">Doklady!H62</f>
        <v/>
      </c>
      <c r="C114" s="137" t="str">
        <f aca="false">IF(A114&lt;&gt;"",INDEX(FP!D:D,Doklady!B$2+(ROW()-53)),"")</f>
        <v/>
      </c>
      <c r="D114" s="137" t="str">
        <f aca="false">IF(A114&lt;&gt;"",Doklady!I62-Doklady!J62,"")</f>
        <v/>
      </c>
      <c r="E114" s="137" t="str">
        <f aca="false">IF(A114&lt;&gt;"",MIN(D114,C114)*Doklady!C62/(1-Doklady!C62),"")</f>
        <v/>
      </c>
      <c r="F114" s="148" t="str">
        <f aca="false">IF(A114&lt;&gt;"",Doklady!J62,"")</f>
        <v/>
      </c>
      <c r="G114" s="137" t="n">
        <f aca="false">+IFERROR(HLOOKUP(IF(RIGHT(B114,15)="bežné transfery",LEFT(B114,LEN(B114)-18),0),$J$40:$K$42,3,0),MIN(C114,D114))</f>
        <v>0</v>
      </c>
      <c r="H114" s="148"/>
      <c r="I114" s="137" t="n">
        <f aca="false">IF(A114&lt;&gt;"",MAX(IF(G114&lt;C114,C114-G114,0)+IF(F114&lt;E114,E114-F114,0),0),0)</f>
        <v>0</v>
      </c>
      <c r="J114" s="109" t="str">
        <f aca="false">IF(D114&gt;C114,"Vyúčtované prostriedky nemôžu byť väčšie ako poskytnuté. Opravte v hárku ""Doklady""","")</f>
        <v/>
      </c>
      <c r="K114" s="109" t="str">
        <f aca="false">Doklady!F62</f>
        <v/>
      </c>
      <c r="L114" s="109" t="str">
        <f aca="false">IF(A114&lt;&gt;"",INDEX(FP!H:H,Doklady!B$2+(ROW()-52)),"")</f>
        <v/>
      </c>
      <c r="M114" s="109" t="str">
        <f aca="false">K114&amp;L114</f>
        <v/>
      </c>
    </row>
    <row r="115" customFormat="false" ht="9.75" hidden="true" customHeight="false" outlineLevel="0" collapsed="false">
      <c r="A115" s="136" t="str">
        <f aca="false">Doklady!D63</f>
        <v/>
      </c>
      <c r="B115" s="163" t="str">
        <f aca="false">Doklady!H63</f>
        <v/>
      </c>
      <c r="C115" s="137" t="str">
        <f aca="false">IF(A115&lt;&gt;"",INDEX(FP!D:D,Doklady!B$2+(ROW()-53)),"")</f>
        <v/>
      </c>
      <c r="D115" s="137" t="str">
        <f aca="false">IF(A115&lt;&gt;"",Doklady!I63-Doklady!J63,"")</f>
        <v/>
      </c>
      <c r="E115" s="137" t="str">
        <f aca="false">IF(A115&lt;&gt;"",MIN(D115,C115)*Doklady!C63/(1-Doklady!C63),"")</f>
        <v/>
      </c>
      <c r="F115" s="148" t="str">
        <f aca="false">IF(A115&lt;&gt;"",Doklady!J63,"")</f>
        <v/>
      </c>
      <c r="G115" s="137" t="n">
        <f aca="false">+IFERROR(HLOOKUP(IF(RIGHT(B115,15)="bežné transfery",LEFT(B115,LEN(B115)-18),0),$J$40:$K$42,3,0),MIN(C115,D115))</f>
        <v>0</v>
      </c>
      <c r="H115" s="148"/>
      <c r="I115" s="137" t="n">
        <f aca="false">IF(A115&lt;&gt;"",MAX(IF(G115&lt;C115,C115-G115,0)+IF(F115&lt;E115,E115-F115,0),0),0)</f>
        <v>0</v>
      </c>
      <c r="J115" s="109" t="str">
        <f aca="false">IF(D115&gt;C115,"Vyúčtované prostriedky nemôžu byť väčšie ako poskytnuté. Opravte v hárku ""Doklady""","")</f>
        <v/>
      </c>
      <c r="K115" s="109" t="str">
        <f aca="false">Doklady!F63</f>
        <v/>
      </c>
      <c r="L115" s="109" t="str">
        <f aca="false">IF(A115&lt;&gt;"",INDEX(FP!H:H,Doklady!B$2+(ROW()-52)),"")</f>
        <v/>
      </c>
      <c r="M115" s="109" t="str">
        <f aca="false">K115&amp;L115</f>
        <v/>
      </c>
    </row>
    <row r="116" customFormat="false" ht="9.75" hidden="true" customHeight="false" outlineLevel="0" collapsed="false">
      <c r="A116" s="136" t="str">
        <f aca="false">Doklady!D64</f>
        <v/>
      </c>
      <c r="B116" s="163" t="str">
        <f aca="false">Doklady!H64</f>
        <v/>
      </c>
      <c r="C116" s="137" t="str">
        <f aca="false">IF(A116&lt;&gt;"",INDEX(FP!D:D,Doklady!B$2+(ROW()-53)),"")</f>
        <v/>
      </c>
      <c r="D116" s="137" t="str">
        <f aca="false">IF(A116&lt;&gt;"",Doklady!I64-Doklady!J64,"")</f>
        <v/>
      </c>
      <c r="E116" s="137" t="str">
        <f aca="false">IF(A116&lt;&gt;"",MIN(D116,C116)*Doklady!C64/(1-Doklady!C64),"")</f>
        <v/>
      </c>
      <c r="F116" s="148" t="str">
        <f aca="false">IF(A116&lt;&gt;"",Doklady!J64,"")</f>
        <v/>
      </c>
      <c r="G116" s="137" t="n">
        <f aca="false">+IFERROR(HLOOKUP(IF(RIGHT(B116,15)="bežné transfery",LEFT(B116,LEN(B116)-18),0),$J$40:$K$42,3,0),MIN(C116,D116))</f>
        <v>0</v>
      </c>
      <c r="H116" s="148"/>
      <c r="I116" s="137" t="n">
        <f aca="false">IF(A116&lt;&gt;"",MAX(IF(G116&lt;C116,C116-G116,0)+IF(F116&lt;E116,E116-F116,0),0),0)</f>
        <v>0</v>
      </c>
      <c r="J116" s="109" t="str">
        <f aca="false">IF(D116&gt;C116,"Vyúčtované prostriedky nemôžu byť väčšie ako poskytnuté. Opravte v hárku ""Doklady""","")</f>
        <v/>
      </c>
      <c r="K116" s="109" t="str">
        <f aca="false">Doklady!F64</f>
        <v/>
      </c>
      <c r="L116" s="109" t="str">
        <f aca="false">IF(A116&lt;&gt;"",INDEX(FP!H:H,Doklady!B$2+(ROW()-52)),"")</f>
        <v/>
      </c>
      <c r="M116" s="109" t="str">
        <f aca="false">K116&amp;L116</f>
        <v/>
      </c>
    </row>
    <row r="117" customFormat="false" ht="9.75" hidden="true" customHeight="false" outlineLevel="0" collapsed="false">
      <c r="A117" s="136" t="str">
        <f aca="false">Doklady!D65</f>
        <v/>
      </c>
      <c r="B117" s="163" t="str">
        <f aca="false">Doklady!H65</f>
        <v/>
      </c>
      <c r="C117" s="137" t="str">
        <f aca="false">IF(A117&lt;&gt;"",INDEX(FP!D:D,Doklady!B$2+(ROW()-53)),"")</f>
        <v/>
      </c>
      <c r="D117" s="137" t="str">
        <f aca="false">IF(A117&lt;&gt;"",Doklady!I65-Doklady!J65,"")</f>
        <v/>
      </c>
      <c r="E117" s="137" t="str">
        <f aca="false">IF(A117&lt;&gt;"",MIN(D117,C117)*Doklady!C65/(1-Doklady!C65),"")</f>
        <v/>
      </c>
      <c r="F117" s="148" t="str">
        <f aca="false">IF(A117&lt;&gt;"",Doklady!J65,"")</f>
        <v/>
      </c>
      <c r="G117" s="137" t="n">
        <f aca="false">+IFERROR(HLOOKUP(IF(RIGHT(B117,15)="bežné transfery",LEFT(B117,LEN(B117)-18),0),$J$40:$K$42,3,0),MIN(C117,D117))</f>
        <v>0</v>
      </c>
      <c r="H117" s="148"/>
      <c r="I117" s="137" t="n">
        <f aca="false">IF(A117&lt;&gt;"",MAX(IF(G117&lt;C117,C117-G117,0)+IF(F117&lt;E117,E117-F117,0),0),0)</f>
        <v>0</v>
      </c>
      <c r="J117" s="109" t="str">
        <f aca="false">IF(D117&gt;C117,"Vyúčtované prostriedky nemôžu byť väčšie ako poskytnuté. Opravte v hárku ""Doklady""","")</f>
        <v/>
      </c>
      <c r="K117" s="109" t="str">
        <f aca="false">Doklady!F65</f>
        <v/>
      </c>
      <c r="L117" s="109" t="str">
        <f aca="false">IF(A117&lt;&gt;"",INDEX(FP!H:H,Doklady!B$2+(ROW()-52)),"")</f>
        <v/>
      </c>
      <c r="M117" s="109" t="str">
        <f aca="false">K117&amp;L117</f>
        <v/>
      </c>
    </row>
    <row r="118" customFormat="false" ht="9.75" hidden="true" customHeight="false" outlineLevel="0" collapsed="false">
      <c r="A118" s="136" t="str">
        <f aca="false">Doklady!D66</f>
        <v/>
      </c>
      <c r="B118" s="163" t="str">
        <f aca="false">Doklady!H66</f>
        <v/>
      </c>
      <c r="C118" s="137" t="str">
        <f aca="false">IF(A118&lt;&gt;"",INDEX(FP!D:D,Doklady!B$2+(ROW()-53)),"")</f>
        <v/>
      </c>
      <c r="D118" s="137" t="str">
        <f aca="false">IF(A118&lt;&gt;"",Doklady!I66-Doklady!J66,"")</f>
        <v/>
      </c>
      <c r="E118" s="137" t="str">
        <f aca="false">IF(A118&lt;&gt;"",MIN(D118,C118)*Doklady!C66/(1-Doklady!C66),"")</f>
        <v/>
      </c>
      <c r="F118" s="148" t="str">
        <f aca="false">IF(A118&lt;&gt;"",Doklady!J66,"")</f>
        <v/>
      </c>
      <c r="G118" s="137" t="n">
        <f aca="false">+IFERROR(HLOOKUP(IF(RIGHT(B118,15)="bežné transfery",LEFT(B118,LEN(B118)-18),0),$J$40:$K$42,3,0),MIN(C118,D118))</f>
        <v>0</v>
      </c>
      <c r="H118" s="148"/>
      <c r="I118" s="137" t="n">
        <f aca="false">IF(A118&lt;&gt;"",MAX(IF(G118&lt;C118,C118-G118,0)+IF(F118&lt;E118,E118-F118,0),0),0)</f>
        <v>0</v>
      </c>
      <c r="J118" s="109" t="str">
        <f aca="false">IF(D118&gt;C118,"Vyúčtované prostriedky nemôžu byť väčšie ako poskytnuté. Opravte v hárku ""Doklady""","")</f>
        <v/>
      </c>
      <c r="K118" s="109" t="str">
        <f aca="false">Doklady!F66</f>
        <v/>
      </c>
      <c r="L118" s="109" t="str">
        <f aca="false">IF(A118&lt;&gt;"",INDEX(FP!H:H,Doklady!B$2+(ROW()-52)),"")</f>
        <v/>
      </c>
      <c r="M118" s="109" t="str">
        <f aca="false">K118&amp;L118</f>
        <v/>
      </c>
    </row>
    <row r="119" customFormat="false" ht="9.75" hidden="true" customHeight="false" outlineLevel="0" collapsed="false">
      <c r="A119" s="136" t="str">
        <f aca="false">Doklady!D67</f>
        <v/>
      </c>
      <c r="B119" s="163" t="str">
        <f aca="false">Doklady!H67</f>
        <v/>
      </c>
      <c r="C119" s="137" t="str">
        <f aca="false">IF(A119&lt;&gt;"",INDEX(FP!D:D,Doklady!B$2+(ROW()-53)),"")</f>
        <v/>
      </c>
      <c r="D119" s="137" t="str">
        <f aca="false">IF(A119&lt;&gt;"",Doklady!I67-Doklady!J67,"")</f>
        <v/>
      </c>
      <c r="E119" s="137" t="str">
        <f aca="false">IF(A119&lt;&gt;"",MIN(D119,C119)*Doklady!C67/(1-Doklady!C67),"")</f>
        <v/>
      </c>
      <c r="F119" s="148" t="str">
        <f aca="false">IF(A119&lt;&gt;"",Doklady!J67,"")</f>
        <v/>
      </c>
      <c r="G119" s="137" t="n">
        <f aca="false">+IFERROR(HLOOKUP(IF(RIGHT(B119,15)="bežné transfery",LEFT(B119,LEN(B119)-18),0),$J$40:$K$42,3,0),MIN(C119,D119))</f>
        <v>0</v>
      </c>
      <c r="H119" s="148"/>
      <c r="I119" s="137" t="n">
        <f aca="false">IF(A119&lt;&gt;"",MAX(IF(G119&lt;C119,C119-G119,0)+IF(F119&lt;E119,E119-F119,0),0),0)</f>
        <v>0</v>
      </c>
      <c r="J119" s="109" t="str">
        <f aca="false">IF(D119&gt;C119,"Vyúčtované prostriedky nemôžu byť väčšie ako poskytnuté. Opravte v hárku ""Doklady""","")</f>
        <v/>
      </c>
      <c r="K119" s="109" t="str">
        <f aca="false">Doklady!F67</f>
        <v/>
      </c>
      <c r="L119" s="109" t="str">
        <f aca="false">IF(A119&lt;&gt;"",INDEX(FP!H:H,Doklady!B$2+(ROW()-52)),"")</f>
        <v/>
      </c>
      <c r="M119" s="109" t="str">
        <f aca="false">K119&amp;L119</f>
        <v/>
      </c>
    </row>
    <row r="120" customFormat="false" ht="9.75" hidden="true" customHeight="false" outlineLevel="0" collapsed="false">
      <c r="A120" s="136" t="str">
        <f aca="false">Doklady!D68</f>
        <v/>
      </c>
      <c r="B120" s="163" t="str">
        <f aca="false">Doklady!H68</f>
        <v/>
      </c>
      <c r="C120" s="137" t="str">
        <f aca="false">IF(A120&lt;&gt;"",INDEX(FP!D:D,Doklady!B$2+(ROW()-53)),"")</f>
        <v/>
      </c>
      <c r="D120" s="137" t="str">
        <f aca="false">IF(A120&lt;&gt;"",Doklady!I68-Doklady!J68,"")</f>
        <v/>
      </c>
      <c r="E120" s="137" t="str">
        <f aca="false">IF(A120&lt;&gt;"",MIN(D120,C120)*Doklady!C68/(1-Doklady!C68),"")</f>
        <v/>
      </c>
      <c r="F120" s="148" t="str">
        <f aca="false">IF(A120&lt;&gt;"",Doklady!J68,"")</f>
        <v/>
      </c>
      <c r="G120" s="137" t="n">
        <f aca="false">+IFERROR(HLOOKUP(IF(RIGHT(B120,15)="bežné transfery",LEFT(B120,LEN(B120)-18),0),$J$40:$K$42,3,0),MIN(C120,D120))</f>
        <v>0</v>
      </c>
      <c r="H120" s="148"/>
      <c r="I120" s="137" t="n">
        <f aca="false">IF(A120&lt;&gt;"",MAX(IF(G120&lt;C120,C120-G120,0)+IF(F120&lt;E120,E120-F120,0),0),0)</f>
        <v>0</v>
      </c>
      <c r="J120" s="109" t="str">
        <f aca="false">IF(D120&gt;C120,"Vyúčtované prostriedky nemôžu byť väčšie ako poskytnuté. Opravte v hárku ""Doklady""","")</f>
        <v/>
      </c>
      <c r="K120" s="109" t="str">
        <f aca="false">Doklady!F68</f>
        <v/>
      </c>
      <c r="L120" s="109" t="str">
        <f aca="false">IF(A120&lt;&gt;"",INDEX(FP!H:H,Doklady!B$2+(ROW()-52)),"")</f>
        <v/>
      </c>
      <c r="M120" s="109" t="str">
        <f aca="false">K120&amp;L120</f>
        <v/>
      </c>
    </row>
    <row r="121" customFormat="false" ht="9.75" hidden="true" customHeight="false" outlineLevel="0" collapsed="false">
      <c r="A121" s="136" t="str">
        <f aca="false">Doklady!D69</f>
        <v/>
      </c>
      <c r="B121" s="163" t="str">
        <f aca="false">Doklady!H69</f>
        <v/>
      </c>
      <c r="C121" s="137" t="str">
        <f aca="false">IF(A121&lt;&gt;"",INDEX(FP!D:D,Doklady!B$2+(ROW()-53)),"")</f>
        <v/>
      </c>
      <c r="D121" s="137" t="str">
        <f aca="false">IF(A121&lt;&gt;"",Doklady!I69-Doklady!J69,"")</f>
        <v/>
      </c>
      <c r="E121" s="137" t="str">
        <f aca="false">IF(A121&lt;&gt;"",MIN(D121,C121)*Doklady!C69/(1-Doklady!C69),"")</f>
        <v/>
      </c>
      <c r="F121" s="148" t="str">
        <f aca="false">IF(A121&lt;&gt;"",Doklady!J69,"")</f>
        <v/>
      </c>
      <c r="G121" s="137" t="n">
        <f aca="false">+IFERROR(HLOOKUP(IF(RIGHT(B121,15)="bežné transfery",LEFT(B121,LEN(B121)-18),0),$J$40:$K$42,3,0),MIN(C121,D121))</f>
        <v>0</v>
      </c>
      <c r="H121" s="148"/>
      <c r="I121" s="137" t="n">
        <f aca="false">IF(A121&lt;&gt;"",MAX(IF(G121&lt;C121,C121-G121,0)+IF(F121&lt;E121,E121-F121,0),0),0)</f>
        <v>0</v>
      </c>
      <c r="J121" s="109" t="str">
        <f aca="false">IF(D121&gt;C121,"Vyúčtované prostriedky nemôžu byť väčšie ako poskytnuté. Opravte v hárku ""Doklady""","")</f>
        <v/>
      </c>
      <c r="K121" s="109" t="str">
        <f aca="false">Doklady!F69</f>
        <v/>
      </c>
      <c r="L121" s="109" t="str">
        <f aca="false">IF(A121&lt;&gt;"",INDEX(FP!H:H,Doklady!B$2+(ROW()-52)),"")</f>
        <v/>
      </c>
      <c r="M121" s="109" t="str">
        <f aca="false">K121&amp;L121</f>
        <v/>
      </c>
    </row>
    <row r="122" customFormat="false" ht="9.75" hidden="true" customHeight="false" outlineLevel="0" collapsed="false">
      <c r="A122" s="136" t="str">
        <f aca="false">Doklady!D70</f>
        <v/>
      </c>
      <c r="B122" s="163" t="str">
        <f aca="false">Doklady!H70</f>
        <v/>
      </c>
      <c r="C122" s="137" t="str">
        <f aca="false">IF(A122&lt;&gt;"",INDEX(FP!D:D,Doklady!B$2+(ROW()-53)),"")</f>
        <v/>
      </c>
      <c r="D122" s="137" t="str">
        <f aca="false">IF(A122&lt;&gt;"",Doklady!I70-Doklady!J70,"")</f>
        <v/>
      </c>
      <c r="E122" s="137" t="str">
        <f aca="false">IF(A122&lt;&gt;"",MIN(D122,C122)*Doklady!C70/(1-Doklady!C70),"")</f>
        <v/>
      </c>
      <c r="F122" s="148" t="str">
        <f aca="false">IF(A122&lt;&gt;"",Doklady!J70,"")</f>
        <v/>
      </c>
      <c r="G122" s="137" t="n">
        <f aca="false">+IFERROR(HLOOKUP(IF(RIGHT(B122,15)="bežné transfery",LEFT(B122,LEN(B122)-18),0),$J$40:$K$42,3,0),MIN(C122,D122))</f>
        <v>0</v>
      </c>
      <c r="H122" s="148"/>
      <c r="I122" s="137" t="n">
        <f aca="false">IF(A122&lt;&gt;"",MAX(IF(G122&lt;C122,C122-G122,0)+IF(F122&lt;E122,E122-F122,0),0),0)</f>
        <v>0</v>
      </c>
      <c r="J122" s="109" t="str">
        <f aca="false">IF(D122&gt;C122,"Vyúčtované prostriedky nemôžu byť väčšie ako poskytnuté. Opravte v hárku ""Doklady""","")</f>
        <v/>
      </c>
      <c r="K122" s="109" t="str">
        <f aca="false">Doklady!F70</f>
        <v/>
      </c>
      <c r="L122" s="109" t="str">
        <f aca="false">IF(A122&lt;&gt;"",INDEX(FP!H:H,Doklady!B$2+(ROW()-52)),"")</f>
        <v/>
      </c>
      <c r="M122" s="109" t="str">
        <f aca="false">K122&amp;L122</f>
        <v/>
      </c>
    </row>
    <row r="123" customFormat="false" ht="9.75" hidden="true" customHeight="false" outlineLevel="0" collapsed="false">
      <c r="A123" s="136" t="str">
        <f aca="false">Doklady!D71</f>
        <v/>
      </c>
      <c r="B123" s="163" t="str">
        <f aca="false">Doklady!H71</f>
        <v/>
      </c>
      <c r="C123" s="137" t="str">
        <f aca="false">IF(A123&lt;&gt;"",INDEX(FP!D:D,Doklady!B$2+(ROW()-53)),"")</f>
        <v/>
      </c>
      <c r="D123" s="137" t="str">
        <f aca="false">IF(A123&lt;&gt;"",Doklady!I71-Doklady!J71,"")</f>
        <v/>
      </c>
      <c r="E123" s="137" t="str">
        <f aca="false">IF(A123&lt;&gt;"",MIN(D123,C123)*Doklady!C71/(1-Doklady!C71),"")</f>
        <v/>
      </c>
      <c r="F123" s="148" t="str">
        <f aca="false">IF(A123&lt;&gt;"",Doklady!J71,"")</f>
        <v/>
      </c>
      <c r="G123" s="137" t="n">
        <f aca="false">+IFERROR(HLOOKUP(IF(RIGHT(B123,15)="bežné transfery",LEFT(B123,LEN(B123)-18),0),$J$40:$K$42,3,0),MIN(C123,D123))</f>
        <v>0</v>
      </c>
      <c r="H123" s="148"/>
      <c r="I123" s="137" t="n">
        <f aca="false">IF(A123&lt;&gt;"",MAX(IF(G123&lt;C123,C123-G123,0)+IF(F123&lt;E123,E123-F123,0),0),0)</f>
        <v>0</v>
      </c>
      <c r="J123" s="109" t="str">
        <f aca="false">IF(D123&gt;C123,"Vyúčtované prostriedky nemôžu byť väčšie ako poskytnuté. Opravte v hárku ""Doklady""","")</f>
        <v/>
      </c>
      <c r="K123" s="109" t="str">
        <f aca="false">Doklady!F71</f>
        <v/>
      </c>
      <c r="L123" s="109" t="str">
        <f aca="false">IF(A123&lt;&gt;"",INDEX(FP!H:H,Doklady!B$2+(ROW()-52)),"")</f>
        <v/>
      </c>
      <c r="M123" s="109" t="str">
        <f aca="false">K123&amp;L123</f>
        <v/>
      </c>
    </row>
    <row r="124" customFormat="false" ht="9.75" hidden="true" customHeight="false" outlineLevel="0" collapsed="false">
      <c r="A124" s="136" t="str">
        <f aca="false">Doklady!D72</f>
        <v/>
      </c>
      <c r="B124" s="163" t="str">
        <f aca="false">Doklady!H72</f>
        <v/>
      </c>
      <c r="C124" s="137" t="str">
        <f aca="false">IF(A124&lt;&gt;"",INDEX(FP!D:D,Doklady!B$2+(ROW()-53)),"")</f>
        <v/>
      </c>
      <c r="D124" s="137" t="str">
        <f aca="false">IF(A124&lt;&gt;"",Doklady!I72-Doklady!J72,"")</f>
        <v/>
      </c>
      <c r="E124" s="137" t="str">
        <f aca="false">IF(A124&lt;&gt;"",MIN(D124,C124)*Doklady!C72/(1-Doklady!C72),"")</f>
        <v/>
      </c>
      <c r="F124" s="148" t="str">
        <f aca="false">IF(A124&lt;&gt;"",Doklady!J72,"")</f>
        <v/>
      </c>
      <c r="G124" s="137" t="n">
        <f aca="false">+IFERROR(HLOOKUP(IF(RIGHT(B124,15)="bežné transfery",LEFT(B124,LEN(B124)-18),0),$J$40:$K$42,3,0),MIN(C124,D124))</f>
        <v>0</v>
      </c>
      <c r="H124" s="148"/>
      <c r="I124" s="137" t="n">
        <f aca="false">IF(A124&lt;&gt;"",MAX(IF(G124&lt;C124,C124-G124,0)+IF(F124&lt;E124,E124-F124,0),0),0)</f>
        <v>0</v>
      </c>
      <c r="J124" s="109" t="str">
        <f aca="false">IF(D124&gt;C124,"Vyúčtované prostriedky nemôžu byť väčšie ako poskytnuté. Opravte v hárku ""Doklady""","")</f>
        <v/>
      </c>
      <c r="K124" s="109" t="str">
        <f aca="false">Doklady!F72</f>
        <v/>
      </c>
      <c r="L124" s="109" t="str">
        <f aca="false">IF(A124&lt;&gt;"",INDEX(FP!H:H,Doklady!B$2+(ROW()-52)),"")</f>
        <v/>
      </c>
      <c r="M124" s="109" t="str">
        <f aca="false">K124&amp;L124</f>
        <v/>
      </c>
    </row>
    <row r="125" customFormat="false" ht="9.75" hidden="true" customHeight="false" outlineLevel="0" collapsed="false">
      <c r="A125" s="136" t="str">
        <f aca="false">Doklady!D73</f>
        <v/>
      </c>
      <c r="B125" s="163" t="str">
        <f aca="false">Doklady!H73</f>
        <v/>
      </c>
      <c r="C125" s="137" t="str">
        <f aca="false">IF(A125&lt;&gt;"",INDEX(FP!D:D,Doklady!B$2+(ROW()-53)),"")</f>
        <v/>
      </c>
      <c r="D125" s="137" t="str">
        <f aca="false">IF(A125&lt;&gt;"",Doklady!I73-Doklady!J73,"")</f>
        <v/>
      </c>
      <c r="E125" s="137" t="str">
        <f aca="false">IF(A125&lt;&gt;"",MIN(D125,C125)*Doklady!C73/(1-Doklady!C73),"")</f>
        <v/>
      </c>
      <c r="F125" s="148" t="str">
        <f aca="false">IF(A125&lt;&gt;"",Doklady!J73,"")</f>
        <v/>
      </c>
      <c r="G125" s="137" t="n">
        <f aca="false">+IFERROR(HLOOKUP(IF(RIGHT(B125,15)="bežné transfery",LEFT(B125,LEN(B125)-18),0),$J$40:$K$42,3,0),MIN(C125,D125))</f>
        <v>0</v>
      </c>
      <c r="H125" s="148"/>
      <c r="I125" s="137" t="n">
        <f aca="false">IF(A125&lt;&gt;"",MAX(IF(G125&lt;C125,C125-G125,0)+IF(F125&lt;E125,E125-F125,0),0),0)</f>
        <v>0</v>
      </c>
      <c r="J125" s="109" t="str">
        <f aca="false">IF(D125&gt;C125,"Vyúčtované prostriedky nemôžu byť väčšie ako poskytnuté. Opravte v hárku ""Doklady""","")</f>
        <v/>
      </c>
      <c r="K125" s="109" t="str">
        <f aca="false">Doklady!F73</f>
        <v/>
      </c>
      <c r="L125" s="109" t="str">
        <f aca="false">IF(A125&lt;&gt;"",INDEX(FP!H:H,Doklady!B$2+(ROW()-52)),"")</f>
        <v/>
      </c>
      <c r="M125" s="109" t="str">
        <f aca="false">K125&amp;L125</f>
        <v/>
      </c>
    </row>
    <row r="126" customFormat="false" ht="9.75" hidden="true" customHeight="false" outlineLevel="0" collapsed="false">
      <c r="A126" s="136" t="str">
        <f aca="false">Doklady!D74</f>
        <v/>
      </c>
      <c r="B126" s="163" t="str">
        <f aca="false">Doklady!H74</f>
        <v/>
      </c>
      <c r="C126" s="137" t="str">
        <f aca="false">IF(A126&lt;&gt;"",INDEX(FP!D:D,Doklady!B$2+(ROW()-53)),"")</f>
        <v/>
      </c>
      <c r="D126" s="137" t="str">
        <f aca="false">IF(A126&lt;&gt;"",Doklady!I74-Doklady!J74,"")</f>
        <v/>
      </c>
      <c r="E126" s="137" t="str">
        <f aca="false">IF(A126&lt;&gt;"",MIN(D126,C126)*Doklady!C74/(1-Doklady!C74),"")</f>
        <v/>
      </c>
      <c r="F126" s="148" t="str">
        <f aca="false">IF(A126&lt;&gt;"",Doklady!J74,"")</f>
        <v/>
      </c>
      <c r="G126" s="137" t="n">
        <f aca="false">+IFERROR(HLOOKUP(IF(RIGHT(B126,15)="bežné transfery",LEFT(B126,LEN(B126)-18),0),$J$40:$K$42,3,0),MIN(C126,D126))</f>
        <v>0</v>
      </c>
      <c r="H126" s="148"/>
      <c r="I126" s="137" t="n">
        <f aca="false">IF(A126&lt;&gt;"",MAX(IF(G126&lt;C126,C126-G126,0)+IF(F126&lt;E126,E126-F126,0),0),0)</f>
        <v>0</v>
      </c>
      <c r="J126" s="109" t="str">
        <f aca="false">IF(D126&gt;C126,"Vyúčtované prostriedky nemôžu byť väčšie ako poskytnuté. Opravte v hárku ""Doklady""","")</f>
        <v/>
      </c>
      <c r="K126" s="109" t="str">
        <f aca="false">Doklady!F74</f>
        <v/>
      </c>
      <c r="L126" s="109" t="str">
        <f aca="false">IF(A126&lt;&gt;"",INDEX(FP!H:H,Doklady!B$2+(ROW()-52)),"")</f>
        <v/>
      </c>
      <c r="M126" s="109" t="str">
        <f aca="false">K126&amp;L126</f>
        <v/>
      </c>
    </row>
    <row r="127" customFormat="false" ht="6.75" hidden="true" customHeight="true" outlineLevel="0" collapsed="false">
      <c r="A127" s="136" t="str">
        <f aca="false">Doklady!D75</f>
        <v/>
      </c>
      <c r="B127" s="163" t="str">
        <f aca="false">Doklady!H75</f>
        <v/>
      </c>
      <c r="C127" s="137" t="str">
        <f aca="false">IF(A127&lt;&gt;"",INDEX(FP!D:D,Doklady!B$2+(ROW()-53)),"")</f>
        <v/>
      </c>
      <c r="D127" s="137" t="str">
        <f aca="false">IF(A127&lt;&gt;"",Doklady!I75-Doklady!J75,"")</f>
        <v/>
      </c>
      <c r="E127" s="137" t="str">
        <f aca="false">IF(A127&lt;&gt;"",MIN(D127,C127)*Doklady!C75/(1-Doklady!C75),"")</f>
        <v/>
      </c>
      <c r="F127" s="148" t="str">
        <f aca="false">IF(A127&lt;&gt;"",Doklady!J75,"")</f>
        <v/>
      </c>
      <c r="G127" s="137" t="n">
        <f aca="false">+IFERROR(HLOOKUP(IF(RIGHT(B127,15)="bežné transfery",LEFT(B127,LEN(B127)-18),0),$J$40:$K$42,3,0),MIN(C127,D127))</f>
        <v>0</v>
      </c>
      <c r="H127" s="148"/>
      <c r="I127" s="137" t="n">
        <f aca="false">IF(A127&lt;&gt;"",MAX(IF(G127&lt;C127,C127-G127,0)+IF(F127&lt;E127,E127-F127,0),0),0)</f>
        <v>0</v>
      </c>
      <c r="J127" s="109" t="str">
        <f aca="false">IF(D127&gt;C127,"Vyúčtované prostriedky nemôžu byť väčšie ako poskytnuté. Opravte v hárku ""Doklady""","")</f>
        <v/>
      </c>
      <c r="K127" s="109" t="str">
        <f aca="false">Doklady!F75</f>
        <v/>
      </c>
      <c r="L127" s="109" t="str">
        <f aca="false">IF(A127&lt;&gt;"",INDEX(FP!H:H,Doklady!B$2+(ROW()-52)),"")</f>
        <v/>
      </c>
      <c r="M127" s="109" t="str">
        <f aca="false">K127&amp;L127</f>
        <v/>
      </c>
    </row>
    <row r="128" customFormat="false" ht="9.75" hidden="true" customHeight="false" outlineLevel="0" collapsed="false">
      <c r="A128" s="136" t="str">
        <f aca="false">Doklady!D76</f>
        <v/>
      </c>
      <c r="B128" s="163" t="str">
        <f aca="false">Doklady!H76</f>
        <v/>
      </c>
      <c r="C128" s="137" t="str">
        <f aca="false">IF(A128&lt;&gt;"",INDEX(FP!D:D,Doklady!B$2+(ROW()-53)),"")</f>
        <v/>
      </c>
      <c r="D128" s="137" t="str">
        <f aca="false">IF(A128&lt;&gt;"",Doklady!I76-Doklady!J76,"")</f>
        <v/>
      </c>
      <c r="E128" s="137" t="str">
        <f aca="false">IF(A128&lt;&gt;"",MIN(D128,C128)*Doklady!C76/(1-Doklady!C76),"")</f>
        <v/>
      </c>
      <c r="F128" s="148" t="str">
        <f aca="false">IF(A128&lt;&gt;"",Doklady!J76,"")</f>
        <v/>
      </c>
      <c r="G128" s="137" t="n">
        <f aca="false">+IFERROR(HLOOKUP(IF(RIGHT(B128,15)="bežné transfery",LEFT(B128,LEN(B128)-18),0),$J$40:$K$42,3,0),MIN(C128,D128))</f>
        <v>0</v>
      </c>
      <c r="H128" s="148"/>
      <c r="I128" s="137" t="n">
        <f aca="false">IF(A128&lt;&gt;"",MAX(IF(G128&lt;C128,C128-G128,0)+IF(F128&lt;E128,E128-F128,0),0),0)</f>
        <v>0</v>
      </c>
      <c r="J128" s="109" t="str">
        <f aca="false">IF(D128&gt;C128,"Vyúčtované prostriedky nemôžu byť väčšie ako poskytnuté. Opravte v hárku ""Doklady""","")</f>
        <v/>
      </c>
      <c r="K128" s="109" t="str">
        <f aca="false">Doklady!F76</f>
        <v/>
      </c>
      <c r="L128" s="109" t="str">
        <f aca="false">IF(A128&lt;&gt;"",INDEX(FP!H:H,Doklady!B$2+(ROW()-52)),"")</f>
        <v/>
      </c>
      <c r="M128" s="109" t="str">
        <f aca="false">K128&amp;L128</f>
        <v/>
      </c>
    </row>
    <row r="129" customFormat="false" ht="9.75" hidden="true" customHeight="false" outlineLevel="0" collapsed="false">
      <c r="A129" s="136"/>
      <c r="B129" s="163"/>
      <c r="C129" s="137"/>
      <c r="D129" s="137"/>
      <c r="E129" s="137"/>
      <c r="F129" s="148"/>
      <c r="G129" s="137"/>
      <c r="H129" s="148"/>
      <c r="I129" s="137"/>
      <c r="J129" s="109" t="str">
        <f aca="false">IF(D129&gt;C129,"Vyúčtované prostriedky nemôžu byť väčšie ako poskytnuté. Opravte v hárku ""Doklady""","")</f>
        <v/>
      </c>
      <c r="K129" s="109" t="str">
        <f aca="false">Doklady!F77</f>
        <v/>
      </c>
      <c r="L129" s="109" t="str">
        <f aca="false">IF(A129&lt;&gt;"",INDEX(FP!H:H,Doklady!B$2+(ROW()-52)),"")</f>
        <v/>
      </c>
      <c r="M129" s="109" t="str">
        <f aca="false">K129&amp;L129</f>
        <v/>
      </c>
    </row>
    <row r="130" s="168" customFormat="true" ht="10.5" hidden="false" customHeight="false" outlineLevel="0" collapsed="false">
      <c r="A130" s="164" t="str">
        <f aca="false">Doklady!D66</f>
        <v/>
      </c>
      <c r="B130" s="165" t="s">
        <v>364</v>
      </c>
      <c r="C130" s="166" t="n">
        <f aca="false">SUM(C53:C129)</f>
        <v>4450.5</v>
      </c>
      <c r="D130" s="166" t="n">
        <f aca="false">SUM(D53:D129)</f>
        <v>4450.5</v>
      </c>
      <c r="E130" s="166" t="n">
        <f aca="false">SUM(E53:E129)</f>
        <v>0</v>
      </c>
      <c r="F130" s="166" t="n">
        <f aca="false">SUM(F53:F129)</f>
        <v>0</v>
      </c>
      <c r="G130" s="166" t="n">
        <f aca="false">SUM(G53:G129)</f>
        <v>4450.5</v>
      </c>
      <c r="H130" s="166" t="n">
        <f aca="false">SUM(H53:H129)</f>
        <v>0</v>
      </c>
      <c r="I130" s="166" t="n">
        <f aca="false">SUM(I53:I129)</f>
        <v>0</v>
      </c>
      <c r="J130" s="167" t="str">
        <f aca="false">IF(D130&gt;C130,"Vyúčtované prostriedky nemôžu byť väčšie ako poskytnuté. Opravte v hárku ""Doklady""","")</f>
        <v/>
      </c>
      <c r="K130" s="167"/>
      <c r="L130" s="167"/>
      <c r="M130" s="167"/>
      <c r="N130" s="167"/>
      <c r="O130" s="167"/>
      <c r="P130" s="167"/>
      <c r="Q130" s="167"/>
      <c r="R130" s="167"/>
      <c r="S130" s="167"/>
      <c r="T130" s="167"/>
      <c r="U130" s="167"/>
      <c r="V130" s="167"/>
      <c r="W130" s="167"/>
      <c r="X130" s="167"/>
      <c r="Y130" s="167"/>
      <c r="Z130" s="167"/>
    </row>
    <row r="132" s="111" customFormat="true" ht="12" hidden="false" customHeight="false" outlineLevel="0" collapsed="false">
      <c r="A132" s="111" t="s">
        <v>429</v>
      </c>
      <c r="C132" s="169"/>
      <c r="D132" s="169"/>
      <c r="E132" s="169"/>
      <c r="F132" s="169"/>
      <c r="G132" s="169"/>
      <c r="H132" s="169"/>
      <c r="I132" s="169"/>
      <c r="J132" s="116"/>
      <c r="K132" s="116"/>
      <c r="L132" s="116"/>
      <c r="M132" s="116"/>
      <c r="N132" s="116"/>
      <c r="O132" s="116"/>
      <c r="P132" s="116"/>
      <c r="Q132" s="116"/>
      <c r="R132" s="116"/>
      <c r="S132" s="116"/>
      <c r="T132" s="116"/>
      <c r="U132" s="116"/>
      <c r="V132" s="116"/>
      <c r="W132" s="116"/>
      <c r="X132" s="116"/>
      <c r="Y132" s="116"/>
      <c r="Z132" s="116"/>
    </row>
    <row r="133" s="111" customFormat="true" ht="12" hidden="false" customHeight="false" outlineLevel="0" collapsed="false">
      <c r="A133" s="111" t="s">
        <v>430</v>
      </c>
      <c r="C133" s="169"/>
      <c r="D133" s="169"/>
      <c r="E133" s="169"/>
      <c r="F133" s="169"/>
      <c r="G133" s="169"/>
      <c r="H133" s="169"/>
      <c r="I133" s="169"/>
      <c r="J133" s="116"/>
      <c r="K133" s="116"/>
      <c r="L133" s="116"/>
      <c r="M133" s="116"/>
      <c r="N133" s="116"/>
      <c r="O133" s="116"/>
      <c r="P133" s="116"/>
      <c r="Q133" s="116"/>
      <c r="R133" s="116"/>
      <c r="S133" s="116"/>
      <c r="T133" s="116"/>
      <c r="U133" s="116"/>
      <c r="V133" s="116"/>
      <c r="W133" s="116"/>
      <c r="X133" s="116"/>
      <c r="Y133" s="116"/>
      <c r="Z133" s="116"/>
    </row>
    <row r="134" s="111" customFormat="true" ht="12" hidden="false" customHeight="false" outlineLevel="0" collapsed="false">
      <c r="A134" s="111" t="s">
        <v>431</v>
      </c>
      <c r="C134" s="169"/>
      <c r="D134" s="169"/>
      <c r="E134" s="169"/>
      <c r="F134" s="169"/>
      <c r="G134" s="169"/>
      <c r="H134" s="169"/>
      <c r="I134" s="169"/>
      <c r="J134" s="116"/>
      <c r="K134" s="116"/>
      <c r="L134" s="116"/>
      <c r="M134" s="116"/>
      <c r="N134" s="116"/>
      <c r="O134" s="116"/>
      <c r="P134" s="116"/>
      <c r="Q134" s="116"/>
      <c r="R134" s="116"/>
      <c r="S134" s="116"/>
      <c r="T134" s="116"/>
      <c r="U134" s="116"/>
      <c r="V134" s="116"/>
      <c r="W134" s="116"/>
      <c r="X134" s="116"/>
      <c r="Y134" s="116"/>
      <c r="Z134" s="116"/>
    </row>
    <row r="135" s="111" customFormat="true" ht="12" hidden="false" customHeight="false" outlineLevel="0" collapsed="false">
      <c r="A135" s="111" t="s">
        <v>432</v>
      </c>
      <c r="C135" s="169"/>
      <c r="D135" s="169"/>
      <c r="E135" s="169"/>
      <c r="F135" s="169"/>
      <c r="G135" s="169"/>
      <c r="H135" s="169"/>
      <c r="I135" s="169"/>
      <c r="J135" s="116"/>
      <c r="K135" s="116"/>
      <c r="L135" s="116"/>
      <c r="M135" s="116"/>
      <c r="N135" s="116"/>
      <c r="O135" s="116"/>
      <c r="P135" s="116"/>
      <c r="Q135" s="116"/>
      <c r="R135" s="116"/>
      <c r="S135" s="116"/>
      <c r="T135" s="116"/>
      <c r="U135" s="116"/>
      <c r="V135" s="116"/>
      <c r="W135" s="116"/>
      <c r="X135" s="116"/>
      <c r="Y135" s="116"/>
      <c r="Z135" s="116"/>
    </row>
    <row r="136" s="111" customFormat="true" ht="12" hidden="false" customHeight="false" outlineLevel="0" collapsed="false">
      <c r="C136" s="169"/>
      <c r="D136" s="169"/>
      <c r="E136" s="169"/>
      <c r="F136" s="169"/>
      <c r="G136" s="169"/>
      <c r="H136" s="169"/>
      <c r="I136" s="169"/>
      <c r="J136" s="116"/>
      <c r="K136" s="116"/>
      <c r="L136" s="116"/>
      <c r="M136" s="116"/>
      <c r="N136" s="116"/>
      <c r="O136" s="116"/>
      <c r="P136" s="116"/>
      <c r="Q136" s="116"/>
      <c r="R136" s="116"/>
      <c r="S136" s="116"/>
      <c r="T136" s="116"/>
      <c r="U136" s="116"/>
      <c r="V136" s="116"/>
      <c r="W136" s="116"/>
      <c r="X136" s="116"/>
      <c r="Y136" s="116"/>
      <c r="Z136" s="116"/>
    </row>
    <row r="137" customFormat="false" ht="12" hidden="false" customHeight="false" outlineLevel="0" collapsed="false">
      <c r="A137" s="111" t="s">
        <v>433</v>
      </c>
      <c r="B137" s="111"/>
      <c r="C137" s="169"/>
      <c r="D137" s="169"/>
      <c r="E137" s="169"/>
      <c r="F137" s="169"/>
      <c r="G137" s="169"/>
      <c r="H137" s="169"/>
      <c r="I137" s="169"/>
      <c r="J137" s="116"/>
    </row>
    <row r="138" customFormat="false" ht="12" hidden="false" customHeight="false" outlineLevel="0" collapsed="false">
      <c r="A138" s="111"/>
      <c r="B138" s="111"/>
      <c r="C138" s="169"/>
      <c r="D138" s="169"/>
      <c r="E138" s="169"/>
      <c r="F138" s="169"/>
      <c r="G138" s="169"/>
      <c r="H138" s="169"/>
      <c r="I138" s="169"/>
      <c r="J138" s="116"/>
    </row>
    <row r="139" customFormat="false" ht="12" hidden="false" customHeight="false" outlineLevel="0" collapsed="false">
      <c r="A139" s="111" t="s">
        <v>434</v>
      </c>
      <c r="B139" s="111"/>
      <c r="C139" s="169"/>
      <c r="D139" s="169"/>
      <c r="E139" s="169"/>
      <c r="F139" s="169"/>
      <c r="G139" s="169"/>
      <c r="H139" s="169"/>
      <c r="I139" s="169"/>
      <c r="J139" s="116"/>
    </row>
    <row r="140" customFormat="false" ht="12" hidden="false" customHeight="false" outlineLevel="0" collapsed="false">
      <c r="A140" s="111"/>
      <c r="B140" s="170" t="n">
        <v>46059</v>
      </c>
      <c r="C140" s="171"/>
      <c r="D140" s="172" t="s">
        <v>435</v>
      </c>
      <c r="E140" s="172"/>
      <c r="F140" s="172"/>
      <c r="G140" s="172"/>
      <c r="H140" s="172"/>
      <c r="I140" s="172"/>
      <c r="J140" s="116"/>
    </row>
    <row r="141" customFormat="false" ht="68.25" hidden="false" customHeight="true" outlineLevel="0" collapsed="false">
      <c r="A141" s="111"/>
      <c r="B141" s="173" t="s">
        <v>436</v>
      </c>
      <c r="C141" s="174"/>
      <c r="D141" s="175" t="s">
        <v>437</v>
      </c>
      <c r="E141" s="175"/>
      <c r="F141" s="175"/>
      <c r="G141" s="175"/>
      <c r="H141" s="175"/>
      <c r="I141" s="175"/>
      <c r="J141" s="116"/>
    </row>
    <row r="142" customFormat="false" ht="12" hidden="false" customHeight="false" outlineLevel="0" collapsed="false">
      <c r="A142" s="111"/>
      <c r="B142" s="176"/>
      <c r="C142" s="174"/>
      <c r="D142" s="177"/>
      <c r="E142" s="177"/>
      <c r="F142" s="177"/>
      <c r="G142" s="177"/>
      <c r="H142" s="177"/>
      <c r="I142" s="177"/>
      <c r="J142" s="116"/>
    </row>
    <row r="143" customFormat="false" ht="12" hidden="false" customHeight="false" outlineLevel="0" collapsed="false">
      <c r="A143" s="111"/>
      <c r="B143" s="176"/>
      <c r="C143" s="174"/>
      <c r="D143" s="177"/>
      <c r="E143" s="177"/>
      <c r="F143" s="177"/>
      <c r="G143" s="177"/>
      <c r="H143" s="177"/>
      <c r="I143" s="177"/>
      <c r="J143" s="116"/>
    </row>
    <row r="144" customFormat="false" ht="12" hidden="false" customHeight="false" outlineLevel="0" collapsed="false">
      <c r="A144" s="111"/>
      <c r="B144" s="173"/>
      <c r="C144" s="174"/>
      <c r="D144" s="177"/>
      <c r="E144" s="177"/>
      <c r="F144" s="177"/>
      <c r="G144" s="177"/>
      <c r="H144" s="177"/>
      <c r="I144" s="177"/>
      <c r="J144" s="116"/>
    </row>
    <row r="145" customFormat="false" ht="12" hidden="false" customHeight="false" outlineLevel="0" collapsed="false">
      <c r="B145" s="178"/>
    </row>
  </sheetData>
  <sheetProtection sheet="true" selectLockedCells="true"/>
  <mergeCells count="30">
    <mergeCell ref="A1:I1"/>
    <mergeCell ref="C3:F3"/>
    <mergeCell ref="E9:F9"/>
    <mergeCell ref="E10:F10"/>
    <mergeCell ref="E11:F11"/>
    <mergeCell ref="E12:F12"/>
    <mergeCell ref="E13:F13"/>
    <mergeCell ref="E14:F14"/>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2:H32"/>
    <mergeCell ref="B33:H33"/>
    <mergeCell ref="B34:H34"/>
    <mergeCell ref="A50:I50"/>
    <mergeCell ref="D140:I140"/>
    <mergeCell ref="D141:I141"/>
  </mergeCells>
  <conditionalFormatting sqref="I42">
    <cfRule type="cellIs" priority="2" operator="greaterThan" aboveAverage="0" equalAverage="0" bottom="0" percent="0" rank="0" text="" dxfId="4">
      <formula>0</formula>
    </cfRule>
  </conditionalFormatting>
  <conditionalFormatting sqref="G53:G129">
    <cfRule type="expression" priority="3" aboveAverage="0" equalAverage="0" bottom="0" percent="0" rank="0" text="" dxfId="5">
      <formula>$C53=$G53</formula>
    </cfRule>
    <cfRule type="expression" priority="4" aboveAverage="0" equalAverage="0" bottom="0" percent="0" rank="0" text="" dxfId="6">
      <formula>$C53&lt;&gt;$G53</formula>
    </cfRule>
  </conditionalFormatting>
  <conditionalFormatting sqref="I47">
    <cfRule type="cellIs" priority="5" operator="greaterThan" aboveAverage="0" equalAverage="0" bottom="0" percent="0" rank="0" text="" dxfId="7">
      <formula>0</formula>
    </cfRule>
  </conditionalFormatting>
  <conditionalFormatting sqref="D53:D129">
    <cfRule type="expression" priority="6" aboveAverage="0" equalAverage="0" bottom="0" percent="0" rank="0" text="" dxfId="8">
      <formula>$C53=$D53</formula>
    </cfRule>
    <cfRule type="expression" priority="7" aboveAverage="0" equalAverage="0" bottom="0" percent="0" rank="0" text="" dxfId="9">
      <formula>$C53&lt;&gt;$D53</formula>
    </cfRule>
  </conditionalFormatting>
  <conditionalFormatting sqref="E9:F9">
    <cfRule type="expression" priority="8" aboveAverage="0" equalAverage="0" bottom="0" percent="0" rank="0" text="" dxfId="10">
      <formula>SUM($E$10:$F$14)&gt;0</formula>
    </cfRule>
  </conditionalFormatting>
  <conditionalFormatting sqref="I53:I129">
    <cfRule type="cellIs" priority="9" operator="equal" aboveAverage="0" equalAverage="0" bottom="0" percent="0" rank="0" text="" dxfId="11">
      <formula>0</formula>
    </cfRule>
    <cfRule type="cellIs" priority="10" operator="greaterThan" aboveAverage="0" equalAverage="0" bottom="0" percent="0" rank="0" text="" dxfId="12">
      <formula>0</formula>
    </cfRule>
  </conditionalFormatting>
  <conditionalFormatting sqref="C41:I41 C46:I46">
    <cfRule type="cellIs" priority="11" operator="lessThanOrEqual" aboveAverage="0" equalAverage="0" bottom="0" percent="0" rank="0" text="" dxfId="13">
      <formula>0</formula>
    </cfRule>
    <cfRule type="cellIs" priority="12" operator="greaterThan" aboveAverage="0" equalAverage="0" bottom="0" percent="0" rank="0" text="" dxfId="14">
      <formula>0</formula>
    </cfRule>
  </conditionalFormatting>
  <printOptions headings="false" gridLines="false" gridLinesSet="true" horizontalCentered="true" verticalCentered="false"/>
  <pageMargins left="0.196527777777778" right="0.196527777777778" top="0.39375" bottom="0.472916666666667" header="0.511811023622047" footer="0.315277777777778"/>
  <pageSetup paperSize="9" scale="95" fitToWidth="1" fitToHeight="1" pageOrder="downThenOver" orientation="landscape" blackAndWhite="false" draft="false" cellComments="none" horizontalDpi="300" verticalDpi="300" copies="1"/>
  <headerFooter differentFirst="false" differentOddEven="false">
    <oddHeader/>
    <oddFooter>&amp;CStrana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1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Q104" activeCellId="0" sqref="Q104"/>
    </sheetView>
  </sheetViews>
  <sheetFormatPr defaultColWidth="11.453125" defaultRowHeight="9.75" zeroHeight="false" outlineLevelRow="0" outlineLevelCol="0"/>
  <cols>
    <col collapsed="false" customWidth="true" hidden="false" outlineLevel="0" max="1" min="1" style="179" width="34.09"/>
    <col collapsed="false" customWidth="true" hidden="false" outlineLevel="0" max="2" min="2" style="179" width="10.91"/>
    <col collapsed="false" customWidth="true" hidden="false" outlineLevel="0" max="3" min="3" style="179" width="12"/>
    <col collapsed="false" customWidth="true" hidden="false" outlineLevel="0" max="5" min="4" style="179" width="10.09"/>
    <col collapsed="false" customWidth="true" hidden="false" outlineLevel="0" max="6" min="6" style="179" width="31.45"/>
    <col collapsed="false" customWidth="true" hidden="false" outlineLevel="0" max="7" min="7" style="179" width="9.54"/>
    <col collapsed="false" customWidth="true" hidden="false" outlineLevel="0" max="8" min="8" style="179" width="23.91"/>
    <col collapsed="false" customWidth="true" hidden="false" outlineLevel="0" max="9" min="9" style="180" width="11.54"/>
    <col collapsed="false" customWidth="true" hidden="false" outlineLevel="0" max="10" min="10" style="181" width="4.54"/>
    <col collapsed="false" customWidth="true" hidden="false" outlineLevel="0" max="11" min="11" style="182" width="5.54"/>
    <col collapsed="false" customWidth="true" hidden="false" outlineLevel="0" max="25" min="12" style="183" width="5.54"/>
    <col collapsed="false" customWidth="false" hidden="false" outlineLevel="0" max="16384" min="26" style="107" width="11.45"/>
  </cols>
  <sheetData>
    <row r="1" s="179" customFormat="true" ht="10.5" hidden="true" customHeight="false" outlineLevel="0" collapsed="false">
      <c r="A1" s="184" t="str">
        <f aca="false">IF(ROW()&lt;=B$3,INDEX(FP!F:F,B$2+ROW()-1)&amp;" - "&amp;INDEX(FP!C:C,B$2+ROW()-1),"")</f>
        <v>m - 51. ročník Medzinárodného turnaja mládeže a priateľstva v zápasení voľným štýlom</v>
      </c>
      <c r="B1" s="185" t="str">
        <f aca="false">INDEX(Adr!A:A,B102+1)</f>
        <v>30227151</v>
      </c>
      <c r="C1" s="186" t="n">
        <f aca="false">IF(ROW()&lt;=B$3,INDEX(FP!E:E,B$2+ROW()-1),"")</f>
        <v>0</v>
      </c>
      <c r="D1" s="187" t="str">
        <f aca="false">IF(ROW()&lt;=B$3,INDEX(FP!F:F,B$2+ROW()-1),"")</f>
        <v>m</v>
      </c>
      <c r="E1" s="187"/>
      <c r="F1" s="187" t="str">
        <f aca="false">IF(ROW()&lt;=B$3,INDEX(FP!G:G,B$2+ROW()-1),"")</f>
        <v>026 03</v>
      </c>
      <c r="G1" s="187"/>
      <c r="H1" s="188" t="str">
        <f aca="false">IF(ROW()&lt;=B$3,INDEX(FP!C:C,B$2+ROW()-1),"")</f>
        <v>51. ročník Medzinárodného turnaja mládeže a priateľstva v zápasení voľným štýlom</v>
      </c>
      <c r="I1" s="189" t="n">
        <f aca="false">IF(ROW()&lt;=B$3,SUMIF(A$107:A$10042,A1,I$107:I$10042),"")</f>
        <v>4450.5</v>
      </c>
      <c r="J1" s="189" t="n">
        <f aca="false">IF(ROW()&lt;=B$3,SUMIFS(I$103:I$50042,A$103:A$50042,K1,J$103:J$50042,L1),"")</f>
        <v>0</v>
      </c>
      <c r="K1" s="190" t="str">
        <f aca="false">$A1</f>
        <v>m - 51. ročník Medzinárodného turnaja mládeže a priateľstva v zápasení voľným štýlom</v>
      </c>
      <c r="L1" s="191" t="n">
        <v>99</v>
      </c>
      <c r="M1" s="192"/>
      <c r="N1" s="192"/>
      <c r="O1" s="192"/>
      <c r="P1" s="192"/>
      <c r="Q1" s="192"/>
      <c r="R1" s="192"/>
      <c r="S1" s="192"/>
      <c r="T1" s="192"/>
      <c r="U1" s="192"/>
      <c r="V1" s="192"/>
      <c r="W1" s="192"/>
      <c r="X1" s="192"/>
      <c r="Y1" s="192"/>
    </row>
    <row r="2" s="179" customFormat="true" ht="10.5" hidden="true" customHeight="false" outlineLevel="0" collapsed="false">
      <c r="A2" s="184" t="str">
        <f aca="false">IF(ROW()&lt;=B$3,INDEX(FP!F:F,B$2+ROW()-1)&amp;" - "&amp;INDEX(FP!C:C,B$2+ROW()-1),"")</f>
        <v/>
      </c>
      <c r="B2" s="193" t="n">
        <f aca="false">MATCH(B1,FP!A:A,0)</f>
        <v>495</v>
      </c>
      <c r="C2" s="186" t="str">
        <f aca="false">IF(ROW()&lt;=B$3,INDEX(FP!E:E,B$2+ROW()-1),"")</f>
        <v/>
      </c>
      <c r="D2" s="187" t="str">
        <f aca="false">IF(ROW()&lt;=B$3,INDEX(FP!F:F,B$2+ROW()-1),"")</f>
        <v/>
      </c>
      <c r="E2" s="187"/>
      <c r="F2" s="187" t="str">
        <f aca="false">IF(ROW()&lt;=B$3,INDEX(FP!G:G,B$2+ROW()-1),"")</f>
        <v/>
      </c>
      <c r="G2" s="187"/>
      <c r="H2" s="188" t="str">
        <f aca="false">IF(ROW()&lt;=B$3,INDEX(FP!C:C,B$2+ROW()-1),"")</f>
        <v/>
      </c>
      <c r="I2" s="189" t="str">
        <f aca="false">IF(ROW()&lt;=B$3,SUMIF(A$107:A$10042,A2,I$107:I$10042),"")</f>
        <v/>
      </c>
      <c r="J2" s="189" t="str">
        <f aca="false">IF(ROW()&lt;=B$3,SUMIFS(I$103:I$50042,A$103:A$50042,K2,J$103:J$50042,L2),"")</f>
        <v/>
      </c>
      <c r="K2" s="190" t="str">
        <f aca="false">$A2</f>
        <v/>
      </c>
      <c r="L2" s="191" t="n">
        <v>99</v>
      </c>
      <c r="M2" s="194" t="s">
        <v>372</v>
      </c>
      <c r="N2" s="195" t="s">
        <v>416</v>
      </c>
      <c r="O2" s="192"/>
      <c r="P2" s="192"/>
      <c r="Q2" s="192"/>
      <c r="R2" s="192"/>
      <c r="S2" s="192"/>
      <c r="T2" s="192"/>
      <c r="U2" s="192"/>
      <c r="V2" s="192"/>
      <c r="W2" s="192"/>
      <c r="X2" s="192"/>
      <c r="Y2" s="192"/>
    </row>
    <row r="3" s="179" customFormat="true" ht="10.5" hidden="true" customHeight="false" outlineLevel="0" collapsed="false">
      <c r="A3" s="184" t="str">
        <f aca="false">IF(ROW()&lt;=B$3,INDEX(FP!F:F,B$2+ROW()-1)&amp;" - "&amp;INDEX(FP!C:C,B$2+ROW()-1),"")</f>
        <v/>
      </c>
      <c r="B3" s="196" t="n">
        <f aca="false">COUNTIF(FP!A:A,Doklady!B1)</f>
        <v>1</v>
      </c>
      <c r="C3" s="186" t="str">
        <f aca="false">IF(ROW()&lt;=B$3,INDEX(FP!E:E,B$2+ROW()-1),"")</f>
        <v/>
      </c>
      <c r="D3" s="187" t="str">
        <f aca="false">IF(ROW()&lt;=B$3,INDEX(FP!F:F,B$2+ROW()-1),"")</f>
        <v/>
      </c>
      <c r="E3" s="187"/>
      <c r="F3" s="187" t="str">
        <f aca="false">IF(ROW()&lt;=B$3,INDEX(FP!G:G,B$2+ROW()-1),"")</f>
        <v/>
      </c>
      <c r="G3" s="187"/>
      <c r="H3" s="188" t="str">
        <f aca="false">IF(ROW()&lt;=B$3,INDEX(FP!C:C,B$2+ROW()-1),"")</f>
        <v/>
      </c>
      <c r="I3" s="189" t="str">
        <f aca="false">IF(ROW()&lt;=B$3,SUMIF(A$107:A$10042,A3,I$107:I$10042),"")</f>
        <v/>
      </c>
      <c r="J3" s="189" t="str">
        <f aca="false">IF(ROW()&lt;=B$3,SUMIFS(I$103:I$50042,A$103:A$50042,K3,J$103:J$50042,L3),"")</f>
        <v/>
      </c>
      <c r="K3" s="190" t="str">
        <f aca="false">$A3</f>
        <v/>
      </c>
      <c r="L3" s="191" t="n">
        <v>99</v>
      </c>
      <c r="M3" s="197" t="str">
        <f aca="false">$A2</f>
        <v/>
      </c>
      <c r="N3" s="198" t="n">
        <v>99</v>
      </c>
      <c r="O3" s="192"/>
      <c r="P3" s="192"/>
      <c r="Q3" s="192"/>
      <c r="R3" s="192"/>
      <c r="S3" s="192"/>
      <c r="T3" s="192"/>
      <c r="U3" s="192"/>
      <c r="V3" s="192"/>
      <c r="W3" s="192"/>
      <c r="X3" s="192"/>
      <c r="Y3" s="192"/>
    </row>
    <row r="4" s="179" customFormat="true" ht="10.5" hidden="true" customHeight="false" outlineLevel="0" collapsed="false">
      <c r="A4" s="188" t="str">
        <f aca="false">IF(ROW()&lt;=B$3,INDEX(FP!F:F,B$2+ROW()-1)&amp;" - "&amp;INDEX(FP!C:C,B$2+ROW()-1),"")</f>
        <v/>
      </c>
      <c r="B4" s="199"/>
      <c r="C4" s="200" t="str">
        <f aca="false">IF(ROW()&lt;=B$3,INDEX(FP!E:E,B$2+ROW()-1),"")</f>
        <v/>
      </c>
      <c r="D4" s="187" t="str">
        <f aca="false">IF(ROW()&lt;=B$3,INDEX(FP!F:F,B$2+ROW()-1),"")</f>
        <v/>
      </c>
      <c r="E4" s="187"/>
      <c r="F4" s="187" t="str">
        <f aca="false">IF(ROW()&lt;=B$3,INDEX(FP!G:G,B$2+ROW()-1),"")</f>
        <v/>
      </c>
      <c r="G4" s="187"/>
      <c r="H4" s="188" t="str">
        <f aca="false">IF(ROW()&lt;=B$3,INDEX(FP!C:C,B$2+ROW()-1),"")</f>
        <v/>
      </c>
      <c r="I4" s="189" t="str">
        <f aca="false">IF(ROW()&lt;=B$3,SUMIF(A$107:A$10042,A4,I$107:I$10042),"")</f>
        <v/>
      </c>
      <c r="J4" s="189" t="str">
        <f aca="false">IF(ROW()&lt;=B$3,SUMIFS(I$103:I$50042,A$103:A$50042,K4,J$103:J$50042,L4),"")</f>
        <v/>
      </c>
      <c r="K4" s="190" t="str">
        <f aca="false">$A4</f>
        <v/>
      </c>
      <c r="L4" s="191" t="n">
        <v>99</v>
      </c>
      <c r="M4" s="201" t="s">
        <v>372</v>
      </c>
      <c r="N4" s="202" t="s">
        <v>416</v>
      </c>
    </row>
    <row r="5" s="179" customFormat="true" ht="10.5" hidden="true" customHeight="false" outlineLevel="0" collapsed="false">
      <c r="A5" s="188" t="str">
        <f aca="false">IF(ROW()&lt;=B$3,INDEX(FP!F:F,B$2+ROW()-1)&amp;" - "&amp;INDEX(FP!C:C,B$2+ROW()-1),"")</f>
        <v/>
      </c>
      <c r="B5" s="188"/>
      <c r="C5" s="200" t="str">
        <f aca="false">IF(ROW()&lt;=B$3,INDEX(FP!E:E,B$2+ROW()-1),"")</f>
        <v/>
      </c>
      <c r="D5" s="187" t="str">
        <f aca="false">IF(ROW()&lt;=B$3,INDEX(FP!F:F,B$2+ROW()-1),"")</f>
        <v/>
      </c>
      <c r="E5" s="187"/>
      <c r="F5" s="187" t="str">
        <f aca="false">IF(ROW()&lt;=B$3,INDEX(FP!G:G,B$2+ROW()-1),"")</f>
        <v/>
      </c>
      <c r="G5" s="187"/>
      <c r="H5" s="188" t="str">
        <f aca="false">IF(ROW()&lt;=B$3,INDEX(FP!C:C,B$2+ROW()-1),"")</f>
        <v/>
      </c>
      <c r="I5" s="189" t="str">
        <f aca="false">IF(ROW()&lt;=B$3,SUMIF(A$107:A$10042,A5,I$107:I$10042),"")</f>
        <v/>
      </c>
      <c r="J5" s="189" t="str">
        <f aca="false">IF(ROW()&lt;=B$3,SUMIFS(I$103:I$50042,A$103:A$50042,K5,J$103:J$50042,L5),"")</f>
        <v/>
      </c>
      <c r="K5" s="190" t="str">
        <f aca="false">$A5</f>
        <v/>
      </c>
      <c r="L5" s="191" t="n">
        <v>99</v>
      </c>
      <c r="M5" s="203" t="str">
        <f aca="false">$A4</f>
        <v/>
      </c>
      <c r="N5" s="204" t="n">
        <v>99</v>
      </c>
      <c r="O5" s="192"/>
      <c r="P5" s="192"/>
      <c r="Q5" s="192"/>
      <c r="R5" s="192"/>
      <c r="S5" s="192"/>
      <c r="T5" s="192"/>
      <c r="U5" s="192"/>
      <c r="V5" s="192"/>
      <c r="W5" s="192"/>
      <c r="X5" s="192"/>
      <c r="Y5" s="192"/>
    </row>
    <row r="6" s="179" customFormat="true" ht="10.5" hidden="true" customHeight="false" outlineLevel="0" collapsed="false">
      <c r="A6" s="188" t="str">
        <f aca="false">IF(ROW()&lt;=B$3,INDEX(FP!F:F,B$2+ROW()-1)&amp;" - "&amp;INDEX(FP!C:C,B$2+ROW()-1),"")</f>
        <v/>
      </c>
      <c r="B6" s="188"/>
      <c r="C6" s="200" t="str">
        <f aca="false">IF(ROW()&lt;=B$3,INDEX(FP!E:E,B$2+ROW()-1),"")</f>
        <v/>
      </c>
      <c r="D6" s="187" t="str">
        <f aca="false">IF(ROW()&lt;=B$3,INDEX(FP!F:F,B$2+ROW()-1),"")</f>
        <v/>
      </c>
      <c r="E6" s="187"/>
      <c r="F6" s="187" t="str">
        <f aca="false">IF(ROW()&lt;=B$3,INDEX(FP!G:G,B$2+ROW()-1),"")</f>
        <v/>
      </c>
      <c r="G6" s="187"/>
      <c r="H6" s="188" t="str">
        <f aca="false">IF(ROW()&lt;=B$3,INDEX(FP!C:C,B$2+ROW()-1),"")</f>
        <v/>
      </c>
      <c r="I6" s="189" t="str">
        <f aca="false">IF(ROW()&lt;=B$3,SUMIF(A$107:A$10042,A6,I$107:I$10042),"")</f>
        <v/>
      </c>
      <c r="J6" s="189" t="str">
        <f aca="false">IF(ROW()&lt;=B$3,SUMIFS(I$103:I$50042,A$103:A$50042,K6,J$103:J$50042,L6),"")</f>
        <v/>
      </c>
      <c r="K6" s="190" t="str">
        <f aca="false">$A6</f>
        <v/>
      </c>
      <c r="L6" s="191" t="n">
        <v>99</v>
      </c>
      <c r="M6" s="194" t="s">
        <v>372</v>
      </c>
      <c r="N6" s="195" t="s">
        <v>416</v>
      </c>
      <c r="Q6" s="192"/>
      <c r="R6" s="192"/>
      <c r="S6" s="192"/>
      <c r="T6" s="192"/>
      <c r="U6" s="192"/>
      <c r="V6" s="192"/>
      <c r="W6" s="192"/>
      <c r="X6" s="192"/>
      <c r="Y6" s="192"/>
    </row>
    <row r="7" s="179" customFormat="true" ht="10.5" hidden="true" customHeight="false" outlineLevel="0" collapsed="false">
      <c r="A7" s="188" t="str">
        <f aca="false">IF(ROW()&lt;=B$3,INDEX(FP!F:F,B$2+ROW()-1)&amp;" - "&amp;INDEX(FP!C:C,B$2+ROW()-1),"")</f>
        <v/>
      </c>
      <c r="B7" s="188"/>
      <c r="C7" s="200" t="str">
        <f aca="false">IF(ROW()&lt;=B$3,INDEX(FP!E:E,B$2+ROW()-1),"")</f>
        <v/>
      </c>
      <c r="D7" s="187" t="str">
        <f aca="false">IF(ROW()&lt;=B$3,INDEX(FP!F:F,B$2+ROW()-1),"")</f>
        <v/>
      </c>
      <c r="E7" s="187"/>
      <c r="F7" s="187" t="str">
        <f aca="false">IF(ROW()&lt;=B$3,INDEX(FP!G:G,B$2+ROW()-1),"")</f>
        <v/>
      </c>
      <c r="G7" s="187"/>
      <c r="H7" s="188" t="str">
        <f aca="false">IF(ROW()&lt;=B$3,INDEX(FP!C:C,B$2+ROW()-1),"")</f>
        <v/>
      </c>
      <c r="I7" s="189" t="str">
        <f aca="false">IF(ROW()&lt;=B$3,SUMIF(A$107:A$10042,A7,I$107:I$10042),"")</f>
        <v/>
      </c>
      <c r="J7" s="189" t="str">
        <f aca="false">IF(ROW()&lt;=B$3,SUMIFS(I$103:I$50042,A$103:A$50042,K7,J$103:J$50042,L7),"")</f>
        <v/>
      </c>
      <c r="K7" s="190" t="str">
        <f aca="false">$A7</f>
        <v/>
      </c>
      <c r="L7" s="191" t="n">
        <v>99</v>
      </c>
      <c r="M7" s="197" t="str">
        <f aca="false">$A6</f>
        <v/>
      </c>
      <c r="N7" s="198" t="n">
        <v>99</v>
      </c>
      <c r="S7" s="192"/>
      <c r="T7" s="192"/>
      <c r="U7" s="192"/>
      <c r="V7" s="192"/>
      <c r="W7" s="192"/>
      <c r="X7" s="192"/>
      <c r="Y7" s="192"/>
    </row>
    <row r="8" s="179" customFormat="true" ht="10.5" hidden="true" customHeight="false" outlineLevel="0" collapsed="false">
      <c r="A8" s="188" t="str">
        <f aca="false">IF(ROW()&lt;=B$3,INDEX(FP!F:F,B$2+ROW()-1)&amp;" - "&amp;INDEX(FP!C:C,B$2+ROW()-1),"")</f>
        <v/>
      </c>
      <c r="B8" s="188"/>
      <c r="C8" s="200" t="str">
        <f aca="false">IF(ROW()&lt;=B$3,INDEX(FP!E:E,B$2+ROW()-1),"")</f>
        <v/>
      </c>
      <c r="D8" s="187" t="str">
        <f aca="false">IF(ROW()&lt;=B$3,INDEX(FP!F:F,B$2+ROW()-1),"")</f>
        <v/>
      </c>
      <c r="E8" s="187"/>
      <c r="F8" s="187" t="str">
        <f aca="false">IF(ROW()&lt;=B$3,INDEX(FP!G:G,B$2+ROW()-1),"")</f>
        <v/>
      </c>
      <c r="G8" s="187"/>
      <c r="H8" s="188" t="str">
        <f aca="false">IF(ROW()&lt;=B$3,INDEX(FP!C:C,B$2+ROW()-1),"")</f>
        <v/>
      </c>
      <c r="I8" s="189" t="str">
        <f aca="false">IF(ROW()&lt;=B$3,SUMIF(A$107:A$10042,A8,I$107:I$10042),"")</f>
        <v/>
      </c>
      <c r="J8" s="189" t="str">
        <f aca="false">IF(ROW()&lt;=B$3,SUMIFS(I$103:I$50042,A$103:A$50042,K8,J$103:J$50042,L8),"")</f>
        <v/>
      </c>
      <c r="K8" s="190" t="str">
        <f aca="false">$A8</f>
        <v/>
      </c>
      <c r="L8" s="191" t="n">
        <v>99</v>
      </c>
      <c r="M8" s="201" t="s">
        <v>372</v>
      </c>
      <c r="N8" s="202" t="s">
        <v>416</v>
      </c>
      <c r="O8" s="192"/>
      <c r="P8" s="192"/>
      <c r="U8" s="192"/>
      <c r="V8" s="192"/>
      <c r="W8" s="192"/>
      <c r="X8" s="192"/>
      <c r="Y8" s="192"/>
    </row>
    <row r="9" s="179" customFormat="true" ht="10.5" hidden="true" customHeight="false" outlineLevel="0" collapsed="false">
      <c r="A9" s="188" t="str">
        <f aca="false">IF(ROW()&lt;=B$3,INDEX(FP!F:F,B$2+ROW()-1)&amp;" - "&amp;INDEX(FP!C:C,B$2+ROW()-1),"")</f>
        <v/>
      </c>
      <c r="B9" s="188"/>
      <c r="C9" s="200" t="str">
        <f aca="false">IF(ROW()&lt;=B$3,INDEX(FP!E:E,B$2+ROW()-1),"")</f>
        <v/>
      </c>
      <c r="D9" s="187" t="str">
        <f aca="false">IF(ROW()&lt;=B$3,INDEX(FP!F:F,B$2+ROW()-1),"")</f>
        <v/>
      </c>
      <c r="E9" s="187"/>
      <c r="F9" s="187" t="str">
        <f aca="false">IF(ROW()&lt;=B$3,INDEX(FP!G:G,B$2+ROW()-1),"")</f>
        <v/>
      </c>
      <c r="G9" s="187"/>
      <c r="H9" s="188" t="str">
        <f aca="false">IF(ROW()&lt;=B$3,INDEX(FP!C:C,B$2+ROW()-1),"")</f>
        <v/>
      </c>
      <c r="I9" s="189" t="str">
        <f aca="false">IF(ROW()&lt;=B$3,SUMIF(A$107:A$10042,A9,I$107:I$10042),"")</f>
        <v/>
      </c>
      <c r="J9" s="189" t="str">
        <f aca="false">IF(ROW()&lt;=B$3,SUMIFS(I$103:I$50042,A$103:A$50042,K9,J$103:J$50042,L9),"")</f>
        <v/>
      </c>
      <c r="K9" s="190" t="str">
        <f aca="false">$A9</f>
        <v/>
      </c>
      <c r="L9" s="191" t="n">
        <v>99</v>
      </c>
      <c r="M9" s="205" t="str">
        <f aca="false">$A8</f>
        <v/>
      </c>
      <c r="N9" s="206" t="n">
        <v>99</v>
      </c>
      <c r="O9" s="192"/>
      <c r="P9" s="192"/>
      <c r="Q9" s="192"/>
      <c r="R9" s="192"/>
      <c r="W9" s="192"/>
      <c r="X9" s="192"/>
      <c r="Y9" s="192"/>
    </row>
    <row r="10" s="179" customFormat="true" ht="10.5" hidden="true" customHeight="false" outlineLevel="0" collapsed="false">
      <c r="A10" s="188" t="str">
        <f aca="false">IF(ROW()&lt;=B$3,INDEX(FP!F:F,B$2+ROW()-1)&amp;" - "&amp;INDEX(FP!C:C,B$2+ROW()-1),"")</f>
        <v/>
      </c>
      <c r="B10" s="188"/>
      <c r="C10" s="200" t="str">
        <f aca="false">IF(ROW()&lt;=B$3,INDEX(FP!E:E,B$2+ROW()-1),"")</f>
        <v/>
      </c>
      <c r="D10" s="187" t="str">
        <f aca="false">IF(ROW()&lt;=B$3,INDEX(FP!F:F,B$2+ROW()-1),"")</f>
        <v/>
      </c>
      <c r="E10" s="187"/>
      <c r="F10" s="187" t="str">
        <f aca="false">IF(ROW()&lt;=B$3,INDEX(FP!G:G,B$2+ROW()-1),"")</f>
        <v/>
      </c>
      <c r="G10" s="187"/>
      <c r="H10" s="188" t="str">
        <f aca="false">IF(ROW()&lt;=B$3,INDEX(FP!C:C,B$2+ROW()-1),"")</f>
        <v/>
      </c>
      <c r="I10" s="189" t="str">
        <f aca="false">IF(ROW()&lt;=B$3,SUMIF(A$107:A$10042,A10,I$107:I$10042),"")</f>
        <v/>
      </c>
      <c r="J10" s="189" t="str">
        <f aca="false">IF(ROW()&lt;=B$3,SUMIFS(I$103:I$50042,A$103:A$50042,K10,J$103:J$50042,L10),"")</f>
        <v/>
      </c>
      <c r="K10" s="190" t="str">
        <f aca="false">$A10</f>
        <v/>
      </c>
      <c r="L10" s="191" t="n">
        <v>99</v>
      </c>
      <c r="M10" s="194" t="s">
        <v>372</v>
      </c>
      <c r="N10" s="195" t="s">
        <v>416</v>
      </c>
      <c r="O10" s="192"/>
      <c r="P10" s="192"/>
      <c r="Q10" s="192"/>
      <c r="R10" s="192"/>
      <c r="S10" s="192"/>
      <c r="T10" s="192"/>
      <c r="Y10" s="192"/>
    </row>
    <row r="11" s="179" customFormat="true" ht="10.5" hidden="true" customHeight="false" outlineLevel="0" collapsed="false">
      <c r="A11" s="188" t="str">
        <f aca="false">IF(ROW()&lt;=B$3,INDEX(FP!F:F,B$2+ROW()-1)&amp;" - "&amp;INDEX(FP!C:C,B$2+ROW()-1),"")</f>
        <v/>
      </c>
      <c r="B11" s="188"/>
      <c r="C11" s="200" t="str">
        <f aca="false">IF(ROW()&lt;=B$3,INDEX(FP!E:E,B$2+ROW()-1),"")</f>
        <v/>
      </c>
      <c r="D11" s="187" t="str">
        <f aca="false">IF(ROW()&lt;=B$3,INDEX(FP!F:F,B$2+ROW()-1),"")</f>
        <v/>
      </c>
      <c r="E11" s="187"/>
      <c r="F11" s="187" t="str">
        <f aca="false">IF(ROW()&lt;=B$3,INDEX(FP!G:G,B$2+ROW()-1),"")</f>
        <v/>
      </c>
      <c r="G11" s="187"/>
      <c r="H11" s="188" t="str">
        <f aca="false">IF(ROW()&lt;=B$3,INDEX(FP!C:C,B$2+ROW()-1),"")</f>
        <v/>
      </c>
      <c r="I11" s="189" t="str">
        <f aca="false">IF(ROW()&lt;=B$3,SUMIF(A$107:A$10042,A11,I$107:I$10042),"")</f>
        <v/>
      </c>
      <c r="J11" s="189" t="str">
        <f aca="false">IF(ROW()&lt;=B$3,SUMIFS(I$103:I$50042,A$103:A$50042,K11,J$103:J$50042,L11),"")</f>
        <v/>
      </c>
      <c r="K11" s="190" t="str">
        <f aca="false">$A11</f>
        <v/>
      </c>
      <c r="L11" s="191" t="n">
        <v>99</v>
      </c>
      <c r="M11" s="197" t="str">
        <f aca="false">$A10</f>
        <v/>
      </c>
      <c r="N11" s="198" t="n">
        <v>99</v>
      </c>
      <c r="O11" s="192"/>
      <c r="P11" s="192"/>
      <c r="Q11" s="192"/>
      <c r="R11" s="192"/>
      <c r="S11" s="192"/>
      <c r="T11" s="192"/>
      <c r="Y11" s="192"/>
    </row>
    <row r="12" s="179" customFormat="true" ht="10.5" hidden="true" customHeight="false" outlineLevel="0" collapsed="false">
      <c r="A12" s="188" t="str">
        <f aca="false">IF(ROW()&lt;=B$3,INDEX(FP!F:F,B$2+ROW()-1)&amp;" - "&amp;INDEX(FP!C:C,B$2+ROW()-1),"")</f>
        <v/>
      </c>
      <c r="B12" s="188"/>
      <c r="C12" s="200" t="str">
        <f aca="false">IF(ROW()&lt;=B$3,INDEX(FP!E:E,B$2+ROW()-1),"")</f>
        <v/>
      </c>
      <c r="D12" s="187" t="str">
        <f aca="false">IF(ROW()&lt;=B$3,INDEX(FP!F:F,B$2+ROW()-1),"")</f>
        <v/>
      </c>
      <c r="E12" s="187"/>
      <c r="F12" s="187" t="str">
        <f aca="false">IF(ROW()&lt;=B$3,INDEX(FP!G:G,B$2+ROW()-1),"")</f>
        <v/>
      </c>
      <c r="G12" s="187"/>
      <c r="H12" s="188" t="str">
        <f aca="false">IF(ROW()&lt;=B$3,INDEX(FP!C:C,B$2+ROW()-1),"")</f>
        <v/>
      </c>
      <c r="I12" s="189" t="str">
        <f aca="false">IF(ROW()&lt;=B$3,SUMIF(A$107:A$10042,A12,I$107:I$10042),"")</f>
        <v/>
      </c>
      <c r="J12" s="189" t="str">
        <f aca="false">IF(ROW()&lt;=B$3,SUMIFS(I$103:I$50042,A$103:A$50042,K12,J$103:J$50042,L12),"")</f>
        <v/>
      </c>
      <c r="K12" s="190" t="str">
        <f aca="false">$A12</f>
        <v/>
      </c>
      <c r="L12" s="191" t="n">
        <v>99</v>
      </c>
      <c r="M12" s="201" t="s">
        <v>372</v>
      </c>
      <c r="N12" s="202" t="s">
        <v>416</v>
      </c>
      <c r="O12" s="192"/>
      <c r="P12" s="192"/>
      <c r="Q12" s="192"/>
      <c r="R12" s="192"/>
      <c r="W12" s="192"/>
      <c r="X12" s="192"/>
    </row>
    <row r="13" s="179" customFormat="true" ht="10.5" hidden="true" customHeight="false" outlineLevel="0" collapsed="false">
      <c r="A13" s="188" t="str">
        <f aca="false">IF(ROW()&lt;=B$3,INDEX(FP!F:F,B$2+ROW()-1)&amp;" - "&amp;INDEX(FP!C:C,B$2+ROW()-1),"")</f>
        <v/>
      </c>
      <c r="B13" s="188"/>
      <c r="C13" s="200" t="str">
        <f aca="false">IF(ROW()&lt;=B$3,INDEX(FP!E:E,B$2+ROW()-1),"")</f>
        <v/>
      </c>
      <c r="D13" s="187" t="str">
        <f aca="false">IF(ROW()&lt;=B$3,INDEX(FP!F:F,B$2+ROW()-1),"")</f>
        <v/>
      </c>
      <c r="E13" s="187"/>
      <c r="F13" s="187" t="str">
        <f aca="false">IF(ROW()&lt;=B$3,INDEX(FP!G:G,B$2+ROW()-1),"")</f>
        <v/>
      </c>
      <c r="G13" s="187"/>
      <c r="H13" s="188" t="str">
        <f aca="false">IF(ROW()&lt;=B$3,INDEX(FP!C:C,B$2+ROW()-1),"")</f>
        <v/>
      </c>
      <c r="I13" s="189" t="str">
        <f aca="false">IF(ROW()&lt;=B$3,SUMIF(A$107:A$10042,A13,I$107:I$10042),"")</f>
        <v/>
      </c>
      <c r="J13" s="189" t="str">
        <f aca="false">IF(ROW()&lt;=B$3,SUMIFS(I$103:I$50042,A$103:A$50042,K13,J$103:J$50042,L13),"")</f>
        <v/>
      </c>
      <c r="K13" s="190" t="str">
        <f aca="false">$A13</f>
        <v/>
      </c>
      <c r="L13" s="191" t="n">
        <v>99</v>
      </c>
      <c r="M13" s="203" t="str">
        <f aca="false">$A12</f>
        <v/>
      </c>
      <c r="N13" s="204" t="n">
        <v>99</v>
      </c>
      <c r="O13" s="192"/>
      <c r="P13" s="192"/>
      <c r="U13" s="192"/>
      <c r="V13" s="192"/>
      <c r="W13" s="192"/>
      <c r="X13" s="192"/>
      <c r="Y13" s="192"/>
    </row>
    <row r="14" s="179" customFormat="true" ht="10.5" hidden="true" customHeight="false" outlineLevel="0" collapsed="false">
      <c r="A14" s="188" t="str">
        <f aca="false">IF(ROW()&lt;=B$3,INDEX(FP!F:F,B$2+ROW()-1)&amp;" - "&amp;INDEX(FP!C:C,B$2+ROW()-1),"")</f>
        <v/>
      </c>
      <c r="B14" s="188"/>
      <c r="C14" s="200" t="str">
        <f aca="false">IF(ROW()&lt;=B$3,INDEX(FP!E:E,B$2+ROW()-1),"")</f>
        <v/>
      </c>
      <c r="D14" s="187" t="str">
        <f aca="false">IF(ROW()&lt;=B$3,INDEX(FP!F:F,B$2+ROW()-1),"")</f>
        <v/>
      </c>
      <c r="E14" s="187"/>
      <c r="F14" s="187" t="str">
        <f aca="false">IF(ROW()&lt;=B$3,INDEX(FP!G:G,B$2+ROW()-1),"")</f>
        <v/>
      </c>
      <c r="G14" s="187"/>
      <c r="H14" s="188" t="str">
        <f aca="false">IF(ROW()&lt;=B$3,INDEX(FP!C:C,B$2+ROW()-1),"")</f>
        <v/>
      </c>
      <c r="I14" s="189" t="str">
        <f aca="false">IF(ROW()&lt;=B$3,SUMIF(A$107:A$10042,A14,I$107:I$10042),"")</f>
        <v/>
      </c>
      <c r="J14" s="189" t="str">
        <f aca="false">IF(ROW()&lt;=B$3,SUMIFS(I$103:I$50042,A$103:A$50042,K14,J$103:J$50042,L14),"")</f>
        <v/>
      </c>
      <c r="K14" s="190" t="str">
        <f aca="false">$A14</f>
        <v/>
      </c>
      <c r="L14" s="191" t="n">
        <v>99</v>
      </c>
      <c r="M14" s="194" t="s">
        <v>372</v>
      </c>
      <c r="N14" s="195" t="s">
        <v>416</v>
      </c>
      <c r="S14" s="192"/>
      <c r="T14" s="192"/>
      <c r="U14" s="192"/>
      <c r="V14" s="192"/>
      <c r="W14" s="192"/>
      <c r="X14" s="192"/>
      <c r="Y14" s="192"/>
    </row>
    <row r="15" s="179" customFormat="true" ht="10.5" hidden="true" customHeight="false" outlineLevel="0" collapsed="false">
      <c r="A15" s="188" t="str">
        <f aca="false">IF(ROW()&lt;=B$3,INDEX(FP!F:F,B$2+ROW()-1)&amp;" - "&amp;INDEX(FP!C:C,B$2+ROW()-1),"")</f>
        <v/>
      </c>
      <c r="B15" s="188"/>
      <c r="C15" s="200" t="str">
        <f aca="false">IF(ROW()&lt;=B$3,INDEX(FP!E:E,B$2+ROW()-1),"")</f>
        <v/>
      </c>
      <c r="D15" s="187" t="str">
        <f aca="false">IF(ROW()&lt;=B$3,INDEX(FP!F:F,B$2+ROW()-1),"")</f>
        <v/>
      </c>
      <c r="E15" s="187"/>
      <c r="F15" s="187" t="str">
        <f aca="false">IF(ROW()&lt;=B$3,INDEX(FP!G:G,B$2+ROW()-1),"")</f>
        <v/>
      </c>
      <c r="G15" s="187"/>
      <c r="H15" s="188" t="str">
        <f aca="false">IF(ROW()&lt;=B$3,INDEX(FP!C:C,B$2+ROW()-1),"")</f>
        <v/>
      </c>
      <c r="I15" s="189" t="str">
        <f aca="false">IF(ROW()&lt;=B$3,SUMIF(A$107:A$10042,A15,I$107:I$10042),"")</f>
        <v/>
      </c>
      <c r="J15" s="189" t="str">
        <f aca="false">IF(ROW()&lt;=B$3,SUMIFS(I$103:I$50042,A$103:A$50042,K15,J$103:J$50042,L15),"")</f>
        <v/>
      </c>
      <c r="K15" s="190" t="str">
        <f aca="false">$A15</f>
        <v/>
      </c>
      <c r="L15" s="191" t="n">
        <v>99</v>
      </c>
      <c r="M15" s="197" t="str">
        <f aca="false">$A14</f>
        <v/>
      </c>
      <c r="N15" s="198" t="n">
        <v>99</v>
      </c>
      <c r="Q15" s="192"/>
      <c r="R15" s="192"/>
      <c r="S15" s="192"/>
      <c r="T15" s="192"/>
      <c r="U15" s="192"/>
      <c r="V15" s="192"/>
      <c r="W15" s="192"/>
      <c r="X15" s="192"/>
      <c r="Y15" s="192"/>
    </row>
    <row r="16" s="179" customFormat="true" ht="10.5" hidden="true" customHeight="false" outlineLevel="0" collapsed="false">
      <c r="A16" s="188" t="str">
        <f aca="false">IF(ROW()&lt;=B$3,INDEX(FP!F:F,B$2+ROW()-1)&amp;" - "&amp;INDEX(FP!C:C,B$2+ROW()-1),"")</f>
        <v/>
      </c>
      <c r="B16" s="188"/>
      <c r="C16" s="200" t="str">
        <f aca="false">IF(ROW()&lt;=B$3,INDEX(FP!E:E,B$2+ROW()-1),"")</f>
        <v/>
      </c>
      <c r="D16" s="187" t="str">
        <f aca="false">IF(ROW()&lt;=B$3,INDEX(FP!F:F,B$2+ROW()-1),"")</f>
        <v/>
      </c>
      <c r="E16" s="187"/>
      <c r="F16" s="187" t="str">
        <f aca="false">IF(ROW()&lt;=B$3,INDEX(FP!G:G,B$2+ROW()-1),"")</f>
        <v/>
      </c>
      <c r="G16" s="187"/>
      <c r="H16" s="188" t="str">
        <f aca="false">IF(ROW()&lt;=B$3,INDEX(FP!C:C,B$2+ROW()-1),"")</f>
        <v/>
      </c>
      <c r="I16" s="189" t="str">
        <f aca="false">IF(ROW()&lt;=B$3,SUMIF(A$107:A$10042,A16,I$107:I$10042),"")</f>
        <v/>
      </c>
      <c r="J16" s="189" t="str">
        <f aca="false">IF(ROW()&lt;=B$3,SUMIFS(I$103:I$50042,A$103:A$50042,K16,J$103:J$50042,L16),"")</f>
        <v/>
      </c>
      <c r="K16" s="190" t="str">
        <f aca="false">$A16</f>
        <v/>
      </c>
      <c r="L16" s="191" t="n">
        <v>99</v>
      </c>
      <c r="M16" s="201" t="s">
        <v>372</v>
      </c>
      <c r="N16" s="202" t="s">
        <v>416</v>
      </c>
      <c r="O16" s="192"/>
      <c r="P16" s="192"/>
      <c r="Q16" s="192"/>
      <c r="R16" s="192"/>
      <c r="S16" s="192"/>
      <c r="T16" s="192"/>
      <c r="U16" s="192"/>
      <c r="V16" s="192"/>
      <c r="W16" s="192"/>
      <c r="X16" s="192"/>
      <c r="Y16" s="192"/>
    </row>
    <row r="17" s="179" customFormat="true" ht="10.5" hidden="true" customHeight="false" outlineLevel="0" collapsed="false">
      <c r="A17" s="188" t="str">
        <f aca="false">IF(ROW()&lt;=B$3,INDEX(FP!F:F,B$2+ROW()-1)&amp;" - "&amp;INDEX(FP!C:C,B$2+ROW()-1),"")</f>
        <v/>
      </c>
      <c r="B17" s="188"/>
      <c r="C17" s="200" t="str">
        <f aca="false">IF(ROW()&lt;=B$3,INDEX(FP!E:E,B$2+ROW()-1),"")</f>
        <v/>
      </c>
      <c r="D17" s="187" t="str">
        <f aca="false">IF(ROW()&lt;=B$3,INDEX(FP!F:F,B$2+ROW()-1),"")</f>
        <v/>
      </c>
      <c r="E17" s="187"/>
      <c r="F17" s="187" t="str">
        <f aca="false">IF(ROW()&lt;=B$3,INDEX(FP!G:G,B$2+ROW()-1),"")</f>
        <v/>
      </c>
      <c r="G17" s="187"/>
      <c r="H17" s="188" t="str">
        <f aca="false">IF(ROW()&lt;=B$3,INDEX(FP!C:C,B$2+ROW()-1),"")</f>
        <v/>
      </c>
      <c r="I17" s="189" t="str">
        <f aca="false">IF(ROW()&lt;=B$3,SUMIF(A$107:A$10042,A17,I$107:I$10042),"")</f>
        <v/>
      </c>
      <c r="J17" s="189" t="str">
        <f aca="false">IF(ROW()&lt;=B$3,SUMIFS(I$103:I$50042,A$103:A$50042,K17,J$103:J$50042,L17),"")</f>
        <v/>
      </c>
      <c r="K17" s="190" t="str">
        <f aca="false">$A17</f>
        <v/>
      </c>
      <c r="L17" s="191" t="n">
        <v>99</v>
      </c>
      <c r="M17" s="203" t="str">
        <f aca="false">$A16</f>
        <v/>
      </c>
      <c r="N17" s="204" t="n">
        <v>99</v>
      </c>
      <c r="O17" s="192"/>
      <c r="P17" s="192"/>
      <c r="Q17" s="192"/>
      <c r="R17" s="192"/>
      <c r="S17" s="192"/>
      <c r="T17" s="192"/>
      <c r="U17" s="192"/>
      <c r="V17" s="192"/>
      <c r="W17" s="192"/>
      <c r="X17" s="192"/>
      <c r="Y17" s="192"/>
    </row>
    <row r="18" s="179" customFormat="true" ht="10.5" hidden="true" customHeight="false" outlineLevel="0" collapsed="false">
      <c r="A18" s="188" t="str">
        <f aca="false">IF(ROW()&lt;=B$3,INDEX(FP!F:F,B$2+ROW()-1)&amp;" - "&amp;INDEX(FP!C:C,B$2+ROW()-1),"")</f>
        <v/>
      </c>
      <c r="B18" s="188"/>
      <c r="C18" s="200" t="str">
        <f aca="false">IF(ROW()&lt;=B$3,INDEX(FP!E:E,B$2+ROW()-1),"")</f>
        <v/>
      </c>
      <c r="D18" s="187" t="str">
        <f aca="false">IF(ROW()&lt;=B$3,INDEX(FP!F:F,B$2+ROW()-1),"")</f>
        <v/>
      </c>
      <c r="E18" s="187"/>
      <c r="F18" s="187" t="str">
        <f aca="false">IF(ROW()&lt;=B$3,INDEX(FP!G:G,B$2+ROW()-1),"")</f>
        <v/>
      </c>
      <c r="G18" s="187"/>
      <c r="H18" s="188" t="str">
        <f aca="false">IF(ROW()&lt;=B$3,INDEX(FP!C:C,B$2+ROW()-1),"")</f>
        <v/>
      </c>
      <c r="I18" s="189" t="str">
        <f aca="false">IF(ROW()&lt;=B$3,SUMIF(A$107:A$10042,A18,I$107:I$10042),"")</f>
        <v/>
      </c>
      <c r="J18" s="189" t="str">
        <f aca="false">IF(ROW()&lt;=B$3,SUMIFS(I$103:I$50042,A$103:A$50042,K18,J$103:J$50042,L18),"")</f>
        <v/>
      </c>
      <c r="K18" s="190" t="str">
        <f aca="false">$A18</f>
        <v/>
      </c>
      <c r="L18" s="191" t="n">
        <v>99</v>
      </c>
      <c r="M18" s="194" t="s">
        <v>372</v>
      </c>
      <c r="N18" s="195" t="s">
        <v>416</v>
      </c>
      <c r="Q18" s="192"/>
      <c r="R18" s="192"/>
      <c r="S18" s="192"/>
      <c r="T18" s="192"/>
      <c r="U18" s="192"/>
      <c r="V18" s="192"/>
      <c r="W18" s="192"/>
      <c r="X18" s="192"/>
      <c r="Y18" s="192"/>
    </row>
    <row r="19" s="179" customFormat="true" ht="10.5" hidden="true" customHeight="false" outlineLevel="0" collapsed="false">
      <c r="A19" s="188" t="str">
        <f aca="false">IF(ROW()&lt;=B$3,INDEX(FP!F:F,B$2+ROW()-1)&amp;" - "&amp;INDEX(FP!C:C,B$2+ROW()-1),"")</f>
        <v/>
      </c>
      <c r="B19" s="188"/>
      <c r="C19" s="200" t="str">
        <f aca="false">IF(ROW()&lt;=B$3,INDEX(FP!E:E,B$2+ROW()-1),"")</f>
        <v/>
      </c>
      <c r="D19" s="187" t="str">
        <f aca="false">IF(ROW()&lt;=B$3,INDEX(FP!F:F,B$2+ROW()-1),"")</f>
        <v/>
      </c>
      <c r="E19" s="187"/>
      <c r="F19" s="187" t="str">
        <f aca="false">IF(ROW()&lt;=B$3,INDEX(FP!G:G,B$2+ROW()-1),"")</f>
        <v/>
      </c>
      <c r="G19" s="187"/>
      <c r="H19" s="188" t="str">
        <f aca="false">IF(ROW()&lt;=B$3,INDEX(FP!C:C,B$2+ROW()-1),"")</f>
        <v/>
      </c>
      <c r="I19" s="189" t="str">
        <f aca="false">IF(ROW()&lt;=B$3,SUMIF(A$107:A$10042,A19,I$107:I$10042),"")</f>
        <v/>
      </c>
      <c r="J19" s="189" t="str">
        <f aca="false">IF(ROW()&lt;=B$3,SUMIFS(I$103:I$50042,A$103:A$50042,K19,J$103:J$50042,L19),"")</f>
        <v/>
      </c>
      <c r="K19" s="190" t="str">
        <f aca="false">$A19</f>
        <v/>
      </c>
      <c r="L19" s="191" t="n">
        <v>99</v>
      </c>
      <c r="M19" s="207" t="str">
        <f aca="false">$A18</f>
        <v/>
      </c>
      <c r="N19" s="208" t="n">
        <v>99</v>
      </c>
      <c r="S19" s="192"/>
      <c r="T19" s="192"/>
      <c r="U19" s="192"/>
      <c r="V19" s="192"/>
      <c r="W19" s="192"/>
      <c r="X19" s="192"/>
      <c r="Y19" s="192"/>
    </row>
    <row r="20" s="179" customFormat="true" ht="10.5" hidden="true" customHeight="false" outlineLevel="0" collapsed="false">
      <c r="A20" s="188" t="str">
        <f aca="false">IF(ROW()&lt;=B$3,INDEX(FP!F:F,B$2+ROW()-1)&amp;" - "&amp;INDEX(FP!C:C,B$2+ROW()-1),"")</f>
        <v/>
      </c>
      <c r="B20" s="188"/>
      <c r="C20" s="200" t="str">
        <f aca="false">IF(ROW()&lt;=B$3,INDEX(FP!E:E,B$2+ROW()-1),"")</f>
        <v/>
      </c>
      <c r="D20" s="187" t="str">
        <f aca="false">IF(ROW()&lt;=B$3,INDEX(FP!F:F,B$2+ROW()-1),"")</f>
        <v/>
      </c>
      <c r="E20" s="187"/>
      <c r="F20" s="187" t="str">
        <f aca="false">IF(ROW()&lt;=B$3,INDEX(FP!G:G,B$2+ROW()-1),"")</f>
        <v/>
      </c>
      <c r="G20" s="187"/>
      <c r="H20" s="188" t="str">
        <f aca="false">IF(ROW()&lt;=B$3,INDEX(FP!C:C,B$2+ROW()-1),"")</f>
        <v/>
      </c>
      <c r="I20" s="189" t="str">
        <f aca="false">IF(ROW()&lt;=B$3,SUMIF(A$107:A$10042,A20,I$107:I$10042),"")</f>
        <v/>
      </c>
      <c r="J20" s="189" t="str">
        <f aca="false">IF(ROW()&lt;=B$3,SUMIFS(I$103:I$50042,A$103:A$50042,K20,J$103:J$50042,L20),"")</f>
        <v/>
      </c>
      <c r="K20" s="190" t="str">
        <f aca="false">$A20</f>
        <v/>
      </c>
      <c r="L20" s="191" t="n">
        <v>99</v>
      </c>
      <c r="M20" s="201" t="s">
        <v>372</v>
      </c>
      <c r="N20" s="202" t="s">
        <v>416</v>
      </c>
      <c r="O20" s="192"/>
      <c r="P20" s="192"/>
      <c r="U20" s="192"/>
      <c r="V20" s="192"/>
      <c r="W20" s="192"/>
      <c r="X20" s="192"/>
      <c r="Y20" s="192"/>
    </row>
    <row r="21" s="179" customFormat="true" ht="10.5" hidden="true" customHeight="false" outlineLevel="0" collapsed="false">
      <c r="A21" s="188" t="str">
        <f aca="false">IF(ROW()&lt;=B$3,INDEX(FP!F:F,B$2+ROW()-1)&amp;" - "&amp;INDEX(FP!C:C,B$2+ROW()-1),"")</f>
        <v/>
      </c>
      <c r="B21" s="188"/>
      <c r="C21" s="200" t="str">
        <f aca="false">IF(ROW()&lt;=B$3,INDEX(FP!E:E,B$2+ROW()-1),"")</f>
        <v/>
      </c>
      <c r="D21" s="187" t="str">
        <f aca="false">IF(ROW()&lt;=B$3,INDEX(FP!F:F,B$2+ROW()-1),"")</f>
        <v/>
      </c>
      <c r="E21" s="187"/>
      <c r="F21" s="187" t="str">
        <f aca="false">IF(ROW()&lt;=B$3,INDEX(FP!G:G,B$2+ROW()-1),"")</f>
        <v/>
      </c>
      <c r="G21" s="187"/>
      <c r="H21" s="188" t="str">
        <f aca="false">IF(ROW()&lt;=B$3,INDEX(FP!C:C,B$2+ROW()-1),"")</f>
        <v/>
      </c>
      <c r="I21" s="189" t="str">
        <f aca="false">IF(ROW()&lt;=B$3,SUMIF(A$107:A$10042,A21,I$107:I$10042),"")</f>
        <v/>
      </c>
      <c r="J21" s="189" t="str">
        <f aca="false">IF(ROW()&lt;=B$3,SUMIFS(I$103:I$50042,A$103:A$50042,K21,J$103:J$50042,L21),"")</f>
        <v/>
      </c>
      <c r="K21" s="190" t="str">
        <f aca="false">$A21</f>
        <v/>
      </c>
      <c r="L21" s="191" t="n">
        <v>99</v>
      </c>
      <c r="M21" s="203" t="str">
        <f aca="false">$A20</f>
        <v/>
      </c>
      <c r="N21" s="204" t="n">
        <v>99</v>
      </c>
      <c r="O21" s="192"/>
      <c r="P21" s="192"/>
      <c r="Q21" s="192"/>
      <c r="R21" s="192"/>
      <c r="W21" s="192"/>
      <c r="X21" s="192"/>
      <c r="Y21" s="192"/>
    </row>
    <row r="22" s="179" customFormat="true" ht="10.5" hidden="true" customHeight="false" outlineLevel="0" collapsed="false">
      <c r="A22" s="188" t="str">
        <f aca="false">IF(ROW()&lt;=B$3,INDEX(FP!F:F,B$2+ROW()-1)&amp;" - "&amp;INDEX(FP!C:C,B$2+ROW()-1),"")</f>
        <v/>
      </c>
      <c r="B22" s="188"/>
      <c r="C22" s="200" t="str">
        <f aca="false">IF(ROW()&lt;=B$3,INDEX(FP!E:E,B$2+ROW()-1),"")</f>
        <v/>
      </c>
      <c r="D22" s="187" t="str">
        <f aca="false">IF(ROW()&lt;=B$3,INDEX(FP!F:F,B$2+ROW()-1),"")</f>
        <v/>
      </c>
      <c r="E22" s="187"/>
      <c r="F22" s="187" t="str">
        <f aca="false">IF(ROW()&lt;=B$3,INDEX(FP!G:G,B$2+ROW()-1),"")</f>
        <v/>
      </c>
      <c r="G22" s="187"/>
      <c r="H22" s="188" t="str">
        <f aca="false">IF(ROW()&lt;=B$3,INDEX(FP!C:C,B$2+ROW()-1),"")</f>
        <v/>
      </c>
      <c r="I22" s="189" t="str">
        <f aca="false">IF(ROW()&lt;=B$3,SUMIF(A$107:A$10042,A22,I$107:I$10042),"")</f>
        <v/>
      </c>
      <c r="J22" s="189" t="str">
        <f aca="false">IF(ROW()&lt;=B$3,SUMIFS(I$103:I$50042,A$103:A$50042,K22,J$103:J$50042,L22),"")</f>
        <v/>
      </c>
      <c r="K22" s="190" t="str">
        <f aca="false">$A22</f>
        <v/>
      </c>
      <c r="L22" s="191" t="n">
        <v>99</v>
      </c>
      <c r="M22" s="209" t="s">
        <v>372</v>
      </c>
      <c r="N22" s="210" t="s">
        <v>416</v>
      </c>
      <c r="O22" s="192"/>
      <c r="P22" s="192"/>
      <c r="Q22" s="192"/>
      <c r="R22" s="192"/>
      <c r="S22" s="192"/>
      <c r="T22" s="192"/>
      <c r="Y22" s="192"/>
    </row>
    <row r="23" s="179" customFormat="true" ht="10.5" hidden="true" customHeight="false" outlineLevel="0" collapsed="false">
      <c r="A23" s="188" t="str">
        <f aca="false">IF(ROW()&lt;=B$3,INDEX(FP!F:F,B$2+ROW()-1)&amp;" - "&amp;INDEX(FP!C:C,B$2+ROW()-1),"")</f>
        <v/>
      </c>
      <c r="B23" s="188"/>
      <c r="C23" s="200" t="str">
        <f aca="false">IF(ROW()&lt;=B$3,INDEX(FP!E:E,B$2+ROW()-1),"")</f>
        <v/>
      </c>
      <c r="D23" s="187" t="str">
        <f aca="false">IF(ROW()&lt;=B$3,INDEX(FP!F:F,B$2+ROW()-1),"")</f>
        <v/>
      </c>
      <c r="E23" s="187"/>
      <c r="F23" s="187" t="str">
        <f aca="false">IF(ROW()&lt;=B$3,INDEX(FP!G:G,B$2+ROW()-1),"")</f>
        <v/>
      </c>
      <c r="G23" s="187"/>
      <c r="H23" s="188" t="str">
        <f aca="false">IF(ROW()&lt;=B$3,INDEX(FP!C:C,B$2+ROW()-1),"")</f>
        <v/>
      </c>
      <c r="I23" s="189" t="str">
        <f aca="false">IF(ROW()&lt;=B$3,SUMIF(A$107:A$10042,A23,I$107:I$10042),"")</f>
        <v/>
      </c>
      <c r="J23" s="189" t="str">
        <f aca="false">IF(ROW()&lt;=B$3,SUMIFS(I$103:I$50042,A$103:A$50042,K23,J$103:J$50042,L23),"")</f>
        <v/>
      </c>
      <c r="K23" s="190" t="str">
        <f aca="false">$A23</f>
        <v/>
      </c>
      <c r="L23" s="191" t="n">
        <v>99</v>
      </c>
      <c r="M23" s="211" t="str">
        <f aca="false">$A22</f>
        <v/>
      </c>
      <c r="N23" s="211" t="n">
        <v>99</v>
      </c>
      <c r="O23" s="192"/>
      <c r="P23" s="192"/>
      <c r="Q23" s="192"/>
      <c r="R23" s="192"/>
      <c r="S23" s="192"/>
      <c r="T23" s="192"/>
      <c r="Y23" s="192"/>
    </row>
    <row r="24" s="179" customFormat="true" ht="10.5" hidden="true" customHeight="false" outlineLevel="0" collapsed="false">
      <c r="A24" s="188" t="str">
        <f aca="false">IF(ROW()&lt;=B$3,INDEX(FP!F:F,B$2+ROW()-1)&amp;" - "&amp;INDEX(FP!C:C,B$2+ROW()-1),"")</f>
        <v/>
      </c>
      <c r="B24" s="188"/>
      <c r="C24" s="200" t="str">
        <f aca="false">IF(ROW()&lt;=B$3,INDEX(FP!E:E,B$2+ROW()-1),"")</f>
        <v/>
      </c>
      <c r="D24" s="187" t="str">
        <f aca="false">IF(ROW()&lt;=B$3,INDEX(FP!F:F,B$2+ROW()-1),"")</f>
        <v/>
      </c>
      <c r="E24" s="187"/>
      <c r="F24" s="187" t="str">
        <f aca="false">IF(ROW()&lt;=B$3,INDEX(FP!G:G,B$2+ROW()-1),"")</f>
        <v/>
      </c>
      <c r="G24" s="187"/>
      <c r="H24" s="188" t="str">
        <f aca="false">IF(ROW()&lt;=B$3,INDEX(FP!C:C,B$2+ROW()-1),"")</f>
        <v/>
      </c>
      <c r="I24" s="189" t="str">
        <f aca="false">IF(ROW()&lt;=B$3,SUMIF(A$107:A$10042,A24,I$107:I$10042),"")</f>
        <v/>
      </c>
      <c r="J24" s="189" t="str">
        <f aca="false">IF(ROW()&lt;=B$3,SUMIFS(I$103:I$50042,A$103:A$50042,K24,J$103:J$50042,L24),"")</f>
        <v/>
      </c>
      <c r="K24" s="190" t="str">
        <f aca="false">$A24</f>
        <v/>
      </c>
      <c r="L24" s="191" t="n">
        <v>99</v>
      </c>
      <c r="M24" s="201" t="s">
        <v>372</v>
      </c>
      <c r="N24" s="202" t="s">
        <v>416</v>
      </c>
      <c r="O24" s="192"/>
      <c r="P24" s="192"/>
      <c r="Q24" s="192"/>
      <c r="R24" s="192"/>
      <c r="W24" s="192"/>
      <c r="X24" s="192"/>
      <c r="Y24" s="192"/>
    </row>
    <row r="25" s="179" customFormat="true" ht="10.5" hidden="true" customHeight="false" outlineLevel="0" collapsed="false">
      <c r="A25" s="188" t="str">
        <f aca="false">IF(ROW()&lt;=B$3,INDEX(FP!F:F,B$2+ROW()-1)&amp;" - "&amp;INDEX(FP!C:C,B$2+ROW()-1),"")</f>
        <v/>
      </c>
      <c r="B25" s="188"/>
      <c r="C25" s="200" t="str">
        <f aca="false">IF(ROW()&lt;=B$3,INDEX(FP!E:E,B$2+ROW()-1),"")</f>
        <v/>
      </c>
      <c r="D25" s="187" t="str">
        <f aca="false">IF(ROW()&lt;=B$3,INDEX(FP!F:F,B$2+ROW()-1),"")</f>
        <v/>
      </c>
      <c r="E25" s="187"/>
      <c r="F25" s="187" t="str">
        <f aca="false">IF(ROW()&lt;=B$3,INDEX(FP!G:G,B$2+ROW()-1),"")</f>
        <v/>
      </c>
      <c r="G25" s="187"/>
      <c r="H25" s="188" t="str">
        <f aca="false">IF(ROW()&lt;=B$3,INDEX(FP!C:C,B$2+ROW()-1),"")</f>
        <v/>
      </c>
      <c r="I25" s="189" t="str">
        <f aca="false">IF(ROW()&lt;=B$3,SUMIF(A$107:A$10042,A25,I$107:I$10042),"")</f>
        <v/>
      </c>
      <c r="J25" s="189" t="str">
        <f aca="false">IF(ROW()&lt;=B$3,SUMIFS(I$103:I$50042,A$103:A$50042,K25,J$103:J$50042,L25),"")</f>
        <v/>
      </c>
      <c r="K25" s="190" t="str">
        <f aca="false">$A25</f>
        <v/>
      </c>
      <c r="L25" s="191" t="n">
        <v>99</v>
      </c>
      <c r="M25" s="203" t="str">
        <f aca="false">$A24</f>
        <v/>
      </c>
      <c r="N25" s="204" t="n">
        <v>99</v>
      </c>
      <c r="O25" s="192"/>
      <c r="P25" s="192"/>
      <c r="U25" s="192"/>
      <c r="V25" s="192"/>
      <c r="W25" s="192"/>
      <c r="X25" s="192"/>
      <c r="Y25" s="192"/>
    </row>
    <row r="26" s="179" customFormat="true" ht="10.5" hidden="true" customHeight="false" outlineLevel="0" collapsed="false">
      <c r="A26" s="188" t="str">
        <f aca="false">IF(ROW()&lt;=B$3,INDEX(FP!F:F,B$2+ROW()-1)&amp;" - "&amp;INDEX(FP!C:C,B$2+ROW()-1),"")</f>
        <v/>
      </c>
      <c r="B26" s="188"/>
      <c r="C26" s="200" t="str">
        <f aca="false">IF(ROW()&lt;=B$3,INDEX(FP!E:E,B$2+ROW()-1),"")</f>
        <v/>
      </c>
      <c r="D26" s="187" t="str">
        <f aca="false">IF(ROW()&lt;=B$3,INDEX(FP!F:F,B$2+ROW()-1),"")</f>
        <v/>
      </c>
      <c r="E26" s="187"/>
      <c r="F26" s="187" t="str">
        <f aca="false">IF(ROW()&lt;=B$3,INDEX(FP!G:G,B$2+ROW()-1),"")</f>
        <v/>
      </c>
      <c r="G26" s="187"/>
      <c r="H26" s="188" t="str">
        <f aca="false">IF(ROW()&lt;=B$3,INDEX(FP!C:C,B$2+ROW()-1),"")</f>
        <v/>
      </c>
      <c r="I26" s="189" t="str">
        <f aca="false">IF(ROW()&lt;=B$3,SUMIF(A$107:A$10042,A26,I$107:I$10042),"")</f>
        <v/>
      </c>
      <c r="J26" s="189" t="str">
        <f aca="false">IF(ROW()&lt;=B$3,SUMIFS(I$103:I$50042,A$103:A$50042,K26,J$103:J$50042,L26),"")</f>
        <v/>
      </c>
      <c r="K26" s="190" t="str">
        <f aca="false">$A26</f>
        <v/>
      </c>
      <c r="L26" s="191" t="n">
        <v>99</v>
      </c>
      <c r="M26" s="209" t="s">
        <v>372</v>
      </c>
      <c r="N26" s="210" t="s">
        <v>416</v>
      </c>
      <c r="S26" s="192"/>
      <c r="T26" s="192"/>
      <c r="U26" s="192"/>
      <c r="V26" s="192"/>
      <c r="W26" s="192"/>
      <c r="X26" s="192"/>
      <c r="Y26" s="192"/>
    </row>
    <row r="27" s="179" customFormat="true" ht="10.5" hidden="true" customHeight="false" outlineLevel="0" collapsed="false">
      <c r="A27" s="188" t="str">
        <f aca="false">IF(ROW()&lt;=B$3,INDEX(FP!F:F,B$2+ROW()-1)&amp;" - "&amp;INDEX(FP!C:C,B$2+ROW()-1),"")</f>
        <v/>
      </c>
      <c r="B27" s="188"/>
      <c r="C27" s="200" t="str">
        <f aca="false">IF(ROW()&lt;=B$3,INDEX(FP!E:E,B$2+ROW()-1),"")</f>
        <v/>
      </c>
      <c r="D27" s="187" t="str">
        <f aca="false">IF(ROW()&lt;=B$3,INDEX(FP!F:F,B$2+ROW()-1),"")</f>
        <v/>
      </c>
      <c r="E27" s="187"/>
      <c r="F27" s="187" t="str">
        <f aca="false">IF(ROW()&lt;=B$3,INDEX(FP!G:G,B$2+ROW()-1),"")</f>
        <v/>
      </c>
      <c r="G27" s="187"/>
      <c r="H27" s="188" t="str">
        <f aca="false">IF(ROW()&lt;=B$3,INDEX(FP!C:C,B$2+ROW()-1),"")</f>
        <v/>
      </c>
      <c r="I27" s="189" t="str">
        <f aca="false">IF(ROW()&lt;=B$3,SUMIF(A$107:A$10042,A27,I$107:I$10042),"")</f>
        <v/>
      </c>
      <c r="J27" s="189" t="str">
        <f aca="false">IF(ROW()&lt;=B$3,SUMIFS(I$103:I$50042,A$103:A$50042,K27,J$103:J$50042,L27),"")</f>
        <v/>
      </c>
      <c r="K27" s="190" t="str">
        <f aca="false">$A27</f>
        <v/>
      </c>
      <c r="L27" s="191" t="n">
        <v>99</v>
      </c>
      <c r="M27" s="211" t="str">
        <f aca="false">$A26</f>
        <v/>
      </c>
      <c r="N27" s="211" t="n">
        <v>99</v>
      </c>
      <c r="Q27" s="192"/>
      <c r="R27" s="192"/>
      <c r="S27" s="192"/>
      <c r="T27" s="192"/>
      <c r="U27" s="192"/>
      <c r="V27" s="192"/>
      <c r="W27" s="192"/>
      <c r="X27" s="192"/>
      <c r="Y27" s="192"/>
    </row>
    <row r="28" s="179" customFormat="true" ht="10.5" hidden="true" customHeight="false" outlineLevel="0" collapsed="false">
      <c r="A28" s="188" t="str">
        <f aca="false">IF(ROW()&lt;=B$3,INDEX(FP!F:F,B$2+ROW()-1)&amp;" - "&amp;INDEX(FP!C:C,B$2+ROW()-1),"")</f>
        <v/>
      </c>
      <c r="B28" s="188"/>
      <c r="C28" s="200" t="str">
        <f aca="false">IF(ROW()&lt;=B$3,INDEX(FP!E:E,B$2+ROW()-1),"")</f>
        <v/>
      </c>
      <c r="D28" s="187" t="str">
        <f aca="false">IF(ROW()&lt;=B$3,INDEX(FP!F:F,B$2+ROW()-1),"")</f>
        <v/>
      </c>
      <c r="E28" s="187"/>
      <c r="F28" s="187" t="str">
        <f aca="false">IF(ROW()&lt;=B$3,INDEX(FP!G:G,B$2+ROW()-1),"")</f>
        <v/>
      </c>
      <c r="G28" s="187"/>
      <c r="H28" s="188" t="str">
        <f aca="false">IF(ROW()&lt;=B$3,INDEX(FP!C:C,B$2+ROW()-1),"")</f>
        <v/>
      </c>
      <c r="I28" s="189" t="str">
        <f aca="false">IF(ROW()&lt;=B$3,SUMIF(A$107:A$10042,A28,I$107:I$10042),"")</f>
        <v/>
      </c>
      <c r="J28" s="189" t="str">
        <f aca="false">IF(ROW()&lt;=B$3,SUMIFS(I$103:I$50042,A$103:A$50042,K28,J$103:J$50042,L28),"")</f>
        <v/>
      </c>
      <c r="K28" s="190" t="str">
        <f aca="false">$A28</f>
        <v/>
      </c>
      <c r="L28" s="191" t="n">
        <v>99</v>
      </c>
      <c r="M28" s="201" t="s">
        <v>372</v>
      </c>
      <c r="N28" s="202" t="s">
        <v>416</v>
      </c>
      <c r="O28" s="192"/>
      <c r="P28" s="192"/>
      <c r="Q28" s="192"/>
      <c r="R28" s="192"/>
      <c r="S28" s="192"/>
      <c r="T28" s="192"/>
      <c r="U28" s="192"/>
      <c r="V28" s="192"/>
      <c r="W28" s="192"/>
      <c r="X28" s="192"/>
      <c r="Y28" s="192"/>
    </row>
    <row r="29" s="179" customFormat="true" ht="10.5" hidden="true" customHeight="false" outlineLevel="0" collapsed="false">
      <c r="A29" s="188" t="str">
        <f aca="false">IF(ROW()&lt;=B$3,INDEX(FP!F:F,B$2+ROW()-1)&amp;" - "&amp;INDEX(FP!C:C,B$2+ROW()-1),"")</f>
        <v/>
      </c>
      <c r="B29" s="188"/>
      <c r="C29" s="200" t="str">
        <f aca="false">IF(ROW()&lt;=B$3,INDEX(FP!E:E,B$2+ROW()-1),"")</f>
        <v/>
      </c>
      <c r="D29" s="187" t="str">
        <f aca="false">IF(ROW()&lt;=B$3,INDEX(FP!F:F,B$2+ROW()-1),"")</f>
        <v/>
      </c>
      <c r="E29" s="187"/>
      <c r="F29" s="187" t="str">
        <f aca="false">IF(ROW()&lt;=B$3,INDEX(FP!G:G,B$2+ROW()-1),"")</f>
        <v/>
      </c>
      <c r="G29" s="187"/>
      <c r="H29" s="188" t="str">
        <f aca="false">IF(ROW()&lt;=B$3,INDEX(FP!C:C,B$2+ROW()-1),"")</f>
        <v/>
      </c>
      <c r="I29" s="189" t="str">
        <f aca="false">IF(ROW()&lt;=B$3,SUMIF(A$107:A$10042,A29,I$107:I$10042),"")</f>
        <v/>
      </c>
      <c r="J29" s="189" t="str">
        <f aca="false">IF(ROW()&lt;=B$3,SUMIFS(I$103:I$50042,A$103:A$50042,K29,J$103:J$50042,L29),"")</f>
        <v/>
      </c>
      <c r="K29" s="190" t="str">
        <f aca="false">$A29</f>
        <v/>
      </c>
      <c r="L29" s="191" t="n">
        <v>99</v>
      </c>
      <c r="M29" s="203" t="str">
        <f aca="false">$A28</f>
        <v/>
      </c>
      <c r="N29" s="204" t="n">
        <v>99</v>
      </c>
      <c r="O29" s="192"/>
      <c r="P29" s="192"/>
      <c r="Q29" s="192"/>
      <c r="R29" s="192"/>
      <c r="S29" s="192"/>
      <c r="T29" s="192"/>
      <c r="U29" s="192"/>
      <c r="V29" s="192"/>
      <c r="W29" s="192"/>
      <c r="X29" s="192"/>
      <c r="Y29" s="192"/>
    </row>
    <row r="30" s="179" customFormat="true" ht="10.5" hidden="true" customHeight="false" outlineLevel="0" collapsed="false">
      <c r="A30" s="188" t="str">
        <f aca="false">IF(ROW()&lt;=B$3,INDEX(FP!F:F,B$2+ROW()-1)&amp;" - "&amp;INDEX(FP!C:C,B$2+ROW()-1),"")</f>
        <v/>
      </c>
      <c r="B30" s="188"/>
      <c r="C30" s="200" t="str">
        <f aca="false">IF(ROW()&lt;=B$3,INDEX(FP!E:E,B$2+ROW()-1),"")</f>
        <v/>
      </c>
      <c r="D30" s="187" t="str">
        <f aca="false">IF(ROW()&lt;=B$3,INDEX(FP!F:F,B$2+ROW()-1),"")</f>
        <v/>
      </c>
      <c r="E30" s="187"/>
      <c r="F30" s="187" t="str">
        <f aca="false">IF(ROW()&lt;=B$3,INDEX(FP!G:G,B$2+ROW()-1),"")</f>
        <v/>
      </c>
      <c r="G30" s="187"/>
      <c r="H30" s="188" t="str">
        <f aca="false">IF(ROW()&lt;=B$3,INDEX(FP!C:C,B$2+ROW()-1),"")</f>
        <v/>
      </c>
      <c r="I30" s="189" t="str">
        <f aca="false">IF(ROW()&lt;=B$3,SUMIF(A$107:A$10042,A30,I$107:I$10042),"")</f>
        <v/>
      </c>
      <c r="J30" s="189" t="str">
        <f aca="false">IF(ROW()&lt;=B$3,SUMIFS(I$103:I$50042,A$103:A$50042,K30,J$103:J$50042,L30),"")</f>
        <v/>
      </c>
      <c r="K30" s="190" t="str">
        <f aca="false">$A30</f>
        <v/>
      </c>
      <c r="L30" s="191" t="n">
        <v>99</v>
      </c>
      <c r="M30" s="209" t="s">
        <v>372</v>
      </c>
      <c r="N30" s="210" t="s">
        <v>416</v>
      </c>
      <c r="Q30" s="192"/>
      <c r="R30" s="192"/>
      <c r="S30" s="192"/>
      <c r="T30" s="192"/>
      <c r="U30" s="192"/>
      <c r="V30" s="192"/>
      <c r="W30" s="192"/>
      <c r="X30" s="192"/>
      <c r="Y30" s="192"/>
    </row>
    <row r="31" s="179" customFormat="true" ht="10.5" hidden="true" customHeight="false" outlineLevel="0" collapsed="false">
      <c r="A31" s="188" t="str">
        <f aca="false">IF(ROW()&lt;=B$3,INDEX(FP!F:F,B$2+ROW()-1)&amp;" - "&amp;INDEX(FP!C:C,B$2+ROW()-1),"")</f>
        <v/>
      </c>
      <c r="B31" s="188"/>
      <c r="C31" s="200" t="str">
        <f aca="false">IF(ROW()&lt;=B$3,INDEX(FP!E:E,B$2+ROW()-1),"")</f>
        <v/>
      </c>
      <c r="D31" s="187" t="str">
        <f aca="false">IF(ROW()&lt;=B$3,INDEX(FP!F:F,B$2+ROW()-1),"")</f>
        <v/>
      </c>
      <c r="E31" s="187"/>
      <c r="F31" s="187" t="str">
        <f aca="false">IF(ROW()&lt;=B$3,INDEX(FP!G:G,B$2+ROW()-1),"")</f>
        <v/>
      </c>
      <c r="G31" s="187"/>
      <c r="H31" s="188" t="str">
        <f aca="false">IF(ROW()&lt;=B$3,INDEX(FP!C:C,B$2+ROW()-1),"")</f>
        <v/>
      </c>
      <c r="I31" s="189" t="str">
        <f aca="false">IF(ROW()&lt;=B$3,SUMIF(A$107:A$10042,A31,I$107:I$10042),"")</f>
        <v/>
      </c>
      <c r="J31" s="189" t="str">
        <f aca="false">IF(ROW()&lt;=B$3,SUMIFS(I$103:I$50042,A$103:A$50042,K31,J$103:J$50042,L31),"")</f>
        <v/>
      </c>
      <c r="K31" s="190" t="str">
        <f aca="false">$A31</f>
        <v/>
      </c>
      <c r="L31" s="191" t="n">
        <v>99</v>
      </c>
      <c r="M31" s="211" t="str">
        <f aca="false">$A30</f>
        <v/>
      </c>
      <c r="N31" s="211" t="n">
        <v>99</v>
      </c>
      <c r="S31" s="192"/>
      <c r="T31" s="192"/>
      <c r="U31" s="192"/>
      <c r="V31" s="192"/>
      <c r="W31" s="192"/>
      <c r="X31" s="192"/>
      <c r="Y31" s="192"/>
    </row>
    <row r="32" s="179" customFormat="true" ht="10.5" hidden="true" customHeight="false" outlineLevel="0" collapsed="false">
      <c r="A32" s="188" t="str">
        <f aca="false">IF(ROW()&lt;=B$3,INDEX(FP!F:F,B$2+ROW()-1)&amp;" - "&amp;INDEX(FP!C:C,B$2+ROW()-1),"")</f>
        <v/>
      </c>
      <c r="B32" s="188"/>
      <c r="C32" s="200" t="str">
        <f aca="false">IF(ROW()&lt;=B$3,INDEX(FP!E:E,B$2+ROW()-1),"")</f>
        <v/>
      </c>
      <c r="D32" s="187" t="str">
        <f aca="false">IF(ROW()&lt;=B$3,INDEX(FP!F:F,B$2+ROW()-1),"")</f>
        <v/>
      </c>
      <c r="E32" s="187"/>
      <c r="F32" s="187" t="str">
        <f aca="false">IF(ROW()&lt;=B$3,INDEX(FP!G:G,B$2+ROW()-1),"")</f>
        <v/>
      </c>
      <c r="G32" s="187"/>
      <c r="H32" s="188" t="str">
        <f aca="false">IF(ROW()&lt;=B$3,INDEX(FP!C:C,B$2+ROW()-1),"")</f>
        <v/>
      </c>
      <c r="I32" s="189" t="str">
        <f aca="false">IF(ROW()&lt;=B$3,SUMIF(A$107:A$10042,A32,I$107:I$10042),"")</f>
        <v/>
      </c>
      <c r="J32" s="189" t="str">
        <f aca="false">IF(ROW()&lt;=B$3,SUMIFS(I$103:I$50042,A$103:A$50042,K32,J$103:J$50042,L32),"")</f>
        <v/>
      </c>
      <c r="K32" s="190" t="str">
        <f aca="false">$A32</f>
        <v/>
      </c>
      <c r="L32" s="191" t="n">
        <v>99</v>
      </c>
      <c r="M32" s="201" t="s">
        <v>372</v>
      </c>
      <c r="N32" s="202" t="s">
        <v>416</v>
      </c>
      <c r="O32" s="192"/>
      <c r="P32" s="192"/>
      <c r="U32" s="192"/>
      <c r="V32" s="192"/>
      <c r="W32" s="192"/>
      <c r="X32" s="192"/>
      <c r="Y32" s="192"/>
    </row>
    <row r="33" s="179" customFormat="true" ht="10.5" hidden="true" customHeight="false" outlineLevel="0" collapsed="false">
      <c r="A33" s="188" t="str">
        <f aca="false">IF(ROW()&lt;=B$3,INDEX(FP!F:F,B$2+ROW()-1)&amp;" - "&amp;INDEX(FP!C:C,B$2+ROW()-1),"")</f>
        <v/>
      </c>
      <c r="B33" s="188"/>
      <c r="C33" s="200" t="str">
        <f aca="false">IF(ROW()&lt;=B$3,INDEX(FP!E:E,B$2+ROW()-1),"")</f>
        <v/>
      </c>
      <c r="D33" s="187" t="str">
        <f aca="false">IF(ROW()&lt;=B$3,INDEX(FP!F:F,B$2+ROW()-1),"")</f>
        <v/>
      </c>
      <c r="E33" s="187"/>
      <c r="F33" s="187" t="str">
        <f aca="false">IF(ROW()&lt;=B$3,INDEX(FP!G:G,B$2+ROW()-1),"")</f>
        <v/>
      </c>
      <c r="G33" s="187"/>
      <c r="H33" s="188" t="str">
        <f aca="false">IF(ROW()&lt;=B$3,INDEX(FP!C:C,B$2+ROW()-1),"")</f>
        <v/>
      </c>
      <c r="I33" s="189" t="str">
        <f aca="false">IF(ROW()&lt;=B$3,SUMIF(A$107:A$10042,A33,I$107:I$10042),"")</f>
        <v/>
      </c>
      <c r="J33" s="189" t="str">
        <f aca="false">IF(ROW()&lt;=B$3,SUMIFS(I$103:I$50042,A$103:A$50042,K33,J$103:J$50042,L33),"")</f>
        <v/>
      </c>
      <c r="K33" s="190" t="str">
        <f aca="false">$A33</f>
        <v/>
      </c>
      <c r="L33" s="191" t="n">
        <v>99</v>
      </c>
      <c r="M33" s="203" t="str">
        <f aca="false">$A32</f>
        <v/>
      </c>
      <c r="N33" s="204" t="n">
        <v>99</v>
      </c>
      <c r="O33" s="192"/>
      <c r="P33" s="192"/>
      <c r="Q33" s="192"/>
      <c r="R33" s="192"/>
      <c r="W33" s="192"/>
      <c r="X33" s="192"/>
      <c r="Y33" s="192"/>
    </row>
    <row r="34" s="179" customFormat="true" ht="10.5" hidden="true" customHeight="false" outlineLevel="0" collapsed="false">
      <c r="A34" s="188" t="str">
        <f aca="false">IF(ROW()&lt;=B$3,INDEX(FP!F:F,B$2+ROW()-1)&amp;" - "&amp;INDEX(FP!C:C,B$2+ROW()-1),"")</f>
        <v/>
      </c>
      <c r="B34" s="188"/>
      <c r="C34" s="200" t="str">
        <f aca="false">IF(ROW()&lt;=B$3,INDEX(FP!E:E,B$2+ROW()-1),"")</f>
        <v/>
      </c>
      <c r="D34" s="187" t="str">
        <f aca="false">IF(ROW()&lt;=B$3,INDEX(FP!F:F,B$2+ROW()-1),"")</f>
        <v/>
      </c>
      <c r="E34" s="187"/>
      <c r="F34" s="187" t="str">
        <f aca="false">IF(ROW()&lt;=B$3,INDEX(FP!G:G,B$2+ROW()-1),"")</f>
        <v/>
      </c>
      <c r="G34" s="187"/>
      <c r="H34" s="188" t="str">
        <f aca="false">IF(ROW()&lt;=B$3,INDEX(FP!C:C,B$2+ROW()-1),"")</f>
        <v/>
      </c>
      <c r="I34" s="189" t="str">
        <f aca="false">IF(ROW()&lt;=B$3,SUMIF(A$107:A$10042,A34,I$107:I$10042),"")</f>
        <v/>
      </c>
      <c r="J34" s="189" t="str">
        <f aca="false">IF(ROW()&lt;=B$3,SUMIFS(I$103:I$50042,A$103:A$50042,K34,J$103:J$50042,L34),"")</f>
        <v/>
      </c>
      <c r="K34" s="190" t="str">
        <f aca="false">$A34</f>
        <v/>
      </c>
      <c r="L34" s="191" t="n">
        <v>99</v>
      </c>
      <c r="M34" s="209" t="s">
        <v>372</v>
      </c>
      <c r="N34" s="210" t="s">
        <v>416</v>
      </c>
      <c r="O34" s="192"/>
      <c r="P34" s="192"/>
      <c r="Q34" s="192"/>
      <c r="R34" s="192"/>
      <c r="S34" s="192"/>
      <c r="T34" s="192"/>
      <c r="Y34" s="192"/>
    </row>
    <row r="35" s="179" customFormat="true" ht="10.5" hidden="true" customHeight="false" outlineLevel="0" collapsed="false">
      <c r="A35" s="188" t="str">
        <f aca="false">IF(ROW()&lt;=B$3,INDEX(FP!F:F,B$2+ROW()-1)&amp;" - "&amp;INDEX(FP!C:C,B$2+ROW()-1),"")</f>
        <v/>
      </c>
      <c r="B35" s="188"/>
      <c r="C35" s="200" t="str">
        <f aca="false">IF(ROW()&lt;=B$3,INDEX(FP!E:E,B$2+ROW()-1),"")</f>
        <v/>
      </c>
      <c r="D35" s="187" t="str">
        <f aca="false">IF(ROW()&lt;=B$3,INDEX(FP!F:F,B$2+ROW()-1),"")</f>
        <v/>
      </c>
      <c r="E35" s="187"/>
      <c r="F35" s="187" t="str">
        <f aca="false">IF(ROW()&lt;=B$3,INDEX(FP!G:G,B$2+ROW()-1),"")</f>
        <v/>
      </c>
      <c r="G35" s="187"/>
      <c r="H35" s="188" t="str">
        <f aca="false">IF(ROW()&lt;=B$3,INDEX(FP!C:C,B$2+ROW()-1),"")</f>
        <v/>
      </c>
      <c r="I35" s="189" t="str">
        <f aca="false">IF(ROW()&lt;=B$3,SUMIF(A$107:A$10042,A35,I$107:I$10042),"")</f>
        <v/>
      </c>
      <c r="J35" s="189" t="str">
        <f aca="false">IF(ROW()&lt;=B$3,SUMIFS(I$103:I$50042,A$103:A$50042,K35,J$103:J$50042,L35),"")</f>
        <v/>
      </c>
      <c r="K35" s="190" t="str">
        <f aca="false">$A35</f>
        <v/>
      </c>
      <c r="L35" s="191" t="n">
        <v>99</v>
      </c>
      <c r="M35" s="211" t="str">
        <f aca="false">$A34</f>
        <v/>
      </c>
      <c r="N35" s="211" t="n">
        <v>99</v>
      </c>
      <c r="O35" s="192"/>
      <c r="P35" s="192"/>
      <c r="Q35" s="192"/>
      <c r="R35" s="192"/>
      <c r="S35" s="192"/>
      <c r="T35" s="192"/>
      <c r="Y35" s="192"/>
    </row>
    <row r="36" s="179" customFormat="true" ht="10.5" hidden="true" customHeight="false" outlineLevel="0" collapsed="false">
      <c r="A36" s="188" t="str">
        <f aca="false">IF(ROW()&lt;=B$3,INDEX(FP!F:F,B$2+ROW()-1)&amp;" - "&amp;INDEX(FP!C:C,B$2+ROW()-1),"")</f>
        <v/>
      </c>
      <c r="B36" s="188"/>
      <c r="C36" s="200" t="str">
        <f aca="false">IF(ROW()&lt;=B$3,INDEX(FP!E:E,B$2+ROW()-1),"")</f>
        <v/>
      </c>
      <c r="D36" s="187" t="str">
        <f aca="false">IF(ROW()&lt;=B$3,INDEX(FP!F:F,B$2+ROW()-1),"")</f>
        <v/>
      </c>
      <c r="E36" s="187"/>
      <c r="F36" s="187" t="str">
        <f aca="false">IF(ROW()&lt;=B$3,INDEX(FP!G:G,B$2+ROW()-1),"")</f>
        <v/>
      </c>
      <c r="G36" s="187"/>
      <c r="H36" s="188" t="str">
        <f aca="false">IF(ROW()&lt;=B$3,INDEX(FP!C:C,B$2+ROW()-1),"")</f>
        <v/>
      </c>
      <c r="I36" s="189" t="str">
        <f aca="false">IF(ROW()&lt;=B$3,SUMIF(A$107:A$10042,A36,I$107:I$10042),"")</f>
        <v/>
      </c>
      <c r="J36" s="189" t="str">
        <f aca="false">IF(ROW()&lt;=B$3,SUMIFS(I$103:I$50042,A$103:A$50042,K36,J$103:J$50042,L36),"")</f>
        <v/>
      </c>
      <c r="K36" s="190" t="str">
        <f aca="false">$A36</f>
        <v/>
      </c>
      <c r="L36" s="191" t="n">
        <v>99</v>
      </c>
      <c r="M36" s="201" t="s">
        <v>372</v>
      </c>
      <c r="N36" s="202" t="s">
        <v>416</v>
      </c>
      <c r="O36" s="192"/>
      <c r="P36" s="192"/>
      <c r="Q36" s="192"/>
      <c r="R36" s="192"/>
      <c r="W36" s="192"/>
      <c r="X36" s="192"/>
      <c r="Y36" s="192"/>
    </row>
    <row r="37" s="179" customFormat="true" ht="10.5" hidden="true" customHeight="false" outlineLevel="0" collapsed="false">
      <c r="A37" s="188" t="str">
        <f aca="false">IF(ROW()&lt;=B$3,INDEX(FP!F:F,B$2+ROW()-1)&amp;" - "&amp;INDEX(FP!C:C,B$2+ROW()-1),"")</f>
        <v/>
      </c>
      <c r="B37" s="188"/>
      <c r="C37" s="200" t="str">
        <f aca="false">IF(ROW()&lt;=B$3,INDEX(FP!E:E,B$2+ROW()-1),"")</f>
        <v/>
      </c>
      <c r="D37" s="187" t="str">
        <f aca="false">IF(ROW()&lt;=B$3,INDEX(FP!F:F,B$2+ROW()-1),"")</f>
        <v/>
      </c>
      <c r="E37" s="187"/>
      <c r="F37" s="187" t="str">
        <f aca="false">IF(ROW()&lt;=B$3,INDEX(FP!G:G,B$2+ROW()-1),"")</f>
        <v/>
      </c>
      <c r="G37" s="187"/>
      <c r="H37" s="188" t="str">
        <f aca="false">IF(ROW()&lt;=B$3,INDEX(FP!C:C,B$2+ROW()-1),"")</f>
        <v/>
      </c>
      <c r="I37" s="189" t="str">
        <f aca="false">IF(ROW()&lt;=B$3,SUMIF(A$107:A$10042,A37,I$107:I$10042),"")</f>
        <v/>
      </c>
      <c r="J37" s="189" t="str">
        <f aca="false">IF(ROW()&lt;=B$3,SUMIFS(I$103:I$50042,A$103:A$50042,K37,J$103:J$50042,L37),"")</f>
        <v/>
      </c>
      <c r="K37" s="190" t="str">
        <f aca="false">$A37</f>
        <v/>
      </c>
      <c r="L37" s="191" t="n">
        <v>99</v>
      </c>
      <c r="M37" s="203" t="str">
        <f aca="false">$A36</f>
        <v/>
      </c>
      <c r="N37" s="204" t="n">
        <v>99</v>
      </c>
      <c r="O37" s="192"/>
      <c r="P37" s="192"/>
      <c r="U37" s="192"/>
      <c r="V37" s="192"/>
      <c r="W37" s="192"/>
      <c r="X37" s="192"/>
      <c r="Y37" s="192"/>
    </row>
    <row r="38" s="179" customFormat="true" ht="10.5" hidden="true" customHeight="false" outlineLevel="0" collapsed="false">
      <c r="A38" s="188" t="str">
        <f aca="false">IF(ROW()&lt;=B$3,INDEX(FP!F:F,B$2+ROW()-1)&amp;" - "&amp;INDEX(FP!C:C,B$2+ROW()-1),"")</f>
        <v/>
      </c>
      <c r="B38" s="188"/>
      <c r="C38" s="200" t="str">
        <f aca="false">IF(ROW()&lt;=B$3,INDEX(FP!E:E,B$2+ROW()-1),"")</f>
        <v/>
      </c>
      <c r="D38" s="187" t="str">
        <f aca="false">IF(ROW()&lt;=B$3,INDEX(FP!F:F,B$2+ROW()-1),"")</f>
        <v/>
      </c>
      <c r="E38" s="187"/>
      <c r="F38" s="187" t="str">
        <f aca="false">IF(ROW()&lt;=B$3,INDEX(FP!G:G,B$2+ROW()-1),"")</f>
        <v/>
      </c>
      <c r="G38" s="187"/>
      <c r="H38" s="188" t="str">
        <f aca="false">IF(ROW()&lt;=B$3,INDEX(FP!C:C,B$2+ROW()-1),"")</f>
        <v/>
      </c>
      <c r="I38" s="189" t="str">
        <f aca="false">IF(ROW()&lt;=B$3,SUMIF(A$107:A$10042,A38,I$107:I$10042),"")</f>
        <v/>
      </c>
      <c r="J38" s="189" t="str">
        <f aca="false">IF(ROW()&lt;=B$3,SUMIFS(I$103:I$50042,A$103:A$50042,K38,J$103:J$50042,L38),"")</f>
        <v/>
      </c>
      <c r="K38" s="190" t="str">
        <f aca="false">$A38</f>
        <v/>
      </c>
      <c r="L38" s="191" t="n">
        <v>99</v>
      </c>
      <c r="M38" s="209" t="s">
        <v>372</v>
      </c>
      <c r="N38" s="210" t="s">
        <v>416</v>
      </c>
      <c r="S38" s="192"/>
      <c r="T38" s="192"/>
      <c r="U38" s="192"/>
      <c r="V38" s="192"/>
      <c r="W38" s="192"/>
      <c r="X38" s="192"/>
      <c r="Y38" s="192"/>
    </row>
    <row r="39" s="179" customFormat="true" ht="10.5" hidden="true" customHeight="false" outlineLevel="0" collapsed="false">
      <c r="A39" s="188" t="str">
        <f aca="false">IF(ROW()&lt;=B$3,INDEX(FP!F:F,B$2+ROW()-1)&amp;" - "&amp;INDEX(FP!C:C,B$2+ROW()-1),"")</f>
        <v/>
      </c>
      <c r="B39" s="188"/>
      <c r="C39" s="200" t="str">
        <f aca="false">IF(ROW()&lt;=B$3,INDEX(FP!E:E,B$2+ROW()-1),"")</f>
        <v/>
      </c>
      <c r="D39" s="187" t="str">
        <f aca="false">IF(ROW()&lt;=B$3,INDEX(FP!F:F,B$2+ROW()-1),"")</f>
        <v/>
      </c>
      <c r="E39" s="187"/>
      <c r="F39" s="187" t="str">
        <f aca="false">IF(ROW()&lt;=B$3,INDEX(FP!G:G,B$2+ROW()-1),"")</f>
        <v/>
      </c>
      <c r="G39" s="187"/>
      <c r="H39" s="188" t="str">
        <f aca="false">IF(ROW()&lt;=B$3,INDEX(FP!C:C,B$2+ROW()-1),"")</f>
        <v/>
      </c>
      <c r="I39" s="189" t="str">
        <f aca="false">IF(ROW()&lt;=B$3,SUMIF(A$107:A$10042,A39,I$107:I$10042),"")</f>
        <v/>
      </c>
      <c r="J39" s="189" t="str">
        <f aca="false">IF(ROW()&lt;=B$3,SUMIFS(I$103:I$50042,A$103:A$50042,K39,J$103:J$50042,L39),"")</f>
        <v/>
      </c>
      <c r="K39" s="190" t="str">
        <f aca="false">$A39</f>
        <v/>
      </c>
      <c r="L39" s="191" t="n">
        <v>99</v>
      </c>
      <c r="M39" s="211" t="str">
        <f aca="false">$A38</f>
        <v/>
      </c>
      <c r="N39" s="211" t="n">
        <v>99</v>
      </c>
      <c r="Q39" s="192"/>
      <c r="R39" s="192"/>
      <c r="S39" s="192"/>
      <c r="T39" s="192"/>
      <c r="U39" s="192"/>
      <c r="V39" s="192"/>
      <c r="W39" s="192"/>
      <c r="X39" s="192"/>
      <c r="Y39" s="192"/>
    </row>
    <row r="40" s="179" customFormat="true" ht="10.5" hidden="true" customHeight="false" outlineLevel="0" collapsed="false">
      <c r="A40" s="188" t="str">
        <f aca="false">IF(ROW()&lt;=B$3,INDEX(FP!F:F,B$2+ROW()-1)&amp;" - "&amp;INDEX(FP!C:C,B$2+ROW()-1),"")</f>
        <v/>
      </c>
      <c r="B40" s="188"/>
      <c r="C40" s="200" t="str">
        <f aca="false">IF(ROW()&lt;=B$3,INDEX(FP!E:E,B$2+ROW()-1),"")</f>
        <v/>
      </c>
      <c r="D40" s="187" t="str">
        <f aca="false">IF(ROW()&lt;=B$3,INDEX(FP!F:F,B$2+ROW()-1),"")</f>
        <v/>
      </c>
      <c r="E40" s="187"/>
      <c r="F40" s="187" t="str">
        <f aca="false">IF(ROW()&lt;=B$3,INDEX(FP!G:G,B$2+ROW()-1),"")</f>
        <v/>
      </c>
      <c r="G40" s="187"/>
      <c r="H40" s="188" t="str">
        <f aca="false">IF(ROW()&lt;=B$3,INDEX(FP!C:C,B$2+ROW()-1),"")</f>
        <v/>
      </c>
      <c r="I40" s="189" t="str">
        <f aca="false">IF(ROW()&lt;=B$3,SUMIF(A$107:A$10042,A40,I$107:I$10042),"")</f>
        <v/>
      </c>
      <c r="J40" s="189" t="str">
        <f aca="false">IF(ROW()&lt;=B$3,SUMIFS(I$103:I$50042,A$103:A$50042,K40,J$103:J$50042,L40),"")</f>
        <v/>
      </c>
      <c r="K40" s="190" t="str">
        <f aca="false">$A40</f>
        <v/>
      </c>
      <c r="L40" s="191" t="n">
        <v>99</v>
      </c>
      <c r="M40" s="201" t="s">
        <v>372</v>
      </c>
      <c r="N40" s="202" t="s">
        <v>416</v>
      </c>
      <c r="O40" s="192"/>
      <c r="P40" s="192"/>
      <c r="Q40" s="192"/>
      <c r="R40" s="192"/>
      <c r="S40" s="192"/>
      <c r="T40" s="192"/>
      <c r="U40" s="192"/>
      <c r="V40" s="192"/>
      <c r="W40" s="192"/>
      <c r="X40" s="192"/>
      <c r="Y40" s="192"/>
    </row>
    <row r="41" s="179" customFormat="true" ht="10.5" hidden="true" customHeight="false" outlineLevel="0" collapsed="false">
      <c r="A41" s="188" t="str">
        <f aca="false">IF(ROW()&lt;=B$3,INDEX(FP!F:F,B$2+ROW()-1)&amp;" - "&amp;INDEX(FP!C:C,B$2+ROW()-1),"")</f>
        <v/>
      </c>
      <c r="B41" s="188"/>
      <c r="C41" s="200" t="str">
        <f aca="false">IF(ROW()&lt;=B$3,INDEX(FP!E:E,B$2+ROW()-1),"")</f>
        <v/>
      </c>
      <c r="D41" s="187" t="str">
        <f aca="false">IF(ROW()&lt;=B$3,INDEX(FP!F:F,B$2+ROW()-1),"")</f>
        <v/>
      </c>
      <c r="E41" s="187"/>
      <c r="F41" s="187" t="str">
        <f aca="false">IF(ROW()&lt;=B$3,INDEX(FP!G:G,B$2+ROW()-1),"")</f>
        <v/>
      </c>
      <c r="G41" s="187"/>
      <c r="H41" s="188" t="str">
        <f aca="false">IF(ROW()&lt;=B$3,INDEX(FP!C:C,B$2+ROW()-1),"")</f>
        <v/>
      </c>
      <c r="I41" s="189" t="str">
        <f aca="false">IF(ROW()&lt;=B$3,SUMIF(A$107:A$10042,A41,I$107:I$10042),"")</f>
        <v/>
      </c>
      <c r="J41" s="189" t="str">
        <f aca="false">IF(ROW()&lt;=B$3,SUMIFS(I$103:I$50042,A$103:A$50042,K41,J$103:J$50042,L41),"")</f>
        <v/>
      </c>
      <c r="K41" s="190" t="str">
        <f aca="false">$A41</f>
        <v/>
      </c>
      <c r="L41" s="191" t="n">
        <v>99</v>
      </c>
      <c r="M41" s="203" t="str">
        <f aca="false">$A40</f>
        <v/>
      </c>
      <c r="N41" s="204" t="n">
        <v>99</v>
      </c>
      <c r="O41" s="192"/>
      <c r="P41" s="192"/>
      <c r="Q41" s="192"/>
      <c r="R41" s="192"/>
      <c r="S41" s="192"/>
      <c r="T41" s="192"/>
      <c r="U41" s="192"/>
      <c r="V41" s="192"/>
      <c r="W41" s="192"/>
      <c r="X41" s="192"/>
      <c r="Y41" s="192"/>
    </row>
    <row r="42" s="179" customFormat="true" ht="10.5" hidden="true" customHeight="false" outlineLevel="0" collapsed="false">
      <c r="A42" s="188" t="str">
        <f aca="false">IF(ROW()&lt;=B$3,INDEX(FP!F:F,B$2+ROW()-1)&amp;" - "&amp;INDEX(FP!C:C,B$2+ROW()-1),"")</f>
        <v/>
      </c>
      <c r="B42" s="188"/>
      <c r="C42" s="200" t="str">
        <f aca="false">IF(ROW()&lt;=B$3,INDEX(FP!E:E,B$2+ROW()-1),"")</f>
        <v/>
      </c>
      <c r="D42" s="187" t="str">
        <f aca="false">IF(ROW()&lt;=B$3,INDEX(FP!F:F,B$2+ROW()-1),"")</f>
        <v/>
      </c>
      <c r="E42" s="187"/>
      <c r="F42" s="187" t="str">
        <f aca="false">IF(ROW()&lt;=B$3,INDEX(FP!G:G,B$2+ROW()-1),"")</f>
        <v/>
      </c>
      <c r="G42" s="187"/>
      <c r="H42" s="188" t="str">
        <f aca="false">IF(ROW()&lt;=B$3,INDEX(FP!C:C,B$2+ROW()-1),"")</f>
        <v/>
      </c>
      <c r="I42" s="189" t="str">
        <f aca="false">IF(ROW()&lt;=B$3,SUMIF(A$107:A$10042,A42,I$107:I$10042),"")</f>
        <v/>
      </c>
      <c r="J42" s="189" t="str">
        <f aca="false">IF(ROW()&lt;=B$3,SUMIFS(I$103:I$50042,A$103:A$50042,K42,J$103:J$50042,L42),"")</f>
        <v/>
      </c>
      <c r="K42" s="190" t="str">
        <f aca="false">$A42</f>
        <v/>
      </c>
      <c r="L42" s="191" t="n">
        <v>99</v>
      </c>
      <c r="M42" s="209" t="s">
        <v>372</v>
      </c>
      <c r="N42" s="210" t="s">
        <v>416</v>
      </c>
      <c r="Q42" s="192"/>
      <c r="R42" s="192"/>
      <c r="S42" s="192"/>
      <c r="T42" s="192"/>
      <c r="U42" s="192"/>
      <c r="V42" s="192"/>
      <c r="W42" s="192"/>
      <c r="X42" s="192"/>
      <c r="Y42" s="192"/>
    </row>
    <row r="43" s="179" customFormat="true" ht="10.5" hidden="true" customHeight="false" outlineLevel="0" collapsed="false">
      <c r="A43" s="188" t="str">
        <f aca="false">IF(ROW()&lt;=B$3,INDEX(FP!F:F,B$2+ROW()-1)&amp;" - "&amp;INDEX(FP!C:C,B$2+ROW()-1),"")</f>
        <v/>
      </c>
      <c r="B43" s="188"/>
      <c r="C43" s="200" t="str">
        <f aca="false">IF(ROW()&lt;=B$3,INDEX(FP!E:E,B$2+ROW()-1),"")</f>
        <v/>
      </c>
      <c r="D43" s="187" t="str">
        <f aca="false">IF(ROW()&lt;=B$3,INDEX(FP!F:F,B$2+ROW()-1),"")</f>
        <v/>
      </c>
      <c r="E43" s="187"/>
      <c r="F43" s="187" t="str">
        <f aca="false">IF(ROW()&lt;=B$3,INDEX(FP!G:G,B$2+ROW()-1),"")</f>
        <v/>
      </c>
      <c r="G43" s="187"/>
      <c r="H43" s="188" t="str">
        <f aca="false">IF(ROW()&lt;=B$3,INDEX(FP!C:C,B$2+ROW()-1),"")</f>
        <v/>
      </c>
      <c r="I43" s="189" t="str">
        <f aca="false">IF(ROW()&lt;=B$3,SUMIF(A$107:A$10042,A43,I$107:I$10042),"")</f>
        <v/>
      </c>
      <c r="J43" s="189" t="str">
        <f aca="false">IF(ROW()&lt;=B$3,SUMIFS(I$103:I$50042,A$103:A$50042,K43,J$103:J$50042,L43),"")</f>
        <v/>
      </c>
      <c r="K43" s="190" t="str">
        <f aca="false">$A43</f>
        <v/>
      </c>
      <c r="L43" s="191" t="n">
        <v>99</v>
      </c>
      <c r="M43" s="211" t="str">
        <f aca="false">$A42</f>
        <v/>
      </c>
      <c r="N43" s="211" t="n">
        <v>99</v>
      </c>
      <c r="S43" s="192"/>
      <c r="T43" s="192"/>
      <c r="U43" s="192"/>
      <c r="V43" s="192"/>
      <c r="W43" s="192"/>
      <c r="X43" s="192"/>
      <c r="Y43" s="192"/>
    </row>
    <row r="44" s="179" customFormat="true" ht="10.5" hidden="true" customHeight="false" outlineLevel="0" collapsed="false">
      <c r="A44" s="188" t="str">
        <f aca="false">IF(ROW()&lt;=B$3,INDEX(FP!F:F,B$2+ROW()-1)&amp;" - "&amp;INDEX(FP!C:C,B$2+ROW()-1),"")</f>
        <v/>
      </c>
      <c r="B44" s="188"/>
      <c r="C44" s="200" t="str">
        <f aca="false">IF(ROW()&lt;=B$3,INDEX(FP!E:E,B$2+ROW()-1),"")</f>
        <v/>
      </c>
      <c r="D44" s="187" t="str">
        <f aca="false">IF(ROW()&lt;=B$3,INDEX(FP!F:F,B$2+ROW()-1),"")</f>
        <v/>
      </c>
      <c r="E44" s="187"/>
      <c r="F44" s="187" t="str">
        <f aca="false">IF(ROW()&lt;=B$3,INDEX(FP!G:G,B$2+ROW()-1),"")</f>
        <v/>
      </c>
      <c r="G44" s="187"/>
      <c r="H44" s="188" t="str">
        <f aca="false">IF(ROW()&lt;=B$3,INDEX(FP!C:C,B$2+ROW()-1),"")</f>
        <v/>
      </c>
      <c r="I44" s="189" t="str">
        <f aca="false">IF(ROW()&lt;=B$3,SUMIF(A$107:A$10042,A44,I$107:I$10042),"")</f>
        <v/>
      </c>
      <c r="J44" s="189" t="str">
        <f aca="false">IF(ROW()&lt;=B$3,SUMIFS(I$103:I$50042,A$103:A$50042,K44,J$103:J$50042,L44),"")</f>
        <v/>
      </c>
      <c r="K44" s="190" t="str">
        <f aca="false">$A44</f>
        <v/>
      </c>
      <c r="L44" s="191" t="n">
        <v>99</v>
      </c>
      <c r="M44" s="201" t="s">
        <v>372</v>
      </c>
      <c r="N44" s="202" t="s">
        <v>416</v>
      </c>
      <c r="O44" s="192"/>
      <c r="P44" s="192"/>
      <c r="U44" s="192"/>
      <c r="V44" s="192"/>
      <c r="W44" s="192"/>
      <c r="X44" s="192"/>
      <c r="Y44" s="192"/>
    </row>
    <row r="45" s="179" customFormat="true" ht="10.5" hidden="true" customHeight="false" outlineLevel="0" collapsed="false">
      <c r="A45" s="188" t="str">
        <f aca="false">IF(ROW()&lt;=B$3,INDEX(FP!F:F,B$2+ROW()-1)&amp;" - "&amp;INDEX(FP!C:C,B$2+ROW()-1),"")</f>
        <v/>
      </c>
      <c r="B45" s="188"/>
      <c r="C45" s="200" t="str">
        <f aca="false">IF(ROW()&lt;=B$3,INDEX(FP!E:E,B$2+ROW()-1),"")</f>
        <v/>
      </c>
      <c r="D45" s="187" t="str">
        <f aca="false">IF(ROW()&lt;=B$3,INDEX(FP!F:F,B$2+ROW()-1),"")</f>
        <v/>
      </c>
      <c r="E45" s="187"/>
      <c r="F45" s="187" t="str">
        <f aca="false">IF(ROW()&lt;=B$3,INDEX(FP!G:G,B$2+ROW()-1),"")</f>
        <v/>
      </c>
      <c r="G45" s="187"/>
      <c r="H45" s="188" t="str">
        <f aca="false">IF(ROW()&lt;=B$3,INDEX(FP!C:C,B$2+ROW()-1),"")</f>
        <v/>
      </c>
      <c r="I45" s="189" t="str">
        <f aca="false">IF(ROW()&lt;=B$3,SUMIF(A$107:A$10042,A45,I$107:I$10042),"")</f>
        <v/>
      </c>
      <c r="J45" s="189" t="str">
        <f aca="false">IF(ROW()&lt;=B$3,SUMIFS(I$103:I$50042,A$103:A$50042,K45,J$103:J$50042,L45),"")</f>
        <v/>
      </c>
      <c r="K45" s="190" t="str">
        <f aca="false">$A45</f>
        <v/>
      </c>
      <c r="L45" s="191" t="n">
        <v>99</v>
      </c>
      <c r="M45" s="203" t="str">
        <f aca="false">$A44</f>
        <v/>
      </c>
      <c r="N45" s="204" t="n">
        <v>99</v>
      </c>
      <c r="O45" s="192"/>
      <c r="P45" s="192"/>
      <c r="Q45" s="192"/>
      <c r="R45" s="192"/>
      <c r="W45" s="192"/>
      <c r="X45" s="192"/>
      <c r="Y45" s="192"/>
    </row>
    <row r="46" s="179" customFormat="true" ht="10.5" hidden="true" customHeight="false" outlineLevel="0" collapsed="false">
      <c r="A46" s="188" t="str">
        <f aca="false">IF(ROW()&lt;=B$3,INDEX(FP!F:F,B$2+ROW()-1)&amp;" - "&amp;INDEX(FP!C:C,B$2+ROW()-1),"")</f>
        <v/>
      </c>
      <c r="B46" s="188"/>
      <c r="C46" s="200" t="str">
        <f aca="false">IF(ROW()&lt;=B$3,INDEX(FP!E:E,B$2+ROW()-1),"")</f>
        <v/>
      </c>
      <c r="D46" s="187" t="str">
        <f aca="false">IF(ROW()&lt;=B$3,INDEX(FP!F:F,B$2+ROW()-1),"")</f>
        <v/>
      </c>
      <c r="E46" s="187"/>
      <c r="F46" s="187" t="str">
        <f aca="false">IF(ROW()&lt;=B$3,INDEX(FP!G:G,B$2+ROW()-1),"")</f>
        <v/>
      </c>
      <c r="G46" s="187"/>
      <c r="H46" s="188" t="str">
        <f aca="false">IF(ROW()&lt;=B$3,INDEX(FP!C:C,B$2+ROW()-1),"")</f>
        <v/>
      </c>
      <c r="I46" s="189" t="str">
        <f aca="false">IF(ROW()&lt;=B$3,SUMIF(A$107:A$10042,A46,I$107:I$10042),"")</f>
        <v/>
      </c>
      <c r="J46" s="189" t="str">
        <f aca="false">IF(ROW()&lt;=B$3,SUMIFS(I$103:I$50042,A$103:A$50042,K46,J$103:J$50042,L46),"")</f>
        <v/>
      </c>
      <c r="K46" s="190" t="str">
        <f aca="false">$A46</f>
        <v/>
      </c>
      <c r="L46" s="191" t="n">
        <v>99</v>
      </c>
      <c r="M46" s="209" t="s">
        <v>372</v>
      </c>
      <c r="N46" s="210" t="s">
        <v>416</v>
      </c>
      <c r="O46" s="192"/>
      <c r="P46" s="192"/>
      <c r="Q46" s="192"/>
      <c r="R46" s="192"/>
      <c r="S46" s="192"/>
      <c r="T46" s="192"/>
      <c r="Y46" s="192"/>
    </row>
    <row r="47" s="179" customFormat="true" ht="10.5" hidden="true" customHeight="false" outlineLevel="0" collapsed="false">
      <c r="A47" s="188" t="str">
        <f aca="false">IF(ROW()&lt;=B$3,INDEX(FP!F:F,B$2+ROW()-1)&amp;" - "&amp;INDEX(FP!C:C,B$2+ROW()-1),"")</f>
        <v/>
      </c>
      <c r="B47" s="188"/>
      <c r="C47" s="200" t="str">
        <f aca="false">IF(ROW()&lt;=B$3,INDEX(FP!E:E,B$2+ROW()-1),"")</f>
        <v/>
      </c>
      <c r="D47" s="187" t="str">
        <f aca="false">IF(ROW()&lt;=B$3,INDEX(FP!F:F,B$2+ROW()-1),"")</f>
        <v/>
      </c>
      <c r="E47" s="187"/>
      <c r="F47" s="187" t="str">
        <f aca="false">IF(ROW()&lt;=B$3,INDEX(FP!G:G,B$2+ROW()-1),"")</f>
        <v/>
      </c>
      <c r="G47" s="187"/>
      <c r="H47" s="188" t="str">
        <f aca="false">IF(ROW()&lt;=B$3,INDEX(FP!C:C,B$2+ROW()-1),"")</f>
        <v/>
      </c>
      <c r="I47" s="189" t="str">
        <f aca="false">IF(ROW()&lt;=B$3,SUMIF(A$107:A$10042,A47,I$107:I$10042),"")</f>
        <v/>
      </c>
      <c r="J47" s="189" t="str">
        <f aca="false">IF(ROW()&lt;=B$3,SUMIFS(I$103:I$50042,A$103:A$50042,K47,J$103:J$50042,L47),"")</f>
        <v/>
      </c>
      <c r="K47" s="190" t="str">
        <f aca="false">$A47</f>
        <v/>
      </c>
      <c r="L47" s="191" t="n">
        <v>99</v>
      </c>
      <c r="M47" s="211" t="str">
        <f aca="false">$A46</f>
        <v/>
      </c>
      <c r="N47" s="211" t="n">
        <v>99</v>
      </c>
      <c r="O47" s="192"/>
      <c r="P47" s="192"/>
      <c r="Q47" s="192"/>
      <c r="R47" s="192"/>
      <c r="S47" s="192"/>
      <c r="T47" s="192"/>
      <c r="Y47" s="192"/>
    </row>
    <row r="48" s="179" customFormat="true" ht="10.5" hidden="true" customHeight="false" outlineLevel="0" collapsed="false">
      <c r="A48" s="188" t="str">
        <f aca="false">IF(ROW()&lt;=B$3,INDEX(FP!F:F,B$2+ROW()-1)&amp;" - "&amp;INDEX(FP!C:C,B$2+ROW()-1),"")</f>
        <v/>
      </c>
      <c r="B48" s="188"/>
      <c r="C48" s="200" t="str">
        <f aca="false">IF(ROW()&lt;=B$3,INDEX(FP!E:E,B$2+ROW()-1),"")</f>
        <v/>
      </c>
      <c r="D48" s="187" t="str">
        <f aca="false">IF(ROW()&lt;=B$3,INDEX(FP!F:F,B$2+ROW()-1),"")</f>
        <v/>
      </c>
      <c r="E48" s="187"/>
      <c r="F48" s="187" t="str">
        <f aca="false">IF(ROW()&lt;=B$3,INDEX(FP!G:G,B$2+ROW()-1),"")</f>
        <v/>
      </c>
      <c r="G48" s="187"/>
      <c r="H48" s="188" t="str">
        <f aca="false">IF(ROW()&lt;=B$3,INDEX(FP!C:C,B$2+ROW()-1),"")</f>
        <v/>
      </c>
      <c r="I48" s="189" t="str">
        <f aca="false">IF(ROW()&lt;=B$3,SUMIF(A$107:A$10042,A48,I$107:I$10042),"")</f>
        <v/>
      </c>
      <c r="J48" s="189" t="str">
        <f aca="false">IF(ROW()&lt;=B$3,SUMIFS(I$103:I$50042,A$103:A$50042,K48,J$103:J$50042,L48),"")</f>
        <v/>
      </c>
      <c r="K48" s="190" t="str">
        <f aca="false">$A48</f>
        <v/>
      </c>
      <c r="L48" s="191" t="n">
        <v>99</v>
      </c>
      <c r="M48" s="201" t="s">
        <v>372</v>
      </c>
      <c r="N48" s="202" t="s">
        <v>416</v>
      </c>
      <c r="O48" s="192"/>
      <c r="P48" s="192"/>
      <c r="Q48" s="192"/>
      <c r="R48" s="192"/>
      <c r="W48" s="192"/>
      <c r="X48" s="192"/>
      <c r="Y48" s="192"/>
    </row>
    <row r="49" s="179" customFormat="true" ht="10.5" hidden="true" customHeight="false" outlineLevel="0" collapsed="false">
      <c r="A49" s="188" t="str">
        <f aca="false">IF(ROW()&lt;=B$3,INDEX(FP!F:F,B$2+ROW()-1)&amp;" - "&amp;INDEX(FP!C:C,B$2+ROW()-1),"")</f>
        <v/>
      </c>
      <c r="B49" s="188"/>
      <c r="C49" s="200" t="str">
        <f aca="false">IF(ROW()&lt;=B$3,INDEX(FP!E:E,B$2+ROW()-1),"")</f>
        <v/>
      </c>
      <c r="D49" s="187" t="str">
        <f aca="false">IF(ROW()&lt;=B$3,INDEX(FP!F:F,B$2+ROW()-1),"")</f>
        <v/>
      </c>
      <c r="E49" s="187"/>
      <c r="F49" s="187" t="str">
        <f aca="false">IF(ROW()&lt;=B$3,INDEX(FP!G:G,B$2+ROW()-1),"")</f>
        <v/>
      </c>
      <c r="G49" s="187"/>
      <c r="H49" s="188" t="str">
        <f aca="false">IF(ROW()&lt;=B$3,INDEX(FP!C:C,B$2+ROW()-1),"")</f>
        <v/>
      </c>
      <c r="I49" s="189" t="str">
        <f aca="false">IF(ROW()&lt;=B$3,SUMIF(A$107:A$10042,A49,I$107:I$10042),"")</f>
        <v/>
      </c>
      <c r="J49" s="189" t="str">
        <f aca="false">IF(ROW()&lt;=B$3,SUMIFS(I$103:I$50042,A$103:A$50042,K49,J$103:J$50042,L49),"")</f>
        <v/>
      </c>
      <c r="K49" s="190" t="str">
        <f aca="false">$A49</f>
        <v/>
      </c>
      <c r="L49" s="191" t="n">
        <v>99</v>
      </c>
      <c r="M49" s="203" t="str">
        <f aca="false">$A48</f>
        <v/>
      </c>
      <c r="N49" s="204" t="n">
        <v>99</v>
      </c>
      <c r="O49" s="192"/>
      <c r="P49" s="192"/>
      <c r="U49" s="192"/>
      <c r="V49" s="192"/>
      <c r="W49" s="192"/>
      <c r="X49" s="192"/>
      <c r="Y49" s="192"/>
    </row>
    <row r="50" s="179" customFormat="true" ht="10.5" hidden="true" customHeight="false" outlineLevel="0" collapsed="false">
      <c r="A50" s="188" t="str">
        <f aca="false">IF(ROW()&lt;=B$3,INDEX(FP!F:F,B$2+ROW()-1)&amp;" - "&amp;INDEX(FP!C:C,B$2+ROW()-1),"")</f>
        <v/>
      </c>
      <c r="B50" s="188"/>
      <c r="C50" s="200" t="str">
        <f aca="false">IF(ROW()&lt;=B$3,INDEX(FP!E:E,B$2+ROW()-1),"")</f>
        <v/>
      </c>
      <c r="D50" s="187" t="str">
        <f aca="false">IF(ROW()&lt;=B$3,INDEX(FP!F:F,B$2+ROW()-1),"")</f>
        <v/>
      </c>
      <c r="E50" s="187"/>
      <c r="F50" s="187" t="str">
        <f aca="false">IF(ROW()&lt;=B$3,INDEX(FP!G:G,B$2+ROW()-1),"")</f>
        <v/>
      </c>
      <c r="G50" s="187"/>
      <c r="H50" s="188" t="str">
        <f aca="false">IF(ROW()&lt;=B$3,INDEX(FP!C:C,B$2+ROW()-1),"")</f>
        <v/>
      </c>
      <c r="I50" s="189" t="str">
        <f aca="false">IF(ROW()&lt;=B$3,SUMIF(A$107:A$10042,A50,I$107:I$10042),"")</f>
        <v/>
      </c>
      <c r="J50" s="189" t="str">
        <f aca="false">IF(ROW()&lt;=B$3,SUMIFS(I$103:I$50042,A$103:A$50042,K50,J$103:J$50042,L50),"")</f>
        <v/>
      </c>
      <c r="K50" s="190" t="str">
        <f aca="false">$A50</f>
        <v/>
      </c>
      <c r="L50" s="191" t="n">
        <v>99</v>
      </c>
      <c r="M50" s="209" t="s">
        <v>372</v>
      </c>
      <c r="N50" s="210" t="s">
        <v>416</v>
      </c>
      <c r="S50" s="192"/>
      <c r="T50" s="192"/>
      <c r="U50" s="192"/>
      <c r="V50" s="192"/>
      <c r="W50" s="192"/>
      <c r="X50" s="192"/>
      <c r="Y50" s="192"/>
    </row>
    <row r="51" s="179" customFormat="true" ht="10.5" hidden="true" customHeight="false" outlineLevel="0" collapsed="false">
      <c r="A51" s="188" t="str">
        <f aca="false">IF(ROW()&lt;=B$3,INDEX(FP!F:F,B$2+ROW()-1)&amp;" - "&amp;INDEX(FP!C:C,B$2+ROW()-1),"")</f>
        <v/>
      </c>
      <c r="B51" s="188"/>
      <c r="C51" s="200" t="str">
        <f aca="false">IF(ROW()&lt;=B$3,INDEX(FP!E:E,B$2+ROW()-1),"")</f>
        <v/>
      </c>
      <c r="D51" s="187" t="str">
        <f aca="false">IF(ROW()&lt;=B$3,INDEX(FP!F:F,B$2+ROW()-1),"")</f>
        <v/>
      </c>
      <c r="E51" s="187"/>
      <c r="F51" s="187" t="str">
        <f aca="false">IF(ROW()&lt;=B$3,INDEX(FP!G:G,B$2+ROW()-1),"")</f>
        <v/>
      </c>
      <c r="G51" s="187"/>
      <c r="H51" s="188" t="str">
        <f aca="false">IF(ROW()&lt;=B$3,INDEX(FP!C:C,B$2+ROW()-1),"")</f>
        <v/>
      </c>
      <c r="I51" s="189" t="str">
        <f aca="false">IF(ROW()&lt;=B$3,SUMIF(A$107:A$10042,A51,I$107:I$10042),"")</f>
        <v/>
      </c>
      <c r="J51" s="189" t="str">
        <f aca="false">IF(ROW()&lt;=B$3,SUMIFS(I$103:I$50042,A$103:A$50042,K51,J$103:J$50042,L51),"")</f>
        <v/>
      </c>
      <c r="K51" s="190" t="str">
        <f aca="false">$A51</f>
        <v/>
      </c>
      <c r="L51" s="191" t="n">
        <v>99</v>
      </c>
      <c r="M51" s="211" t="str">
        <f aca="false">$A50</f>
        <v/>
      </c>
      <c r="N51" s="211" t="n">
        <v>99</v>
      </c>
      <c r="Q51" s="192"/>
      <c r="R51" s="192"/>
      <c r="S51" s="192"/>
      <c r="T51" s="192"/>
      <c r="U51" s="192"/>
      <c r="V51" s="192"/>
      <c r="W51" s="192"/>
      <c r="X51" s="192"/>
      <c r="Y51" s="192"/>
    </row>
    <row r="52" s="179" customFormat="true" ht="10.5" hidden="true" customHeight="false" outlineLevel="0" collapsed="false">
      <c r="A52" s="188" t="str">
        <f aca="false">IF(ROW()&lt;=B$3,INDEX(FP!F:F,B$2+ROW()-1)&amp;" - "&amp;INDEX(FP!C:C,B$2+ROW()-1),"")</f>
        <v/>
      </c>
      <c r="B52" s="188"/>
      <c r="C52" s="200" t="str">
        <f aca="false">IF(ROW()&lt;=B$3,INDEX(FP!E:E,B$2+ROW()-1),"")</f>
        <v/>
      </c>
      <c r="D52" s="187" t="str">
        <f aca="false">IF(ROW()&lt;=B$3,INDEX(FP!F:F,B$2+ROW()-1),"")</f>
        <v/>
      </c>
      <c r="E52" s="187"/>
      <c r="F52" s="187" t="str">
        <f aca="false">IF(ROW()&lt;=B$3,INDEX(FP!G:G,B$2+ROW()-1),"")</f>
        <v/>
      </c>
      <c r="G52" s="187"/>
      <c r="H52" s="188" t="str">
        <f aca="false">IF(ROW()&lt;=B$3,INDEX(FP!C:C,B$2+ROW()-1),"")</f>
        <v/>
      </c>
      <c r="I52" s="189" t="str">
        <f aca="false">IF(ROW()&lt;=B$3,SUMIF(A$107:A$10042,A52,I$107:I$10042),"")</f>
        <v/>
      </c>
      <c r="J52" s="189" t="str">
        <f aca="false">IF(ROW()&lt;=B$3,SUMIFS(I$103:I$50042,A$103:A$50042,K52,J$103:J$50042,L52),"")</f>
        <v/>
      </c>
      <c r="K52" s="190" t="str">
        <f aca="false">$A52</f>
        <v/>
      </c>
      <c r="L52" s="191" t="n">
        <v>99</v>
      </c>
      <c r="M52" s="201" t="s">
        <v>372</v>
      </c>
      <c r="N52" s="202" t="s">
        <v>416</v>
      </c>
      <c r="O52" s="192"/>
      <c r="P52" s="192"/>
      <c r="Q52" s="192"/>
      <c r="R52" s="192"/>
      <c r="S52" s="192"/>
      <c r="T52" s="192"/>
      <c r="U52" s="192"/>
      <c r="V52" s="192"/>
      <c r="W52" s="192"/>
      <c r="X52" s="192"/>
      <c r="Y52" s="192"/>
    </row>
    <row r="53" s="179" customFormat="true" ht="10.5" hidden="true" customHeight="false" outlineLevel="0" collapsed="false">
      <c r="A53" s="188" t="str">
        <f aca="false">IF(ROW()&lt;=B$3,INDEX(FP!F:F,B$2+ROW()-1)&amp;" - "&amp;INDEX(FP!C:C,B$2+ROW()-1),"")</f>
        <v/>
      </c>
      <c r="B53" s="188"/>
      <c r="C53" s="200" t="str">
        <f aca="false">IF(ROW()&lt;=B$3,INDEX(FP!E:E,B$2+ROW()-1),"")</f>
        <v/>
      </c>
      <c r="D53" s="187" t="str">
        <f aca="false">IF(ROW()&lt;=B$3,INDEX(FP!F:F,B$2+ROW()-1),"")</f>
        <v/>
      </c>
      <c r="E53" s="187"/>
      <c r="F53" s="187" t="str">
        <f aca="false">IF(ROW()&lt;=B$3,INDEX(FP!G:G,B$2+ROW()-1),"")</f>
        <v/>
      </c>
      <c r="G53" s="187"/>
      <c r="H53" s="188" t="str">
        <f aca="false">IF(ROW()&lt;=B$3,INDEX(FP!C:C,B$2+ROW()-1),"")</f>
        <v/>
      </c>
      <c r="I53" s="189" t="str">
        <f aca="false">IF(ROW()&lt;=B$3,SUMIF(A$107:A$10042,A53,I$107:I$10042),"")</f>
        <v/>
      </c>
      <c r="J53" s="189" t="str">
        <f aca="false">IF(ROW()&lt;=B$3,SUMIFS(I$103:I$50042,A$103:A$50042,K53,J$103:J$50042,L53),"")</f>
        <v/>
      </c>
      <c r="K53" s="190" t="str">
        <f aca="false">$A53</f>
        <v/>
      </c>
      <c r="L53" s="191" t="n">
        <v>99</v>
      </c>
      <c r="M53" s="203" t="str">
        <f aca="false">$A52</f>
        <v/>
      </c>
      <c r="N53" s="204" t="n">
        <v>99</v>
      </c>
      <c r="O53" s="192"/>
      <c r="P53" s="192"/>
      <c r="Q53" s="192"/>
      <c r="R53" s="192"/>
      <c r="S53" s="192"/>
      <c r="T53" s="192"/>
      <c r="U53" s="192"/>
      <c r="V53" s="192"/>
      <c r="W53" s="192"/>
      <c r="X53" s="192"/>
      <c r="Y53" s="192"/>
    </row>
    <row r="54" s="179" customFormat="true" ht="10.5" hidden="true" customHeight="false" outlineLevel="0" collapsed="false">
      <c r="A54" s="188" t="str">
        <f aca="false">IF(ROW()&lt;=B$3,INDEX(FP!F:F,B$2+ROW()-1)&amp;" - "&amp;INDEX(FP!C:C,B$2+ROW()-1),"")</f>
        <v/>
      </c>
      <c r="B54" s="188"/>
      <c r="C54" s="200" t="str">
        <f aca="false">IF(ROW()&lt;=B$3,INDEX(FP!E:E,B$2+ROW()-1),"")</f>
        <v/>
      </c>
      <c r="D54" s="187" t="str">
        <f aca="false">IF(ROW()&lt;=B$3,INDEX(FP!F:F,B$2+ROW()-1),"")</f>
        <v/>
      </c>
      <c r="E54" s="187"/>
      <c r="F54" s="187" t="str">
        <f aca="false">IF(ROW()&lt;=B$3,INDEX(FP!G:G,B$2+ROW()-1),"")</f>
        <v/>
      </c>
      <c r="G54" s="187"/>
      <c r="H54" s="188" t="str">
        <f aca="false">IF(ROW()&lt;=B$3,INDEX(FP!C:C,B$2+ROW()-1),"")</f>
        <v/>
      </c>
      <c r="I54" s="189" t="str">
        <f aca="false">IF(ROW()&lt;=B$3,SUMIF(A$107:A$10042,A54,I$107:I$10042),"")</f>
        <v/>
      </c>
      <c r="J54" s="189" t="str">
        <f aca="false">IF(ROW()&lt;=B$3,SUMIFS(I$103:I$50042,A$103:A$50042,K54,J$103:J$50042,L54),"")</f>
        <v/>
      </c>
      <c r="K54" s="190" t="str">
        <f aca="false">$A54</f>
        <v/>
      </c>
      <c r="L54" s="191" t="n">
        <v>99</v>
      </c>
      <c r="M54" s="209" t="s">
        <v>372</v>
      </c>
      <c r="N54" s="210" t="s">
        <v>416</v>
      </c>
      <c r="O54" s="192"/>
      <c r="P54" s="192"/>
      <c r="Q54" s="192"/>
      <c r="R54" s="192"/>
      <c r="S54" s="192"/>
      <c r="T54" s="192"/>
      <c r="U54" s="192"/>
      <c r="V54" s="192"/>
      <c r="W54" s="192"/>
      <c r="X54" s="192"/>
      <c r="Y54" s="192"/>
    </row>
    <row r="55" s="179" customFormat="true" ht="10.5" hidden="true" customHeight="false" outlineLevel="0" collapsed="false">
      <c r="A55" s="188" t="str">
        <f aca="false">IF(ROW()&lt;=B$3,INDEX(FP!F:F,B$2+ROW()-1)&amp;" - "&amp;INDEX(FP!C:C,B$2+ROW()-1),"")</f>
        <v/>
      </c>
      <c r="B55" s="188"/>
      <c r="C55" s="200" t="str">
        <f aca="false">IF(ROW()&lt;=B$3,INDEX(FP!E:E,B$2+ROW()-1),"")</f>
        <v/>
      </c>
      <c r="D55" s="187" t="str">
        <f aca="false">IF(ROW()&lt;=B$3,INDEX(FP!F:F,B$2+ROW()-1),"")</f>
        <v/>
      </c>
      <c r="E55" s="187"/>
      <c r="F55" s="187" t="str">
        <f aca="false">IF(ROW()&lt;=B$3,INDEX(FP!G:G,B$2+ROW()-1),"")</f>
        <v/>
      </c>
      <c r="G55" s="187"/>
      <c r="H55" s="188" t="str">
        <f aca="false">IF(ROW()&lt;=B$3,INDEX(FP!C:C,B$2+ROW()-1),"")</f>
        <v/>
      </c>
      <c r="I55" s="189" t="str">
        <f aca="false">IF(ROW()&lt;=B$3,SUMIF(A$107:A$10042,A55,I$107:I$10042),"")</f>
        <v/>
      </c>
      <c r="J55" s="189" t="str">
        <f aca="false">IF(ROW()&lt;=B$3,SUMIFS(I$103:I$50042,A$103:A$50042,K55,J$103:J$50042,L55),"")</f>
        <v/>
      </c>
      <c r="K55" s="190" t="str">
        <f aca="false">$A55</f>
        <v/>
      </c>
      <c r="L55" s="191" t="n">
        <v>99</v>
      </c>
      <c r="M55" s="211" t="str">
        <f aca="false">$A54</f>
        <v/>
      </c>
      <c r="N55" s="211" t="n">
        <v>99</v>
      </c>
      <c r="O55" s="192"/>
      <c r="P55" s="192"/>
      <c r="Q55" s="192"/>
      <c r="R55" s="192"/>
      <c r="S55" s="192"/>
      <c r="T55" s="192"/>
      <c r="U55" s="192"/>
      <c r="V55" s="192"/>
      <c r="W55" s="192"/>
      <c r="X55" s="192"/>
      <c r="Y55" s="192"/>
    </row>
    <row r="56" s="179" customFormat="true" ht="10.5" hidden="true" customHeight="false" outlineLevel="0" collapsed="false">
      <c r="A56" s="188" t="str">
        <f aca="false">IF(ROW()&lt;=B$3,INDEX(FP!F:F,B$2+ROW()-1)&amp;" - "&amp;INDEX(FP!C:C,B$2+ROW()-1),"")</f>
        <v/>
      </c>
      <c r="B56" s="188"/>
      <c r="C56" s="200" t="str">
        <f aca="false">IF(ROW()&lt;=B$3,INDEX(FP!E:E,B$2+ROW()-1),"")</f>
        <v/>
      </c>
      <c r="D56" s="187" t="str">
        <f aca="false">IF(ROW()&lt;=B$3,INDEX(FP!F:F,B$2+ROW()-1),"")</f>
        <v/>
      </c>
      <c r="E56" s="187"/>
      <c r="F56" s="187" t="str">
        <f aca="false">IF(ROW()&lt;=B$3,INDEX(FP!G:G,B$2+ROW()-1),"")</f>
        <v/>
      </c>
      <c r="G56" s="187"/>
      <c r="H56" s="188" t="str">
        <f aca="false">IF(ROW()&lt;=B$3,INDEX(FP!C:C,B$2+ROW()-1),"")</f>
        <v/>
      </c>
      <c r="I56" s="189" t="str">
        <f aca="false">IF(ROW()&lt;=B$3,SUMIF(A$107:A$10042,A56,I$107:I$10042),"")</f>
        <v/>
      </c>
      <c r="J56" s="189" t="str">
        <f aca="false">IF(ROW()&lt;=B$3,SUMIFS(I$103:I$50042,A$103:A$50042,K56,J$103:J$50042,L56),"")</f>
        <v/>
      </c>
      <c r="K56" s="190" t="str">
        <f aca="false">$A56</f>
        <v/>
      </c>
      <c r="L56" s="191" t="n">
        <v>99</v>
      </c>
      <c r="M56" s="201" t="s">
        <v>372</v>
      </c>
      <c r="N56" s="202" t="s">
        <v>416</v>
      </c>
      <c r="O56" s="192"/>
      <c r="P56" s="192"/>
      <c r="Q56" s="192"/>
      <c r="R56" s="192"/>
      <c r="S56" s="192"/>
      <c r="T56" s="192"/>
      <c r="U56" s="192"/>
      <c r="V56" s="192"/>
      <c r="W56" s="192"/>
      <c r="X56" s="192"/>
      <c r="Y56" s="192"/>
    </row>
    <row r="57" s="179" customFormat="true" ht="10.5" hidden="true" customHeight="false" outlineLevel="0" collapsed="false">
      <c r="A57" s="188" t="str">
        <f aca="false">IF(ROW()&lt;=B$3,INDEX(FP!F:F,B$2+ROW()-1)&amp;" - "&amp;INDEX(FP!C:C,B$2+ROW()-1),"")</f>
        <v/>
      </c>
      <c r="B57" s="188"/>
      <c r="C57" s="200" t="str">
        <f aca="false">IF(ROW()&lt;=B$3,INDEX(FP!E:E,B$2+ROW()-1),"")</f>
        <v/>
      </c>
      <c r="D57" s="187" t="str">
        <f aca="false">IF(ROW()&lt;=B$3,INDEX(FP!F:F,B$2+ROW()-1),"")</f>
        <v/>
      </c>
      <c r="E57" s="187"/>
      <c r="F57" s="187" t="str">
        <f aca="false">IF(ROW()&lt;=B$3,INDEX(FP!G:G,B$2+ROW()-1),"")</f>
        <v/>
      </c>
      <c r="G57" s="187"/>
      <c r="H57" s="188" t="str">
        <f aca="false">IF(ROW()&lt;=B$3,INDEX(FP!C:C,B$2+ROW()-1),"")</f>
        <v/>
      </c>
      <c r="I57" s="189" t="str">
        <f aca="false">IF(ROW()&lt;=B$3,SUMIF(A$107:A$10042,A57,I$107:I$10042),"")</f>
        <v/>
      </c>
      <c r="J57" s="189" t="str">
        <f aca="false">IF(ROW()&lt;=B$3,SUMIFS(I$103:I$50042,A$103:A$50042,K57,J$103:J$50042,L57),"")</f>
        <v/>
      </c>
      <c r="K57" s="190" t="str">
        <f aca="false">$A57</f>
        <v/>
      </c>
      <c r="L57" s="191" t="n">
        <v>99</v>
      </c>
      <c r="M57" s="203" t="str">
        <f aca="false">$A56</f>
        <v/>
      </c>
      <c r="N57" s="204" t="n">
        <v>99</v>
      </c>
      <c r="O57" s="192"/>
      <c r="P57" s="192"/>
      <c r="Q57" s="192"/>
      <c r="R57" s="192"/>
      <c r="S57" s="192"/>
      <c r="T57" s="192"/>
      <c r="U57" s="192"/>
      <c r="V57" s="192"/>
      <c r="W57" s="192"/>
      <c r="X57" s="192"/>
      <c r="Y57" s="192"/>
    </row>
    <row r="58" s="179" customFormat="true" ht="10.5" hidden="true" customHeight="false" outlineLevel="0" collapsed="false">
      <c r="A58" s="188" t="str">
        <f aca="false">IF(ROW()&lt;=B$3,INDEX(FP!F:F,B$2+ROW()-1)&amp;" - "&amp;INDEX(FP!C:C,B$2+ROW()-1),"")</f>
        <v/>
      </c>
      <c r="B58" s="188"/>
      <c r="C58" s="200" t="str">
        <f aca="false">IF(ROW()&lt;=B$3,INDEX(FP!E:E,B$2+ROW()-1),"")</f>
        <v/>
      </c>
      <c r="D58" s="187" t="str">
        <f aca="false">IF(ROW()&lt;=B$3,INDEX(FP!F:F,B$2+ROW()-1),"")</f>
        <v/>
      </c>
      <c r="E58" s="187"/>
      <c r="F58" s="187" t="str">
        <f aca="false">IF(ROW()&lt;=B$3,INDEX(FP!G:G,B$2+ROW()-1),"")</f>
        <v/>
      </c>
      <c r="G58" s="187"/>
      <c r="H58" s="188" t="str">
        <f aca="false">IF(ROW()&lt;=B$3,INDEX(FP!C:C,B$2+ROW()-1),"")</f>
        <v/>
      </c>
      <c r="I58" s="189" t="str">
        <f aca="false">IF(ROW()&lt;=B$3,SUMIF(A$107:A$10042,A58,I$107:I$10042),"")</f>
        <v/>
      </c>
      <c r="J58" s="189" t="str">
        <f aca="false">IF(ROW()&lt;=B$3,SUMIFS(I$103:I$50042,A$103:A$50042,K58,J$103:J$50042,L58),"")</f>
        <v/>
      </c>
      <c r="K58" s="190" t="str">
        <f aca="false">$A58</f>
        <v/>
      </c>
      <c r="L58" s="191" t="n">
        <v>99</v>
      </c>
      <c r="M58" s="209" t="s">
        <v>372</v>
      </c>
      <c r="N58" s="210" t="s">
        <v>416</v>
      </c>
      <c r="O58" s="192"/>
      <c r="P58" s="192"/>
      <c r="Q58" s="192"/>
      <c r="R58" s="192"/>
      <c r="S58" s="192"/>
      <c r="T58" s="192"/>
      <c r="U58" s="192"/>
      <c r="V58" s="192"/>
      <c r="W58" s="192"/>
      <c r="X58" s="192"/>
      <c r="Y58" s="192"/>
    </row>
    <row r="59" s="179" customFormat="true" ht="10.5" hidden="true" customHeight="false" outlineLevel="0" collapsed="false">
      <c r="A59" s="188" t="str">
        <f aca="false">IF(ROW()&lt;=B$3,INDEX(FP!F:F,B$2+ROW()-1)&amp;" - "&amp;INDEX(FP!C:C,B$2+ROW()-1),"")</f>
        <v/>
      </c>
      <c r="B59" s="188"/>
      <c r="C59" s="200" t="str">
        <f aca="false">IF(ROW()&lt;=B$3,INDEX(FP!E:E,B$2+ROW()-1),"")</f>
        <v/>
      </c>
      <c r="D59" s="187" t="str">
        <f aca="false">IF(ROW()&lt;=B$3,INDEX(FP!F:F,B$2+ROW()-1),"")</f>
        <v/>
      </c>
      <c r="E59" s="187"/>
      <c r="F59" s="187" t="str">
        <f aca="false">IF(ROW()&lt;=B$3,INDEX(FP!G:G,B$2+ROW()-1),"")</f>
        <v/>
      </c>
      <c r="G59" s="187"/>
      <c r="H59" s="188" t="str">
        <f aca="false">IF(ROW()&lt;=B$3,INDEX(FP!C:C,B$2+ROW()-1),"")</f>
        <v/>
      </c>
      <c r="I59" s="189" t="str">
        <f aca="false">IF(ROW()&lt;=B$3,SUMIF(A$107:A$10042,A59,I$107:I$10042),"")</f>
        <v/>
      </c>
      <c r="J59" s="189" t="str">
        <f aca="false">IF(ROW()&lt;=B$3,SUMIFS(I$103:I$50042,A$103:A$50042,K59,J$103:J$50042,L59),"")</f>
        <v/>
      </c>
      <c r="K59" s="190" t="str">
        <f aca="false">$A59</f>
        <v/>
      </c>
      <c r="L59" s="191" t="n">
        <v>99</v>
      </c>
      <c r="M59" s="211" t="str">
        <f aca="false">$A58</f>
        <v/>
      </c>
      <c r="N59" s="211" t="n">
        <v>99</v>
      </c>
      <c r="O59" s="192"/>
      <c r="P59" s="192"/>
      <c r="Q59" s="192"/>
      <c r="R59" s="192"/>
      <c r="S59" s="192"/>
      <c r="T59" s="192"/>
      <c r="U59" s="192"/>
      <c r="V59" s="192"/>
      <c r="W59" s="192"/>
      <c r="X59" s="192"/>
      <c r="Y59" s="192"/>
    </row>
    <row r="60" s="179" customFormat="true" ht="10.5" hidden="true" customHeight="false" outlineLevel="0" collapsed="false">
      <c r="A60" s="188" t="str">
        <f aca="false">IF(ROW()&lt;=B$3,INDEX(FP!F:F,B$2+ROW()-1)&amp;" - "&amp;INDEX(FP!C:C,B$2+ROW()-1),"")</f>
        <v/>
      </c>
      <c r="B60" s="188"/>
      <c r="C60" s="200" t="str">
        <f aca="false">IF(ROW()&lt;=B$3,INDEX(FP!E:E,B$2+ROW()-1),"")</f>
        <v/>
      </c>
      <c r="D60" s="187" t="str">
        <f aca="false">IF(ROW()&lt;=B$3,INDEX(FP!F:F,B$2+ROW()-1),"")</f>
        <v/>
      </c>
      <c r="E60" s="187"/>
      <c r="F60" s="187" t="str">
        <f aca="false">IF(ROW()&lt;=B$3,INDEX(FP!G:G,B$2+ROW()-1),"")</f>
        <v/>
      </c>
      <c r="G60" s="187"/>
      <c r="H60" s="188" t="str">
        <f aca="false">IF(ROW()&lt;=B$3,INDEX(FP!C:C,B$2+ROW()-1),"")</f>
        <v/>
      </c>
      <c r="I60" s="189" t="str">
        <f aca="false">IF(ROW()&lt;=B$3,SUMIF(A$107:A$10042,A60,I$107:I$10042),"")</f>
        <v/>
      </c>
      <c r="J60" s="189" t="str">
        <f aca="false">IF(ROW()&lt;=B$3,SUMIFS(I$103:I$50042,A$103:A$50042,K60,J$103:J$50042,L60),"")</f>
        <v/>
      </c>
      <c r="K60" s="190" t="str">
        <f aca="false">$A60</f>
        <v/>
      </c>
      <c r="L60" s="191" t="n">
        <v>99</v>
      </c>
      <c r="M60" s="201" t="s">
        <v>372</v>
      </c>
      <c r="N60" s="202" t="s">
        <v>416</v>
      </c>
      <c r="O60" s="192"/>
      <c r="P60" s="192"/>
      <c r="Q60" s="192"/>
      <c r="R60" s="192"/>
      <c r="S60" s="192"/>
      <c r="T60" s="192"/>
      <c r="U60" s="192"/>
      <c r="V60" s="192"/>
      <c r="W60" s="192"/>
      <c r="X60" s="192"/>
      <c r="Y60" s="192"/>
    </row>
    <row r="61" s="179" customFormat="true" ht="10.5" hidden="true" customHeight="false" outlineLevel="0" collapsed="false">
      <c r="A61" s="188" t="str">
        <f aca="false">IF(ROW()&lt;=B$3,INDEX(FP!F:F,B$2+ROW()-1)&amp;" - "&amp;INDEX(FP!C:C,B$2+ROW()-1),"")</f>
        <v/>
      </c>
      <c r="B61" s="188"/>
      <c r="C61" s="200" t="str">
        <f aca="false">IF(ROW()&lt;=B$3,INDEX(FP!E:E,B$2+ROW()-1),"")</f>
        <v/>
      </c>
      <c r="D61" s="187" t="str">
        <f aca="false">IF(ROW()&lt;=B$3,INDEX(FP!F:F,B$2+ROW()-1),"")</f>
        <v/>
      </c>
      <c r="E61" s="187"/>
      <c r="F61" s="187" t="str">
        <f aca="false">IF(ROW()&lt;=B$3,INDEX(FP!G:G,B$2+ROW()-1),"")</f>
        <v/>
      </c>
      <c r="G61" s="187"/>
      <c r="H61" s="188" t="str">
        <f aca="false">IF(ROW()&lt;=B$3,INDEX(FP!C:C,B$2+ROW()-1),"")</f>
        <v/>
      </c>
      <c r="I61" s="189" t="str">
        <f aca="false">IF(ROW()&lt;=B$3,SUMIF(A$107:A$10042,A61,I$107:I$10042),"")</f>
        <v/>
      </c>
      <c r="J61" s="189" t="str">
        <f aca="false">IF(ROW()&lt;=B$3,SUMIFS(I$103:I$50042,A$103:A$50042,K61,J$103:J$50042,L61),"")</f>
        <v/>
      </c>
      <c r="K61" s="190" t="str">
        <f aca="false">$A61</f>
        <v/>
      </c>
      <c r="L61" s="191" t="n">
        <v>99</v>
      </c>
      <c r="M61" s="203" t="str">
        <f aca="false">$A60</f>
        <v/>
      </c>
      <c r="N61" s="204" t="n">
        <v>99</v>
      </c>
      <c r="O61" s="192"/>
      <c r="P61" s="192"/>
      <c r="Q61" s="192"/>
      <c r="R61" s="192"/>
      <c r="S61" s="192"/>
      <c r="T61" s="192"/>
      <c r="U61" s="192"/>
      <c r="V61" s="192"/>
      <c r="W61" s="192"/>
      <c r="X61" s="192"/>
      <c r="Y61" s="192"/>
    </row>
    <row r="62" s="179" customFormat="true" ht="10.5" hidden="true" customHeight="false" outlineLevel="0" collapsed="false">
      <c r="A62" s="188" t="str">
        <f aca="false">IF(ROW()&lt;=B$3,INDEX(FP!F:F,B$2+ROW()-1)&amp;" - "&amp;INDEX(FP!C:C,B$2+ROW()-1),"")</f>
        <v/>
      </c>
      <c r="B62" s="188"/>
      <c r="C62" s="200" t="str">
        <f aca="false">IF(ROW()&lt;=B$3,INDEX(FP!E:E,B$2+ROW()-1),"")</f>
        <v/>
      </c>
      <c r="D62" s="187" t="str">
        <f aca="false">IF(ROW()&lt;=B$3,INDEX(FP!F:F,B$2+ROW()-1),"")</f>
        <v/>
      </c>
      <c r="E62" s="187"/>
      <c r="F62" s="187" t="str">
        <f aca="false">IF(ROW()&lt;=B$3,INDEX(FP!G:G,B$2+ROW()-1),"")</f>
        <v/>
      </c>
      <c r="G62" s="187"/>
      <c r="H62" s="188" t="str">
        <f aca="false">IF(ROW()&lt;=B$3,INDEX(FP!C:C,B$2+ROW()-1),"")</f>
        <v/>
      </c>
      <c r="I62" s="189" t="str">
        <f aca="false">IF(ROW()&lt;=B$3,SUMIF(A$107:A$10042,A62,I$107:I$10042),"")</f>
        <v/>
      </c>
      <c r="J62" s="189" t="str">
        <f aca="false">IF(ROW()&lt;=B$3,SUMIFS(I$103:I$50042,A$103:A$50042,K62,J$103:J$50042,L62),"")</f>
        <v/>
      </c>
      <c r="K62" s="190" t="str">
        <f aca="false">$A62</f>
        <v/>
      </c>
      <c r="L62" s="191" t="n">
        <v>99</v>
      </c>
      <c r="M62" s="209" t="s">
        <v>372</v>
      </c>
      <c r="N62" s="210" t="s">
        <v>416</v>
      </c>
      <c r="O62" s="192"/>
      <c r="P62" s="192"/>
      <c r="Q62" s="192"/>
      <c r="R62" s="192"/>
      <c r="S62" s="192"/>
      <c r="T62" s="192"/>
      <c r="U62" s="192"/>
      <c r="V62" s="192"/>
      <c r="W62" s="192"/>
      <c r="X62" s="192"/>
      <c r="Y62" s="192"/>
    </row>
    <row r="63" s="179" customFormat="true" ht="10.5" hidden="true" customHeight="false" outlineLevel="0" collapsed="false">
      <c r="A63" s="188" t="str">
        <f aca="false">IF(ROW()&lt;=B$3,INDEX(FP!F:F,B$2+ROW()-1)&amp;" - "&amp;INDEX(FP!C:C,B$2+ROW()-1),"")</f>
        <v/>
      </c>
      <c r="B63" s="188"/>
      <c r="C63" s="200" t="str">
        <f aca="false">IF(ROW()&lt;=B$3,INDEX(FP!E:E,B$2+ROW()-1),"")</f>
        <v/>
      </c>
      <c r="D63" s="187" t="str">
        <f aca="false">IF(ROW()&lt;=B$3,INDEX(FP!F:F,B$2+ROW()-1),"")</f>
        <v/>
      </c>
      <c r="E63" s="187"/>
      <c r="F63" s="187" t="str">
        <f aca="false">IF(ROW()&lt;=B$3,INDEX(FP!G:G,B$2+ROW()-1),"")</f>
        <v/>
      </c>
      <c r="G63" s="187"/>
      <c r="H63" s="188" t="str">
        <f aca="false">IF(ROW()&lt;=B$3,INDEX(FP!C:C,B$2+ROW()-1),"")</f>
        <v/>
      </c>
      <c r="I63" s="189" t="str">
        <f aca="false">IF(ROW()&lt;=B$3,SUMIF(A$107:A$10042,A63,I$107:I$10042),"")</f>
        <v/>
      </c>
      <c r="J63" s="189" t="str">
        <f aca="false">IF(ROW()&lt;=B$3,SUMIFS(I$103:I$50042,A$103:A$50042,K63,J$103:J$50042,L63),"")</f>
        <v/>
      </c>
      <c r="K63" s="190" t="str">
        <f aca="false">$A63</f>
        <v/>
      </c>
      <c r="L63" s="191" t="n">
        <v>99</v>
      </c>
      <c r="M63" s="211" t="str">
        <f aca="false">$A62</f>
        <v/>
      </c>
      <c r="N63" s="211" t="n">
        <v>99</v>
      </c>
      <c r="O63" s="192"/>
      <c r="P63" s="192"/>
      <c r="Q63" s="192"/>
      <c r="R63" s="192"/>
      <c r="S63" s="192"/>
      <c r="T63" s="192"/>
      <c r="U63" s="192"/>
      <c r="V63" s="192"/>
      <c r="W63" s="192"/>
      <c r="X63" s="192"/>
      <c r="Y63" s="192"/>
    </row>
    <row r="64" s="179" customFormat="true" ht="10.5" hidden="true" customHeight="false" outlineLevel="0" collapsed="false">
      <c r="A64" s="188" t="str">
        <f aca="false">IF(ROW()&lt;=B$3,INDEX(FP!F:F,B$2+ROW()-1)&amp;" - "&amp;INDEX(FP!C:C,B$2+ROW()-1),"")</f>
        <v/>
      </c>
      <c r="B64" s="188"/>
      <c r="C64" s="200" t="str">
        <f aca="false">IF(ROW()&lt;=B$3,INDEX(FP!E:E,B$2+ROW()-1),"")</f>
        <v/>
      </c>
      <c r="D64" s="187" t="str">
        <f aca="false">IF(ROW()&lt;=B$3,INDEX(FP!F:F,B$2+ROW()-1),"")</f>
        <v/>
      </c>
      <c r="E64" s="187"/>
      <c r="F64" s="187" t="str">
        <f aca="false">IF(ROW()&lt;=B$3,INDEX(FP!G:G,B$2+ROW()-1),"")</f>
        <v/>
      </c>
      <c r="G64" s="187"/>
      <c r="H64" s="188" t="str">
        <f aca="false">IF(ROW()&lt;=B$3,INDEX(FP!C:C,B$2+ROW()-1),"")</f>
        <v/>
      </c>
      <c r="I64" s="189" t="str">
        <f aca="false">IF(ROW()&lt;=B$3,SUMIF(A$107:A$10042,A64,I$107:I$10042),"")</f>
        <v/>
      </c>
      <c r="J64" s="189" t="str">
        <f aca="false">IF(ROW()&lt;=B$3,SUMIFS(I$103:I$50042,A$103:A$50042,K64,J$103:J$50042,L64),"")</f>
        <v/>
      </c>
      <c r="K64" s="190" t="str">
        <f aca="false">$A64</f>
        <v/>
      </c>
      <c r="L64" s="191" t="n">
        <v>99</v>
      </c>
      <c r="M64" s="201" t="s">
        <v>372</v>
      </c>
      <c r="N64" s="202" t="s">
        <v>416</v>
      </c>
      <c r="O64" s="192"/>
      <c r="P64" s="192"/>
      <c r="Q64" s="192"/>
      <c r="R64" s="192"/>
      <c r="S64" s="192"/>
      <c r="T64" s="192"/>
      <c r="U64" s="192"/>
      <c r="V64" s="192"/>
      <c r="W64" s="192"/>
      <c r="X64" s="192"/>
      <c r="Y64" s="192"/>
    </row>
    <row r="65" s="179" customFormat="true" ht="10.5" hidden="true" customHeight="false" outlineLevel="0" collapsed="false">
      <c r="A65" s="188" t="str">
        <f aca="false">IF(ROW()&lt;=B$3,INDEX(FP!F:F,B$2+ROW()-1)&amp;" - "&amp;INDEX(FP!C:C,B$2+ROW()-1),"")</f>
        <v/>
      </c>
      <c r="B65" s="188"/>
      <c r="C65" s="200" t="str">
        <f aca="false">IF(ROW()&lt;=B$3,INDEX(FP!E:E,B$2+ROW()-1),"")</f>
        <v/>
      </c>
      <c r="D65" s="187" t="str">
        <f aca="false">IF(ROW()&lt;=B$3,INDEX(FP!F:F,B$2+ROW()-1),"")</f>
        <v/>
      </c>
      <c r="E65" s="187"/>
      <c r="F65" s="187" t="str">
        <f aca="false">IF(ROW()&lt;=B$3,INDEX(FP!G:G,B$2+ROW()-1),"")</f>
        <v/>
      </c>
      <c r="G65" s="187"/>
      <c r="H65" s="188" t="str">
        <f aca="false">IF(ROW()&lt;=B$3,INDEX(FP!C:C,B$2+ROW()-1),"")</f>
        <v/>
      </c>
      <c r="I65" s="189" t="str">
        <f aca="false">IF(ROW()&lt;=B$3,SUMIF(A$107:A$10042,A65,I$107:I$10042),"")</f>
        <v/>
      </c>
      <c r="J65" s="189" t="str">
        <f aca="false">IF(ROW()&lt;=B$3,SUMIFS(I$103:I$50042,A$103:A$50042,K65,J$103:J$50042,L65),"")</f>
        <v/>
      </c>
      <c r="K65" s="190" t="str">
        <f aca="false">$A65</f>
        <v/>
      </c>
      <c r="L65" s="191" t="n">
        <v>99</v>
      </c>
      <c r="M65" s="203" t="str">
        <f aca="false">$A64</f>
        <v/>
      </c>
      <c r="N65" s="204" t="n">
        <v>99</v>
      </c>
      <c r="O65" s="192"/>
      <c r="P65" s="192"/>
      <c r="Q65" s="192"/>
      <c r="R65" s="192"/>
      <c r="S65" s="192"/>
      <c r="T65" s="192"/>
      <c r="U65" s="192"/>
      <c r="V65" s="192"/>
      <c r="W65" s="192"/>
      <c r="X65" s="192"/>
      <c r="Y65" s="192"/>
    </row>
    <row r="66" s="179" customFormat="true" ht="10.5" hidden="true" customHeight="false" outlineLevel="0" collapsed="false">
      <c r="A66" s="188" t="str">
        <f aca="false">IF(ROW()&lt;=B$3,INDEX(FP!F:F,B$2+ROW()-1)&amp;" - "&amp;INDEX(FP!C:C,B$2+ROW()-1),"")</f>
        <v/>
      </c>
      <c r="B66" s="188"/>
      <c r="C66" s="200" t="str">
        <f aca="false">IF(ROW()&lt;=B$3,INDEX(FP!E:E,B$2+ROW()-1),"")</f>
        <v/>
      </c>
      <c r="D66" s="187" t="str">
        <f aca="false">IF(ROW()&lt;=B$3,INDEX(FP!F:F,B$2+ROW()-1),"")</f>
        <v/>
      </c>
      <c r="E66" s="187"/>
      <c r="F66" s="187" t="str">
        <f aca="false">IF(ROW()&lt;=B$3,INDEX(FP!G:G,B$2+ROW()-1),"")</f>
        <v/>
      </c>
      <c r="G66" s="187"/>
      <c r="H66" s="188" t="str">
        <f aca="false">IF(ROW()&lt;=B$3,INDEX(FP!C:C,B$2+ROW()-1),"")</f>
        <v/>
      </c>
      <c r="I66" s="189" t="str">
        <f aca="false">IF(ROW()&lt;=B$3,SUMIF(A$107:A$10042,A66,I$107:I$10042),"")</f>
        <v/>
      </c>
      <c r="J66" s="189" t="str">
        <f aca="false">IF(ROW()&lt;=B$3,SUMIFS(I$103:I$50042,A$103:A$50042,K66,J$103:J$50042,L66),"")</f>
        <v/>
      </c>
      <c r="K66" s="190" t="str">
        <f aca="false">$A66</f>
        <v/>
      </c>
      <c r="L66" s="191" t="n">
        <v>99</v>
      </c>
      <c r="M66" s="209" t="s">
        <v>372</v>
      </c>
      <c r="N66" s="210" t="s">
        <v>416</v>
      </c>
      <c r="O66" s="192"/>
      <c r="P66" s="192"/>
      <c r="Q66" s="192"/>
      <c r="R66" s="192"/>
      <c r="S66" s="192"/>
      <c r="T66" s="192"/>
      <c r="U66" s="192"/>
      <c r="V66" s="192"/>
      <c r="W66" s="192"/>
      <c r="X66" s="192"/>
      <c r="Y66" s="192"/>
    </row>
    <row r="67" s="179" customFormat="true" ht="10.5" hidden="true" customHeight="false" outlineLevel="0" collapsed="false">
      <c r="A67" s="188" t="str">
        <f aca="false">IF(ROW()&lt;=B$3,INDEX(FP!F:F,B$2+ROW()-1)&amp;" - "&amp;INDEX(FP!C:C,B$2+ROW()-1),"")</f>
        <v/>
      </c>
      <c r="B67" s="188"/>
      <c r="C67" s="200" t="str">
        <f aca="false">IF(ROW()&lt;=B$3,INDEX(FP!E:E,B$2+ROW()-1),"")</f>
        <v/>
      </c>
      <c r="D67" s="187" t="str">
        <f aca="false">IF(ROW()&lt;=B$3,INDEX(FP!F:F,B$2+ROW()-1),"")</f>
        <v/>
      </c>
      <c r="E67" s="187"/>
      <c r="F67" s="187" t="str">
        <f aca="false">IF(ROW()&lt;=B$3,INDEX(FP!G:G,B$2+ROW()-1),"")</f>
        <v/>
      </c>
      <c r="G67" s="187"/>
      <c r="H67" s="188" t="str">
        <f aca="false">IF(ROW()&lt;=B$3,INDEX(FP!C:C,B$2+ROW()-1),"")</f>
        <v/>
      </c>
      <c r="I67" s="189" t="str">
        <f aca="false">IF(ROW()&lt;=B$3,SUMIF(A$107:A$10042,A67,I$107:I$10042),"")</f>
        <v/>
      </c>
      <c r="J67" s="189" t="str">
        <f aca="false">IF(ROW()&lt;=B$3,SUMIFS(I$103:I$50042,A$103:A$50042,K67,J$103:J$50042,L67),"")</f>
        <v/>
      </c>
      <c r="K67" s="190" t="str">
        <f aca="false">$A67</f>
        <v/>
      </c>
      <c r="L67" s="191" t="n">
        <v>99</v>
      </c>
      <c r="M67" s="211" t="str">
        <f aca="false">$A66</f>
        <v/>
      </c>
      <c r="N67" s="211" t="n">
        <v>99</v>
      </c>
      <c r="O67" s="192"/>
      <c r="P67" s="192"/>
      <c r="Q67" s="192"/>
      <c r="R67" s="192"/>
      <c r="S67" s="192"/>
      <c r="T67" s="192"/>
      <c r="U67" s="192"/>
      <c r="V67" s="192"/>
      <c r="W67" s="192"/>
      <c r="X67" s="192"/>
      <c r="Y67" s="192"/>
    </row>
    <row r="68" s="179" customFormat="true" ht="10.5" hidden="true" customHeight="false" outlineLevel="0" collapsed="false">
      <c r="A68" s="188" t="str">
        <f aca="false">IF(ROW()&lt;=B$3,INDEX(FP!F:F,B$2+ROW()-1)&amp;" - "&amp;INDEX(FP!C:C,B$2+ROW()-1),"")</f>
        <v/>
      </c>
      <c r="B68" s="188"/>
      <c r="C68" s="200" t="str">
        <f aca="false">IF(ROW()&lt;=B$3,INDEX(FP!E:E,B$2+ROW()-1),"")</f>
        <v/>
      </c>
      <c r="D68" s="187" t="str">
        <f aca="false">IF(ROW()&lt;=B$3,INDEX(FP!F:F,B$2+ROW()-1),"")</f>
        <v/>
      </c>
      <c r="E68" s="187"/>
      <c r="F68" s="187" t="str">
        <f aca="false">IF(ROW()&lt;=B$3,INDEX(FP!G:G,B$2+ROW()-1),"")</f>
        <v/>
      </c>
      <c r="G68" s="187"/>
      <c r="H68" s="188" t="str">
        <f aca="false">IF(ROW()&lt;=B$3,INDEX(FP!C:C,B$2+ROW()-1),"")</f>
        <v/>
      </c>
      <c r="I68" s="189" t="str">
        <f aca="false">IF(ROW()&lt;=B$3,SUMIF(A$107:A$10042,A68,I$107:I$10042),"")</f>
        <v/>
      </c>
      <c r="J68" s="189" t="str">
        <f aca="false">IF(ROW()&lt;=B$3,SUMIFS(I$103:I$50042,A$103:A$50042,K68,J$103:J$50042,L68),"")</f>
        <v/>
      </c>
      <c r="K68" s="190" t="str">
        <f aca="false">$A68</f>
        <v/>
      </c>
      <c r="L68" s="191" t="n">
        <v>99</v>
      </c>
      <c r="M68" s="201" t="s">
        <v>372</v>
      </c>
      <c r="N68" s="202" t="s">
        <v>416</v>
      </c>
      <c r="O68" s="192"/>
      <c r="P68" s="192"/>
      <c r="Q68" s="192"/>
      <c r="R68" s="192"/>
      <c r="S68" s="192"/>
      <c r="T68" s="192"/>
      <c r="U68" s="192"/>
      <c r="V68" s="192"/>
      <c r="W68" s="192"/>
      <c r="X68" s="192"/>
      <c r="Y68" s="192"/>
    </row>
    <row r="69" s="179" customFormat="true" ht="10.5" hidden="true" customHeight="false" outlineLevel="0" collapsed="false">
      <c r="A69" s="188" t="str">
        <f aca="false">IF(ROW()&lt;=B$3,INDEX(FP!F:F,B$2+ROW()-1)&amp;" - "&amp;INDEX(FP!C:C,B$2+ROW()-1),"")</f>
        <v/>
      </c>
      <c r="B69" s="188"/>
      <c r="C69" s="200" t="str">
        <f aca="false">IF(ROW()&lt;=B$3,INDEX(FP!E:E,B$2+ROW()-1),"")</f>
        <v/>
      </c>
      <c r="D69" s="187" t="str">
        <f aca="false">IF(ROW()&lt;=B$3,INDEX(FP!F:F,B$2+ROW()-1),"")</f>
        <v/>
      </c>
      <c r="E69" s="187"/>
      <c r="F69" s="187" t="str">
        <f aca="false">IF(ROW()&lt;=B$3,INDEX(FP!G:G,B$2+ROW()-1),"")</f>
        <v/>
      </c>
      <c r="G69" s="187"/>
      <c r="H69" s="188" t="str">
        <f aca="false">IF(ROW()&lt;=B$3,INDEX(FP!C:C,B$2+ROW()-1),"")</f>
        <v/>
      </c>
      <c r="I69" s="189" t="str">
        <f aca="false">IF(ROW()&lt;=B$3,SUMIF(A$107:A$10042,A69,I$107:I$10042),"")</f>
        <v/>
      </c>
      <c r="J69" s="189" t="str">
        <f aca="false">IF(ROW()&lt;=B$3,SUMIFS(I$103:I$50042,A$103:A$50042,K69,J$103:J$50042,L69),"")</f>
        <v/>
      </c>
      <c r="K69" s="190" t="str">
        <f aca="false">$A69</f>
        <v/>
      </c>
      <c r="L69" s="191" t="n">
        <v>99</v>
      </c>
      <c r="M69" s="203" t="str">
        <f aca="false">$A68</f>
        <v/>
      </c>
      <c r="N69" s="204" t="n">
        <v>99</v>
      </c>
      <c r="O69" s="192"/>
      <c r="P69" s="192"/>
      <c r="Q69" s="192"/>
      <c r="R69" s="192"/>
      <c r="S69" s="192"/>
      <c r="T69" s="192"/>
      <c r="U69" s="192"/>
      <c r="V69" s="192"/>
      <c r="W69" s="192"/>
      <c r="X69" s="192"/>
      <c r="Y69" s="192"/>
    </row>
    <row r="70" s="179" customFormat="true" ht="10.5" hidden="true" customHeight="false" outlineLevel="0" collapsed="false">
      <c r="A70" s="188" t="str">
        <f aca="false">IF(ROW()&lt;=B$3,INDEX(FP!F:F,B$2+ROW()-1)&amp;" - "&amp;INDEX(FP!C:C,B$2+ROW()-1),"")</f>
        <v/>
      </c>
      <c r="B70" s="188"/>
      <c r="C70" s="200" t="str">
        <f aca="false">IF(ROW()&lt;=B$3,INDEX(FP!E:E,B$2+ROW()-1),"")</f>
        <v/>
      </c>
      <c r="D70" s="187" t="str">
        <f aca="false">IF(ROW()&lt;=B$3,INDEX(FP!F:F,B$2+ROW()-1),"")</f>
        <v/>
      </c>
      <c r="E70" s="187"/>
      <c r="F70" s="187" t="str">
        <f aca="false">IF(ROW()&lt;=B$3,INDEX(FP!G:G,B$2+ROW()-1),"")</f>
        <v/>
      </c>
      <c r="G70" s="187"/>
      <c r="H70" s="188" t="str">
        <f aca="false">IF(ROW()&lt;=B$3,INDEX(FP!C:C,B$2+ROW()-1),"")</f>
        <v/>
      </c>
      <c r="I70" s="189" t="str">
        <f aca="false">IF(ROW()&lt;=B$3,SUMIF(A$107:A$10042,A70,I$107:I$10042),"")</f>
        <v/>
      </c>
      <c r="J70" s="189" t="str">
        <f aca="false">IF(ROW()&lt;=B$3,SUMIFS(I$103:I$50042,A$103:A$50042,K70,J$103:J$50042,L70),"")</f>
        <v/>
      </c>
      <c r="K70" s="190" t="str">
        <f aca="false">$A70</f>
        <v/>
      </c>
      <c r="L70" s="191" t="n">
        <v>99</v>
      </c>
      <c r="M70" s="209" t="s">
        <v>372</v>
      </c>
      <c r="N70" s="210" t="s">
        <v>416</v>
      </c>
      <c r="O70" s="192"/>
      <c r="P70" s="192"/>
      <c r="Q70" s="192"/>
      <c r="R70" s="192"/>
      <c r="S70" s="192"/>
      <c r="T70" s="192"/>
      <c r="U70" s="192"/>
      <c r="V70" s="192"/>
      <c r="W70" s="192"/>
      <c r="X70" s="192"/>
      <c r="Y70" s="192"/>
    </row>
    <row r="71" s="179" customFormat="true" ht="10.5" hidden="true" customHeight="false" outlineLevel="0" collapsed="false">
      <c r="A71" s="188" t="str">
        <f aca="false">IF(ROW()&lt;=B$3,INDEX(FP!F:F,B$2+ROW()-1)&amp;" - "&amp;INDEX(FP!C:C,B$2+ROW()-1),"")</f>
        <v/>
      </c>
      <c r="B71" s="188"/>
      <c r="C71" s="200" t="str">
        <f aca="false">IF(ROW()&lt;=B$3,INDEX(FP!E:E,B$2+ROW()-1),"")</f>
        <v/>
      </c>
      <c r="D71" s="187" t="str">
        <f aca="false">IF(ROW()&lt;=B$3,INDEX(FP!F:F,B$2+ROW()-1),"")</f>
        <v/>
      </c>
      <c r="E71" s="187"/>
      <c r="F71" s="187" t="str">
        <f aca="false">IF(ROW()&lt;=B$3,INDEX(FP!G:G,B$2+ROW()-1),"")</f>
        <v/>
      </c>
      <c r="G71" s="187"/>
      <c r="H71" s="188" t="str">
        <f aca="false">IF(ROW()&lt;=B$3,INDEX(FP!C:C,B$2+ROW()-1),"")</f>
        <v/>
      </c>
      <c r="I71" s="189" t="str">
        <f aca="false">IF(ROW()&lt;=B$3,SUMIF(A$107:A$10042,A71,I$107:I$10042),"")</f>
        <v/>
      </c>
      <c r="J71" s="189" t="str">
        <f aca="false">IF(ROW()&lt;=B$3,SUMIFS(I$103:I$50042,A$103:A$50042,K71,J$103:J$50042,L71),"")</f>
        <v/>
      </c>
      <c r="K71" s="190" t="str">
        <f aca="false">$A71</f>
        <v/>
      </c>
      <c r="L71" s="191" t="n">
        <v>99</v>
      </c>
      <c r="M71" s="211" t="str">
        <f aca="false">$A70</f>
        <v/>
      </c>
      <c r="N71" s="211" t="n">
        <v>99</v>
      </c>
      <c r="O71" s="192"/>
      <c r="P71" s="192"/>
      <c r="Q71" s="192"/>
      <c r="R71" s="192"/>
      <c r="S71" s="192"/>
      <c r="T71" s="192"/>
      <c r="U71" s="192"/>
      <c r="V71" s="192"/>
      <c r="W71" s="192"/>
      <c r="X71" s="192"/>
      <c r="Y71" s="192"/>
    </row>
    <row r="72" s="179" customFormat="true" ht="10.5" hidden="true" customHeight="false" outlineLevel="0" collapsed="false">
      <c r="A72" s="188" t="str">
        <f aca="false">IF(ROW()&lt;=B$3,INDEX(FP!F:F,B$2+ROW()-1)&amp;" - "&amp;INDEX(FP!C:C,B$2+ROW()-1),"")</f>
        <v/>
      </c>
      <c r="B72" s="188"/>
      <c r="C72" s="200" t="str">
        <f aca="false">IF(ROW()&lt;=B$3,INDEX(FP!E:E,B$2+ROW()-1),"")</f>
        <v/>
      </c>
      <c r="D72" s="187" t="str">
        <f aca="false">IF(ROW()&lt;=B$3,INDEX(FP!F:F,B$2+ROW()-1),"")</f>
        <v/>
      </c>
      <c r="E72" s="187"/>
      <c r="F72" s="187" t="str">
        <f aca="false">IF(ROW()&lt;=B$3,INDEX(FP!G:G,B$2+ROW()-1),"")</f>
        <v/>
      </c>
      <c r="G72" s="187"/>
      <c r="H72" s="188" t="str">
        <f aca="false">IF(ROW()&lt;=B$3,INDEX(FP!C:C,B$2+ROW()-1),"")</f>
        <v/>
      </c>
      <c r="I72" s="189" t="str">
        <f aca="false">IF(ROW()&lt;=B$3,SUMIF(A$107:A$10042,A72,I$107:I$10042),"")</f>
        <v/>
      </c>
      <c r="J72" s="189" t="str">
        <f aca="false">IF(ROW()&lt;=B$3,SUMIFS(I$103:I$50042,A$103:A$50042,K72,J$103:J$50042,L72),"")</f>
        <v/>
      </c>
      <c r="K72" s="190" t="str">
        <f aca="false">$A72</f>
        <v/>
      </c>
      <c r="L72" s="191" t="n">
        <v>99</v>
      </c>
      <c r="M72" s="201" t="s">
        <v>372</v>
      </c>
      <c r="N72" s="202" t="s">
        <v>416</v>
      </c>
      <c r="O72" s="192"/>
      <c r="P72" s="192"/>
      <c r="Q72" s="192"/>
      <c r="R72" s="192"/>
      <c r="S72" s="192"/>
      <c r="T72" s="192"/>
      <c r="U72" s="192"/>
      <c r="V72" s="192"/>
      <c r="W72" s="192"/>
      <c r="X72" s="192"/>
      <c r="Y72" s="192"/>
    </row>
    <row r="73" s="179" customFormat="true" ht="10.5" hidden="true" customHeight="false" outlineLevel="0" collapsed="false">
      <c r="A73" s="188" t="str">
        <f aca="false">IF(ROW()&lt;=B$3,INDEX(FP!F:F,B$2+ROW()-1)&amp;" - "&amp;INDEX(FP!C:C,B$2+ROW()-1),"")</f>
        <v/>
      </c>
      <c r="B73" s="188"/>
      <c r="C73" s="200" t="str">
        <f aca="false">IF(ROW()&lt;=B$3,INDEX(FP!E:E,B$2+ROW()-1),"")</f>
        <v/>
      </c>
      <c r="D73" s="187" t="str">
        <f aca="false">IF(ROW()&lt;=B$3,INDEX(FP!F:F,B$2+ROW()-1),"")</f>
        <v/>
      </c>
      <c r="E73" s="187"/>
      <c r="F73" s="187" t="str">
        <f aca="false">IF(ROW()&lt;=B$3,INDEX(FP!G:G,B$2+ROW()-1),"")</f>
        <v/>
      </c>
      <c r="G73" s="187"/>
      <c r="H73" s="188" t="str">
        <f aca="false">IF(ROW()&lt;=B$3,INDEX(FP!C:C,B$2+ROW()-1),"")</f>
        <v/>
      </c>
      <c r="I73" s="189" t="str">
        <f aca="false">IF(ROW()&lt;=B$3,SUMIF(A$107:A$10042,A73,I$107:I$10042),"")</f>
        <v/>
      </c>
      <c r="J73" s="189" t="str">
        <f aca="false">IF(ROW()&lt;=B$3,SUMIFS(I$103:I$50042,A$103:A$50042,K73,J$103:J$50042,L73),"")</f>
        <v/>
      </c>
      <c r="K73" s="190" t="str">
        <f aca="false">$A73</f>
        <v/>
      </c>
      <c r="L73" s="191" t="n">
        <v>99</v>
      </c>
      <c r="M73" s="203" t="str">
        <f aca="false">$A72</f>
        <v/>
      </c>
      <c r="N73" s="204" t="n">
        <v>99</v>
      </c>
      <c r="O73" s="192"/>
      <c r="P73" s="192"/>
      <c r="Q73" s="192"/>
      <c r="R73" s="192"/>
      <c r="S73" s="192"/>
      <c r="T73" s="192"/>
      <c r="U73" s="192"/>
      <c r="V73" s="192"/>
      <c r="W73" s="192"/>
      <c r="X73" s="192"/>
      <c r="Y73" s="192"/>
    </row>
    <row r="74" s="179" customFormat="true" ht="10.5" hidden="true" customHeight="false" outlineLevel="0" collapsed="false">
      <c r="A74" s="188" t="str">
        <f aca="false">IF(ROW()&lt;=B$3,INDEX(FP!F:F,B$2+ROW()-1)&amp;" - "&amp;INDEX(FP!C:C,B$2+ROW()-1),"")</f>
        <v/>
      </c>
      <c r="B74" s="188"/>
      <c r="C74" s="200" t="str">
        <f aca="false">IF(ROW()&lt;=B$3,INDEX(FP!E:E,B$2+ROW()-1),"")</f>
        <v/>
      </c>
      <c r="D74" s="187" t="str">
        <f aca="false">IF(ROW()&lt;=B$3,INDEX(FP!F:F,B$2+ROW()-1),"")</f>
        <v/>
      </c>
      <c r="E74" s="187"/>
      <c r="F74" s="187" t="str">
        <f aca="false">IF(ROW()&lt;=B$3,INDEX(FP!G:G,B$2+ROW()-1),"")</f>
        <v/>
      </c>
      <c r="G74" s="187"/>
      <c r="H74" s="188" t="str">
        <f aca="false">IF(ROW()&lt;=B$3,INDEX(FP!C:C,B$2+ROW()-1),"")</f>
        <v/>
      </c>
      <c r="I74" s="189" t="str">
        <f aca="false">IF(ROW()&lt;=B$3,SUMIF(A$107:A$10042,A74,I$107:I$10042),"")</f>
        <v/>
      </c>
      <c r="J74" s="189" t="str">
        <f aca="false">IF(ROW()&lt;=B$3,SUMIFS(I$103:I$50042,A$103:A$50042,K74,J$103:J$50042,L74),"")</f>
        <v/>
      </c>
      <c r="K74" s="190" t="str">
        <f aca="false">$A74</f>
        <v/>
      </c>
      <c r="L74" s="191" t="n">
        <v>99</v>
      </c>
      <c r="M74" s="209" t="s">
        <v>372</v>
      </c>
      <c r="N74" s="210" t="s">
        <v>416</v>
      </c>
      <c r="O74" s="192"/>
      <c r="P74" s="192"/>
      <c r="Q74" s="192"/>
      <c r="R74" s="192"/>
      <c r="S74" s="192"/>
      <c r="T74" s="192"/>
      <c r="U74" s="192"/>
      <c r="V74" s="192"/>
      <c r="W74" s="192"/>
      <c r="X74" s="192"/>
      <c r="Y74" s="192"/>
    </row>
    <row r="75" s="179" customFormat="true" ht="10.5" hidden="true" customHeight="false" outlineLevel="0" collapsed="false">
      <c r="A75" s="188" t="str">
        <f aca="false">IF(ROW()&lt;=B$3,INDEX(FP!F:F,B$2+ROW()-1)&amp;" - "&amp;INDEX(FP!C:C,B$2+ROW()-1),"")</f>
        <v/>
      </c>
      <c r="B75" s="188"/>
      <c r="C75" s="200" t="str">
        <f aca="false">IF(ROW()&lt;=B$3,INDEX(FP!E:E,B$2+ROW()-1),"")</f>
        <v/>
      </c>
      <c r="D75" s="187" t="str">
        <f aca="false">IF(ROW()&lt;=B$3,INDEX(FP!F:F,B$2+ROW()-1),"")</f>
        <v/>
      </c>
      <c r="E75" s="187"/>
      <c r="F75" s="187" t="str">
        <f aca="false">IF(ROW()&lt;=B$3,INDEX(FP!G:G,B$2+ROW()-1),"")</f>
        <v/>
      </c>
      <c r="G75" s="187"/>
      <c r="H75" s="188" t="str">
        <f aca="false">IF(ROW()&lt;=B$3,INDEX(FP!C:C,B$2+ROW()-1),"")</f>
        <v/>
      </c>
      <c r="I75" s="189" t="str">
        <f aca="false">IF(ROW()&lt;=B$3,SUMIF(A$107:A$10042,A75,I$107:I$10042),"")</f>
        <v/>
      </c>
      <c r="J75" s="189" t="str">
        <f aca="false">IF(ROW()&lt;=B$3,SUMIFS(I$103:I$50042,A$103:A$50042,K75,J$103:J$50042,L75),"")</f>
        <v/>
      </c>
      <c r="K75" s="190" t="str">
        <f aca="false">$A75</f>
        <v/>
      </c>
      <c r="L75" s="191" t="n">
        <v>99</v>
      </c>
      <c r="M75" s="211" t="str">
        <f aca="false">$A74</f>
        <v/>
      </c>
      <c r="N75" s="211" t="n">
        <v>99</v>
      </c>
      <c r="O75" s="192"/>
      <c r="P75" s="192"/>
      <c r="Q75" s="192"/>
      <c r="R75" s="192"/>
      <c r="S75" s="192"/>
      <c r="T75" s="192"/>
      <c r="U75" s="192"/>
      <c r="V75" s="192"/>
      <c r="W75" s="192"/>
      <c r="X75" s="192"/>
      <c r="Y75" s="192"/>
    </row>
    <row r="76" s="179" customFormat="true" ht="10.5" hidden="true" customHeight="false" outlineLevel="0" collapsed="false">
      <c r="A76" s="188" t="str">
        <f aca="false">IF(ROW()&lt;=B$3,INDEX(FP!F:F,B$2+ROW()-1)&amp;" - "&amp;INDEX(FP!C:C,B$2+ROW()-1),"")</f>
        <v/>
      </c>
      <c r="B76" s="188"/>
      <c r="C76" s="200" t="str">
        <f aca="false">IF(ROW()&lt;=B$3,INDEX(FP!E:E,B$2+ROW()-1),"")</f>
        <v/>
      </c>
      <c r="D76" s="187" t="str">
        <f aca="false">IF(ROW()&lt;=B$3,INDEX(FP!F:F,B$2+ROW()-1),"")</f>
        <v/>
      </c>
      <c r="E76" s="187"/>
      <c r="F76" s="187" t="str">
        <f aca="false">IF(ROW()&lt;=B$3,INDEX(FP!G:G,B$2+ROW()-1),"")</f>
        <v/>
      </c>
      <c r="G76" s="187"/>
      <c r="H76" s="188" t="str">
        <f aca="false">IF(ROW()&lt;=B$3,INDEX(FP!C:C,B$2+ROW()-1),"")</f>
        <v/>
      </c>
      <c r="I76" s="189" t="str">
        <f aca="false">IF(ROW()&lt;=B$3,SUMIF(A$107:A$10042,A76,I$107:I$10042),"")</f>
        <v/>
      </c>
      <c r="J76" s="189" t="str">
        <f aca="false">IF(ROW()&lt;=B$3,SUMIFS(I$103:I$50042,A$103:A$50042,K76,J$103:J$50042,L76),"")</f>
        <v/>
      </c>
      <c r="K76" s="190" t="str">
        <f aca="false">$A76</f>
        <v/>
      </c>
      <c r="L76" s="191" t="n">
        <v>99</v>
      </c>
      <c r="M76" s="201" t="s">
        <v>372</v>
      </c>
      <c r="N76" s="202" t="s">
        <v>416</v>
      </c>
      <c r="O76" s="192"/>
      <c r="P76" s="192"/>
      <c r="Q76" s="192"/>
      <c r="R76" s="192"/>
      <c r="S76" s="192"/>
      <c r="T76" s="192"/>
      <c r="U76" s="192"/>
      <c r="V76" s="192"/>
      <c r="W76" s="192"/>
      <c r="X76" s="192"/>
      <c r="Y76" s="192"/>
    </row>
    <row r="77" s="179" customFormat="true" ht="10.5" hidden="true" customHeight="false" outlineLevel="0" collapsed="false">
      <c r="A77" s="188" t="str">
        <f aca="false">IF(ROW()&lt;=B$3,INDEX(FP!F:F,B$2+ROW()-1)&amp;" - "&amp;INDEX(FP!C:C,B$2+ROW()-1),"")</f>
        <v/>
      </c>
      <c r="B77" s="188"/>
      <c r="C77" s="200" t="str">
        <f aca="false">IF(ROW()&lt;=B$3,INDEX(FP!E:E,B$2+ROW()-1),"")</f>
        <v/>
      </c>
      <c r="D77" s="187" t="str">
        <f aca="false">IF(ROW()&lt;=B$3,INDEX(FP!F:F,B$2+ROW()-1),"")</f>
        <v/>
      </c>
      <c r="E77" s="187"/>
      <c r="F77" s="187" t="str">
        <f aca="false">IF(ROW()&lt;=B$3,INDEX(FP!G:G,B$2+ROW()-1),"")</f>
        <v/>
      </c>
      <c r="G77" s="187"/>
      <c r="H77" s="188" t="str">
        <f aca="false">IF(ROW()&lt;=B$3,INDEX(FP!C:C,B$2+ROW()-1),"")</f>
        <v/>
      </c>
      <c r="I77" s="189" t="str">
        <f aca="false">IF(ROW()&lt;=B$3,SUMIF(A$107:A$10042,A77,I$107:I$10042),"")</f>
        <v/>
      </c>
      <c r="J77" s="189" t="str">
        <f aca="false">IF(ROW()&lt;=B$3,SUMIFS(I$103:I$50042,A$103:A$50042,K77,J$103:J$50042,L77),"")</f>
        <v/>
      </c>
      <c r="K77" s="190" t="str">
        <f aca="false">$A77</f>
        <v/>
      </c>
      <c r="L77" s="191" t="n">
        <v>99</v>
      </c>
      <c r="M77" s="203" t="str">
        <f aca="false">$A76</f>
        <v/>
      </c>
      <c r="N77" s="204" t="n">
        <v>99</v>
      </c>
      <c r="O77" s="192"/>
      <c r="P77" s="192"/>
      <c r="Q77" s="192"/>
      <c r="R77" s="192"/>
      <c r="S77" s="192"/>
      <c r="T77" s="192"/>
      <c r="U77" s="192"/>
      <c r="V77" s="192"/>
      <c r="W77" s="192"/>
      <c r="X77" s="192"/>
      <c r="Y77" s="192"/>
    </row>
    <row r="78" s="179" customFormat="true" ht="10.5" hidden="true" customHeight="false" outlineLevel="0" collapsed="false">
      <c r="A78" s="188" t="str">
        <f aca="false">IF(ROW()&lt;=B$3,INDEX(FP!F:F,B$2+ROW()-1)&amp;" - "&amp;INDEX(FP!C:C,B$2+ROW()-1),"")</f>
        <v/>
      </c>
      <c r="B78" s="188"/>
      <c r="C78" s="200" t="str">
        <f aca="false">IF(ROW()&lt;=B$3,INDEX(FP!E:E,B$2+ROW()-1),"")</f>
        <v/>
      </c>
      <c r="D78" s="187" t="str">
        <f aca="false">IF(ROW()&lt;=B$3,INDEX(FP!F:F,B$2+ROW()-1),"")</f>
        <v/>
      </c>
      <c r="E78" s="187"/>
      <c r="F78" s="187" t="str">
        <f aca="false">IF(ROW()&lt;=B$3,INDEX(FP!G:G,B$2+ROW()-1),"")</f>
        <v/>
      </c>
      <c r="G78" s="187"/>
      <c r="H78" s="188" t="str">
        <f aca="false">IF(ROW()&lt;=B$3,INDEX(FP!C:C,B$2+ROW()-1),"")</f>
        <v/>
      </c>
      <c r="I78" s="189" t="str">
        <f aca="false">IF(ROW()&lt;=B$3,SUMIF(A$107:A$10042,A78,I$107:I$10042),"")</f>
        <v/>
      </c>
      <c r="J78" s="189" t="str">
        <f aca="false">IF(ROW()&lt;=B$3,SUMIFS(I$103:I$50042,A$103:A$50042,K78,J$103:J$50042,L78),"")</f>
        <v/>
      </c>
      <c r="K78" s="190" t="str">
        <f aca="false">$A78</f>
        <v/>
      </c>
      <c r="L78" s="191" t="n">
        <v>99</v>
      </c>
      <c r="M78" s="209" t="s">
        <v>372</v>
      </c>
      <c r="N78" s="210" t="s">
        <v>416</v>
      </c>
      <c r="O78" s="192"/>
      <c r="P78" s="192"/>
      <c r="Q78" s="192"/>
      <c r="R78" s="192"/>
      <c r="S78" s="192"/>
      <c r="T78" s="192"/>
      <c r="U78" s="192"/>
      <c r="V78" s="192"/>
      <c r="W78" s="192"/>
      <c r="X78" s="192"/>
      <c r="Y78" s="192"/>
    </row>
    <row r="79" s="179" customFormat="true" ht="10.5" hidden="true" customHeight="false" outlineLevel="0" collapsed="false">
      <c r="A79" s="188" t="str">
        <f aca="false">IF(ROW()&lt;=B$3,INDEX(FP!F:F,B$2+ROW()-1)&amp;" - "&amp;INDEX(FP!C:C,B$2+ROW()-1),"")</f>
        <v/>
      </c>
      <c r="B79" s="188"/>
      <c r="C79" s="200" t="str">
        <f aca="false">IF(ROW()&lt;=B$3,INDEX(FP!E:E,B$2+ROW()-1),"")</f>
        <v/>
      </c>
      <c r="D79" s="187" t="str">
        <f aca="false">IF(ROW()&lt;=B$3,INDEX(FP!F:F,B$2+ROW()-1),"")</f>
        <v/>
      </c>
      <c r="E79" s="187"/>
      <c r="F79" s="187" t="str">
        <f aca="false">IF(ROW()&lt;=B$3,INDEX(FP!G:G,B$2+ROW()-1),"")</f>
        <v/>
      </c>
      <c r="G79" s="187"/>
      <c r="H79" s="188" t="str">
        <f aca="false">IF(ROW()&lt;=B$3,INDEX(FP!C:C,B$2+ROW()-1),"")</f>
        <v/>
      </c>
      <c r="I79" s="189" t="str">
        <f aca="false">IF(ROW()&lt;=B$3,SUMIF(A$107:A$10042,A79,I$107:I$10042),"")</f>
        <v/>
      </c>
      <c r="J79" s="189" t="str">
        <f aca="false">IF(ROW()&lt;=B$3,SUMIFS(I$103:I$50042,A$103:A$50042,K79,J$103:J$50042,L79),"")</f>
        <v/>
      </c>
      <c r="K79" s="190" t="str">
        <f aca="false">$A79</f>
        <v/>
      </c>
      <c r="L79" s="191" t="n">
        <v>99</v>
      </c>
      <c r="M79" s="211" t="str">
        <f aca="false">$A78</f>
        <v/>
      </c>
      <c r="N79" s="211" t="n">
        <v>99</v>
      </c>
      <c r="O79" s="192"/>
      <c r="P79" s="192"/>
      <c r="Q79" s="192"/>
      <c r="R79" s="192"/>
      <c r="S79" s="192"/>
      <c r="T79" s="192"/>
      <c r="U79" s="192"/>
      <c r="V79" s="192"/>
      <c r="W79" s="192"/>
      <c r="X79" s="192"/>
      <c r="Y79" s="192"/>
    </row>
    <row r="80" s="179" customFormat="true" ht="10.5" hidden="true" customHeight="false" outlineLevel="0" collapsed="false">
      <c r="A80" s="188" t="str">
        <f aca="false">IF(ROW()&lt;=B$3,INDEX(FP!F:F,B$2+ROW()-1)&amp;" - "&amp;INDEX(FP!C:C,B$2+ROW()-1),"")</f>
        <v/>
      </c>
      <c r="B80" s="188"/>
      <c r="C80" s="200" t="str">
        <f aca="false">IF(ROW()&lt;=B$3,INDEX(FP!E:E,B$2+ROW()-1),"")</f>
        <v/>
      </c>
      <c r="D80" s="187" t="str">
        <f aca="false">IF(ROW()&lt;=B$3,INDEX(FP!F:F,B$2+ROW()-1),"")</f>
        <v/>
      </c>
      <c r="E80" s="187"/>
      <c r="F80" s="187" t="str">
        <f aca="false">IF(ROW()&lt;=B$3,INDEX(FP!G:G,B$2+ROW()-1),"")</f>
        <v/>
      </c>
      <c r="G80" s="187"/>
      <c r="H80" s="188" t="str">
        <f aca="false">IF(ROW()&lt;=B$3,INDEX(FP!C:C,B$2+ROW()-1),"")</f>
        <v/>
      </c>
      <c r="I80" s="189" t="str">
        <f aca="false">IF(ROW()&lt;=B$3,SUMIF(A$107:A$10042,A80,I$107:I$10042),"")</f>
        <v/>
      </c>
      <c r="J80" s="189" t="str">
        <f aca="false">IF(ROW()&lt;=B$3,SUMIFS(I$103:I$50042,A$103:A$50042,K80,J$103:J$50042,L80),"")</f>
        <v/>
      </c>
      <c r="K80" s="190" t="str">
        <f aca="false">$A80</f>
        <v/>
      </c>
      <c r="L80" s="191" t="n">
        <v>99</v>
      </c>
      <c r="M80" s="201" t="s">
        <v>372</v>
      </c>
      <c r="N80" s="202" t="s">
        <v>416</v>
      </c>
      <c r="O80" s="192"/>
      <c r="P80" s="192"/>
      <c r="Q80" s="192"/>
      <c r="R80" s="192"/>
      <c r="S80" s="192"/>
      <c r="T80" s="192"/>
      <c r="U80" s="192"/>
      <c r="V80" s="192"/>
      <c r="W80" s="192"/>
      <c r="X80" s="192"/>
      <c r="Y80" s="192"/>
    </row>
    <row r="81" s="179" customFormat="true" ht="10.5" hidden="true" customHeight="false" outlineLevel="0" collapsed="false">
      <c r="A81" s="188" t="str">
        <f aca="false">IF(ROW()&lt;=B$3,INDEX(FP!F:F,B$2+ROW()-1)&amp;" - "&amp;INDEX(FP!C:C,B$2+ROW()-1),"")</f>
        <v/>
      </c>
      <c r="B81" s="188"/>
      <c r="C81" s="200" t="str">
        <f aca="false">IF(ROW()&lt;=B$3,INDEX(FP!E:E,B$2+ROW()-1),"")</f>
        <v/>
      </c>
      <c r="D81" s="187" t="str">
        <f aca="false">IF(ROW()&lt;=B$3,INDEX(FP!F:F,B$2+ROW()-1),"")</f>
        <v/>
      </c>
      <c r="E81" s="187"/>
      <c r="F81" s="187" t="str">
        <f aca="false">IF(ROW()&lt;=B$3,INDEX(FP!G:G,B$2+ROW()-1),"")</f>
        <v/>
      </c>
      <c r="G81" s="187"/>
      <c r="H81" s="188" t="str">
        <f aca="false">IF(ROW()&lt;=B$3,INDEX(FP!C:C,B$2+ROW()-1),"")</f>
        <v/>
      </c>
      <c r="I81" s="189" t="str">
        <f aca="false">IF(ROW()&lt;=B$3,SUMIF(A$107:A$10042,A81,I$107:I$10042),"")</f>
        <v/>
      </c>
      <c r="J81" s="189" t="str">
        <f aca="false">IF(ROW()&lt;=B$3,SUMIFS(I$103:I$50042,A$103:A$50042,K81,J$103:J$50042,L81),"")</f>
        <v/>
      </c>
      <c r="K81" s="190" t="str">
        <f aca="false">$A81</f>
        <v/>
      </c>
      <c r="L81" s="191" t="n">
        <v>99</v>
      </c>
      <c r="M81" s="203" t="str">
        <f aca="false">$A80</f>
        <v/>
      </c>
      <c r="N81" s="204" t="n">
        <v>99</v>
      </c>
      <c r="O81" s="192"/>
      <c r="P81" s="192"/>
      <c r="Q81" s="192"/>
      <c r="R81" s="192"/>
      <c r="S81" s="192"/>
      <c r="T81" s="192"/>
      <c r="U81" s="192"/>
      <c r="V81" s="192"/>
      <c r="W81" s="192"/>
      <c r="X81" s="192"/>
      <c r="Y81" s="192"/>
    </row>
    <row r="82" s="179" customFormat="true" ht="10.5" hidden="true" customHeight="false" outlineLevel="0" collapsed="false">
      <c r="A82" s="188" t="str">
        <f aca="false">IF(ROW()&lt;=B$3,INDEX(FP!F:F,B$2+ROW()-1)&amp;" - "&amp;INDEX(FP!C:C,B$2+ROW()-1),"")</f>
        <v/>
      </c>
      <c r="B82" s="188"/>
      <c r="C82" s="200" t="str">
        <f aca="false">IF(ROW()&lt;=B$3,INDEX(FP!E:E,B$2+ROW()-1),"")</f>
        <v/>
      </c>
      <c r="D82" s="187" t="str">
        <f aca="false">IF(ROW()&lt;=B$3,INDEX(FP!F:F,B$2+ROW()-1),"")</f>
        <v/>
      </c>
      <c r="E82" s="187"/>
      <c r="F82" s="187" t="str">
        <f aca="false">IF(ROW()&lt;=B$3,INDEX(FP!G:G,B$2+ROW()-1),"")</f>
        <v/>
      </c>
      <c r="G82" s="187"/>
      <c r="H82" s="188" t="str">
        <f aca="false">IF(ROW()&lt;=B$3,INDEX(FP!C:C,B$2+ROW()-1),"")</f>
        <v/>
      </c>
      <c r="I82" s="189" t="str">
        <f aca="false">IF(ROW()&lt;=B$3,SUMIF(A$107:A$10042,A82,I$107:I$10042),"")</f>
        <v/>
      </c>
      <c r="J82" s="189" t="str">
        <f aca="false">IF(ROW()&lt;=B$3,SUMIFS(I$103:I$50042,A$103:A$50042,K82,J$103:J$50042,L82),"")</f>
        <v/>
      </c>
      <c r="K82" s="190" t="str">
        <f aca="false">$A82</f>
        <v/>
      </c>
      <c r="L82" s="191" t="n">
        <v>99</v>
      </c>
      <c r="M82" s="209" t="s">
        <v>372</v>
      </c>
      <c r="N82" s="210" t="s">
        <v>416</v>
      </c>
      <c r="O82" s="192"/>
      <c r="P82" s="192"/>
      <c r="Q82" s="192"/>
      <c r="R82" s="192"/>
      <c r="S82" s="192"/>
      <c r="T82" s="192"/>
      <c r="U82" s="192"/>
      <c r="V82" s="192"/>
      <c r="W82" s="192"/>
      <c r="X82" s="192"/>
      <c r="Y82" s="192"/>
    </row>
    <row r="83" s="179" customFormat="true" ht="10.5" hidden="true" customHeight="false" outlineLevel="0" collapsed="false">
      <c r="A83" s="188" t="str">
        <f aca="false">IF(ROW()&lt;=B$3,INDEX(FP!F:F,B$2+ROW()-1)&amp;" - "&amp;INDEX(FP!C:C,B$2+ROW()-1),"")</f>
        <v/>
      </c>
      <c r="B83" s="188"/>
      <c r="C83" s="200" t="str">
        <f aca="false">IF(ROW()&lt;=B$3,INDEX(FP!E:E,B$2+ROW()-1),"")</f>
        <v/>
      </c>
      <c r="D83" s="187" t="str">
        <f aca="false">IF(ROW()&lt;=B$3,INDEX(FP!F:F,B$2+ROW()-1),"")</f>
        <v/>
      </c>
      <c r="E83" s="187"/>
      <c r="F83" s="187" t="str">
        <f aca="false">IF(ROW()&lt;=B$3,INDEX(FP!G:G,B$2+ROW()-1),"")</f>
        <v/>
      </c>
      <c r="G83" s="187"/>
      <c r="H83" s="188" t="str">
        <f aca="false">IF(ROW()&lt;=B$3,INDEX(FP!C:C,B$2+ROW()-1),"")</f>
        <v/>
      </c>
      <c r="I83" s="189" t="str">
        <f aca="false">IF(ROW()&lt;=B$3,SUMIF(A$107:A$10042,A83,I$107:I$10042),"")</f>
        <v/>
      </c>
      <c r="J83" s="189" t="str">
        <f aca="false">IF(ROW()&lt;=B$3,SUMIFS(I$103:I$50042,A$103:A$50042,K83,J$103:J$50042,L83),"")</f>
        <v/>
      </c>
      <c r="K83" s="190" t="str">
        <f aca="false">$A83</f>
        <v/>
      </c>
      <c r="L83" s="191" t="n">
        <v>99</v>
      </c>
      <c r="M83" s="211" t="str">
        <f aca="false">$A82</f>
        <v/>
      </c>
      <c r="N83" s="211" t="n">
        <v>99</v>
      </c>
      <c r="O83" s="192"/>
      <c r="P83" s="192"/>
      <c r="Q83" s="192"/>
      <c r="R83" s="192"/>
      <c r="S83" s="192"/>
      <c r="T83" s="192"/>
      <c r="U83" s="192"/>
      <c r="V83" s="192"/>
      <c r="W83" s="192"/>
      <c r="X83" s="192"/>
      <c r="Y83" s="192"/>
    </row>
    <row r="84" s="179" customFormat="true" ht="10.5" hidden="true" customHeight="false" outlineLevel="0" collapsed="false">
      <c r="A84" s="188" t="str">
        <f aca="false">IF(ROW()&lt;=B$3,INDEX(FP!F:F,B$2+ROW()-1)&amp;" - "&amp;INDEX(FP!C:C,B$2+ROW()-1),"")</f>
        <v/>
      </c>
      <c r="B84" s="188"/>
      <c r="C84" s="200" t="str">
        <f aca="false">IF(ROW()&lt;=B$3,INDEX(FP!E:E,B$2+ROW()-1),"")</f>
        <v/>
      </c>
      <c r="D84" s="187" t="str">
        <f aca="false">IF(ROW()&lt;=B$3,INDEX(FP!F:F,B$2+ROW()-1),"")</f>
        <v/>
      </c>
      <c r="E84" s="187"/>
      <c r="F84" s="187" t="str">
        <f aca="false">IF(ROW()&lt;=B$3,INDEX(FP!G:G,B$2+ROW()-1),"")</f>
        <v/>
      </c>
      <c r="G84" s="187"/>
      <c r="H84" s="188" t="str">
        <f aca="false">IF(ROW()&lt;=B$3,INDEX(FP!C:C,B$2+ROW()-1),"")</f>
        <v/>
      </c>
      <c r="I84" s="189" t="str">
        <f aca="false">IF(ROW()&lt;=B$3,SUMIF(A$107:A$10042,A84,I$107:I$10042),"")</f>
        <v/>
      </c>
      <c r="J84" s="189" t="str">
        <f aca="false">IF(ROW()&lt;=B$3,SUMIFS(I$103:I$50042,A$103:A$50042,K84,J$103:J$50042,L84),"")</f>
        <v/>
      </c>
      <c r="K84" s="190" t="str">
        <f aca="false">$A84</f>
        <v/>
      </c>
      <c r="L84" s="191" t="n">
        <v>99</v>
      </c>
      <c r="M84" s="201" t="s">
        <v>372</v>
      </c>
      <c r="N84" s="202" t="s">
        <v>416</v>
      </c>
      <c r="O84" s="192"/>
      <c r="P84" s="192"/>
      <c r="Q84" s="192"/>
      <c r="R84" s="192"/>
      <c r="S84" s="192"/>
      <c r="T84" s="192"/>
      <c r="U84" s="192"/>
      <c r="V84" s="192"/>
      <c r="W84" s="192"/>
      <c r="X84" s="192"/>
      <c r="Y84" s="192"/>
    </row>
    <row r="85" s="179" customFormat="true" ht="10.5" hidden="true" customHeight="false" outlineLevel="0" collapsed="false">
      <c r="A85" s="188" t="str">
        <f aca="false">IF(ROW()&lt;=B$3,INDEX(FP!F:F,B$2+ROW()-1)&amp;" - "&amp;INDEX(FP!C:C,B$2+ROW()-1),"")</f>
        <v/>
      </c>
      <c r="B85" s="188"/>
      <c r="C85" s="200" t="str">
        <f aca="false">IF(ROW()&lt;=B$3,INDEX(FP!E:E,B$2+ROW()-1),"")</f>
        <v/>
      </c>
      <c r="D85" s="187" t="str">
        <f aca="false">IF(ROW()&lt;=B$3,INDEX(FP!F:F,B$2+ROW()-1),"")</f>
        <v/>
      </c>
      <c r="E85" s="187"/>
      <c r="F85" s="187" t="str">
        <f aca="false">IF(ROW()&lt;=B$3,INDEX(FP!G:G,B$2+ROW()-1),"")</f>
        <v/>
      </c>
      <c r="G85" s="187"/>
      <c r="H85" s="188" t="str">
        <f aca="false">IF(ROW()&lt;=B$3,INDEX(FP!C:C,B$2+ROW()-1),"")</f>
        <v/>
      </c>
      <c r="I85" s="189" t="str">
        <f aca="false">IF(ROW()&lt;=B$3,SUMIF(A$107:A$10042,A85,I$107:I$10042),"")</f>
        <v/>
      </c>
      <c r="J85" s="189" t="str">
        <f aca="false">IF(ROW()&lt;=B$3,SUMIFS(I$103:I$50042,A$103:A$50042,K85,J$103:J$50042,L85),"")</f>
        <v/>
      </c>
      <c r="K85" s="190" t="str">
        <f aca="false">$A85</f>
        <v/>
      </c>
      <c r="L85" s="191" t="n">
        <v>99</v>
      </c>
      <c r="M85" s="203" t="str">
        <f aca="false">$A84</f>
        <v/>
      </c>
      <c r="N85" s="204" t="n">
        <v>99</v>
      </c>
      <c r="O85" s="192"/>
      <c r="P85" s="192"/>
      <c r="Q85" s="192"/>
      <c r="R85" s="192"/>
      <c r="S85" s="192"/>
      <c r="T85" s="192"/>
      <c r="U85" s="192"/>
      <c r="V85" s="192"/>
      <c r="W85" s="192"/>
      <c r="X85" s="192"/>
      <c r="Y85" s="192"/>
    </row>
    <row r="86" s="179" customFormat="true" ht="10.5" hidden="true" customHeight="false" outlineLevel="0" collapsed="false">
      <c r="A86" s="188" t="str">
        <f aca="false">IF(ROW()&lt;=B$3,INDEX(FP!F:F,B$2+ROW()-1)&amp;" - "&amp;INDEX(FP!C:C,B$2+ROW()-1),"")</f>
        <v/>
      </c>
      <c r="B86" s="188"/>
      <c r="C86" s="200" t="str">
        <f aca="false">IF(ROW()&lt;=B$3,INDEX(FP!E:E,B$2+ROW()-1),"")</f>
        <v/>
      </c>
      <c r="D86" s="187" t="str">
        <f aca="false">IF(ROW()&lt;=B$3,INDEX(FP!F:F,B$2+ROW()-1),"")</f>
        <v/>
      </c>
      <c r="E86" s="187"/>
      <c r="F86" s="187" t="str">
        <f aca="false">IF(ROW()&lt;=B$3,INDEX(FP!G:G,B$2+ROW()-1),"")</f>
        <v/>
      </c>
      <c r="G86" s="187"/>
      <c r="H86" s="188" t="str">
        <f aca="false">IF(ROW()&lt;=B$3,INDEX(FP!C:C,B$2+ROW()-1),"")</f>
        <v/>
      </c>
      <c r="I86" s="189" t="str">
        <f aca="false">IF(ROW()&lt;=B$3,SUMIF(A$107:A$10042,A86,I$107:I$10042),"")</f>
        <v/>
      </c>
      <c r="J86" s="189" t="str">
        <f aca="false">IF(ROW()&lt;=B$3,SUMIFS(I$103:I$50042,A$103:A$50042,K86,J$103:J$50042,L86),"")</f>
        <v/>
      </c>
      <c r="K86" s="190" t="str">
        <f aca="false">$A86</f>
        <v/>
      </c>
      <c r="L86" s="191" t="n">
        <v>99</v>
      </c>
      <c r="M86" s="209" t="s">
        <v>372</v>
      </c>
      <c r="N86" s="210" t="s">
        <v>416</v>
      </c>
      <c r="O86" s="192"/>
      <c r="P86" s="192"/>
      <c r="Q86" s="192"/>
      <c r="R86" s="192"/>
      <c r="S86" s="192"/>
      <c r="T86" s="192"/>
      <c r="U86" s="192"/>
      <c r="V86" s="192"/>
      <c r="W86" s="192"/>
      <c r="X86" s="192"/>
      <c r="Y86" s="192"/>
    </row>
    <row r="87" s="179" customFormat="true" ht="10.5" hidden="true" customHeight="false" outlineLevel="0" collapsed="false">
      <c r="A87" s="188" t="str">
        <f aca="false">IF(ROW()&lt;=B$3,INDEX(FP!F:F,B$2+ROW()-1)&amp;" - "&amp;INDEX(FP!C:C,B$2+ROW()-1),"")</f>
        <v/>
      </c>
      <c r="B87" s="188"/>
      <c r="C87" s="200" t="str">
        <f aca="false">IF(ROW()&lt;=B$3,INDEX(FP!E:E,B$2+ROW()-1),"")</f>
        <v/>
      </c>
      <c r="D87" s="187" t="str">
        <f aca="false">IF(ROW()&lt;=B$3,INDEX(FP!F:F,B$2+ROW()-1),"")</f>
        <v/>
      </c>
      <c r="E87" s="187"/>
      <c r="F87" s="187" t="str">
        <f aca="false">IF(ROW()&lt;=B$3,INDEX(FP!G:G,B$2+ROW()-1),"")</f>
        <v/>
      </c>
      <c r="G87" s="187"/>
      <c r="H87" s="188" t="str">
        <f aca="false">IF(ROW()&lt;=B$3,INDEX(FP!C:C,B$2+ROW()-1),"")</f>
        <v/>
      </c>
      <c r="I87" s="189" t="str">
        <f aca="false">IF(ROW()&lt;=B$3,SUMIF(A$107:A$10042,A87,I$107:I$10042),"")</f>
        <v/>
      </c>
      <c r="J87" s="189" t="str">
        <f aca="false">IF(ROW()&lt;=B$3,SUMIFS(I$103:I$50042,A$103:A$50042,K87,J$103:J$50042,L87),"")</f>
        <v/>
      </c>
      <c r="K87" s="190" t="str">
        <f aca="false">$A87</f>
        <v/>
      </c>
      <c r="L87" s="191" t="n">
        <v>99</v>
      </c>
      <c r="M87" s="211" t="str">
        <f aca="false">$A86</f>
        <v/>
      </c>
      <c r="N87" s="211" t="n">
        <v>99</v>
      </c>
      <c r="O87" s="192"/>
      <c r="P87" s="192"/>
      <c r="Q87" s="192"/>
      <c r="R87" s="192"/>
      <c r="S87" s="192"/>
      <c r="T87" s="192"/>
      <c r="U87" s="192"/>
      <c r="V87" s="192"/>
      <c r="W87" s="192"/>
      <c r="X87" s="192"/>
      <c r="Y87" s="192"/>
    </row>
    <row r="88" s="179" customFormat="true" ht="10.5" hidden="true" customHeight="false" outlineLevel="0" collapsed="false">
      <c r="A88" s="188" t="str">
        <f aca="false">IF(ROW()&lt;=B$3,INDEX(FP!F:F,B$2+ROW()-1)&amp;" - "&amp;INDEX(FP!C:C,B$2+ROW()-1),"")</f>
        <v/>
      </c>
      <c r="B88" s="188"/>
      <c r="C88" s="200" t="str">
        <f aca="false">IF(ROW()&lt;=B$3,INDEX(FP!E:E,B$2+ROW()-1),"")</f>
        <v/>
      </c>
      <c r="D88" s="187" t="str">
        <f aca="false">IF(ROW()&lt;=B$3,INDEX(FP!F:F,B$2+ROW()-1),"")</f>
        <v/>
      </c>
      <c r="E88" s="187"/>
      <c r="F88" s="187" t="str">
        <f aca="false">IF(ROW()&lt;=B$3,INDEX(FP!G:G,B$2+ROW()-1),"")</f>
        <v/>
      </c>
      <c r="G88" s="187"/>
      <c r="H88" s="188" t="str">
        <f aca="false">IF(ROW()&lt;=B$3,INDEX(FP!C:C,B$2+ROW()-1),"")</f>
        <v/>
      </c>
      <c r="I88" s="189" t="str">
        <f aca="false">IF(ROW()&lt;=B$3,SUMIF(A$107:A$10042,A88,I$107:I$10042),"")</f>
        <v/>
      </c>
      <c r="J88" s="189" t="str">
        <f aca="false">IF(ROW()&lt;=B$3,SUMIFS(I$103:I$50042,A$103:A$50042,K88,J$103:J$50042,L88),"")</f>
        <v/>
      </c>
      <c r="K88" s="190" t="str">
        <f aca="false">$A88</f>
        <v/>
      </c>
      <c r="L88" s="191" t="n">
        <v>99</v>
      </c>
      <c r="M88" s="201" t="s">
        <v>372</v>
      </c>
      <c r="N88" s="202" t="s">
        <v>416</v>
      </c>
      <c r="O88" s="192"/>
      <c r="P88" s="192"/>
      <c r="Q88" s="192"/>
      <c r="R88" s="192"/>
      <c r="S88" s="192"/>
      <c r="T88" s="192"/>
      <c r="U88" s="192"/>
      <c r="V88" s="192"/>
      <c r="W88" s="192"/>
      <c r="X88" s="192"/>
      <c r="Y88" s="192"/>
    </row>
    <row r="89" s="179" customFormat="true" ht="10.5" hidden="true" customHeight="false" outlineLevel="0" collapsed="false">
      <c r="A89" s="188" t="str">
        <f aca="false">IF(ROW()&lt;=B$3,INDEX(FP!F:F,B$2+ROW()-1)&amp;" - "&amp;INDEX(FP!C:C,B$2+ROW()-1),"")</f>
        <v/>
      </c>
      <c r="B89" s="188"/>
      <c r="C89" s="200" t="str">
        <f aca="false">IF(ROW()&lt;=B$3,INDEX(FP!E:E,B$2+ROW()-1),"")</f>
        <v/>
      </c>
      <c r="D89" s="187" t="str">
        <f aca="false">IF(ROW()&lt;=B$3,INDEX(FP!F:F,B$2+ROW()-1),"")</f>
        <v/>
      </c>
      <c r="E89" s="187"/>
      <c r="F89" s="187" t="str">
        <f aca="false">IF(ROW()&lt;=B$3,INDEX(FP!G:G,B$2+ROW()-1),"")</f>
        <v/>
      </c>
      <c r="G89" s="187"/>
      <c r="H89" s="188" t="str">
        <f aca="false">IF(ROW()&lt;=B$3,INDEX(FP!C:C,B$2+ROW()-1),"")</f>
        <v/>
      </c>
      <c r="I89" s="189" t="str">
        <f aca="false">IF(ROW()&lt;=B$3,SUMIF(A$107:A$10042,A89,I$107:I$10042),"")</f>
        <v/>
      </c>
      <c r="J89" s="189" t="str">
        <f aca="false">IF(ROW()&lt;=B$3,SUMIFS(I$103:I$50042,A$103:A$50042,K89,J$103:J$50042,L89),"")</f>
        <v/>
      </c>
      <c r="K89" s="190" t="str">
        <f aca="false">$A89</f>
        <v/>
      </c>
      <c r="L89" s="191" t="n">
        <v>99</v>
      </c>
      <c r="M89" s="203" t="str">
        <f aca="false">$A88</f>
        <v/>
      </c>
      <c r="N89" s="204" t="n">
        <v>99</v>
      </c>
      <c r="O89" s="192"/>
      <c r="P89" s="192"/>
      <c r="Q89" s="192"/>
      <c r="R89" s="192"/>
      <c r="S89" s="192"/>
      <c r="T89" s="192"/>
      <c r="U89" s="192"/>
      <c r="V89" s="192"/>
      <c r="W89" s="192"/>
      <c r="X89" s="192"/>
      <c r="Y89" s="192"/>
    </row>
    <row r="90" s="179" customFormat="true" ht="10.5" hidden="true" customHeight="false" outlineLevel="0" collapsed="false">
      <c r="A90" s="188" t="str">
        <f aca="false">IF(ROW()&lt;=B$3,INDEX(FP!F:F,B$2+ROW()-1)&amp;" - "&amp;INDEX(FP!C:C,B$2+ROW()-1),"")</f>
        <v/>
      </c>
      <c r="B90" s="188"/>
      <c r="C90" s="200" t="str">
        <f aca="false">IF(ROW()&lt;=B$3,INDEX(FP!E:E,B$2+ROW()-1),"")</f>
        <v/>
      </c>
      <c r="D90" s="187" t="str">
        <f aca="false">IF(ROW()&lt;=B$3,INDEX(FP!F:F,B$2+ROW()-1),"")</f>
        <v/>
      </c>
      <c r="E90" s="187"/>
      <c r="F90" s="187" t="str">
        <f aca="false">IF(ROW()&lt;=B$3,INDEX(FP!G:G,B$2+ROW()-1),"")</f>
        <v/>
      </c>
      <c r="G90" s="187"/>
      <c r="H90" s="188" t="str">
        <f aca="false">IF(ROW()&lt;=B$3,INDEX(FP!C:C,B$2+ROW()-1),"")</f>
        <v/>
      </c>
      <c r="I90" s="189" t="str">
        <f aca="false">IF(ROW()&lt;=B$3,SUMIF(A$107:A$10042,A90,I$107:I$10042),"")</f>
        <v/>
      </c>
      <c r="J90" s="189" t="str">
        <f aca="false">IF(ROW()&lt;=B$3,SUMIFS(I$103:I$50042,A$103:A$50042,K90,J$103:J$50042,L90),"")</f>
        <v/>
      </c>
      <c r="K90" s="190" t="str">
        <f aca="false">$A90</f>
        <v/>
      </c>
      <c r="L90" s="191" t="n">
        <v>99</v>
      </c>
      <c r="M90" s="209" t="s">
        <v>372</v>
      </c>
      <c r="N90" s="210" t="s">
        <v>416</v>
      </c>
      <c r="O90" s="192"/>
      <c r="P90" s="192"/>
      <c r="Q90" s="192"/>
      <c r="R90" s="192"/>
      <c r="S90" s="192"/>
      <c r="T90" s="192"/>
      <c r="U90" s="192"/>
      <c r="V90" s="192"/>
      <c r="W90" s="192"/>
      <c r="X90" s="192"/>
      <c r="Y90" s="192"/>
    </row>
    <row r="91" s="179" customFormat="true" ht="10.5" hidden="true" customHeight="false" outlineLevel="0" collapsed="false">
      <c r="A91" s="188" t="str">
        <f aca="false">IF(ROW()&lt;=B$3,INDEX(FP!F:F,B$2+ROW()-1)&amp;" - "&amp;INDEX(FP!C:C,B$2+ROW()-1),"")</f>
        <v/>
      </c>
      <c r="B91" s="188"/>
      <c r="C91" s="200" t="str">
        <f aca="false">IF(ROW()&lt;=B$3,INDEX(FP!E:E,B$2+ROW()-1),"")</f>
        <v/>
      </c>
      <c r="D91" s="187" t="str">
        <f aca="false">IF(ROW()&lt;=B$3,INDEX(FP!F:F,B$2+ROW()-1),"")</f>
        <v/>
      </c>
      <c r="E91" s="187"/>
      <c r="F91" s="187" t="str">
        <f aca="false">IF(ROW()&lt;=B$3,INDEX(FP!G:G,B$2+ROW()-1),"")</f>
        <v/>
      </c>
      <c r="G91" s="187"/>
      <c r="H91" s="188" t="str">
        <f aca="false">IF(ROW()&lt;=B$3,INDEX(FP!C:C,B$2+ROW()-1),"")</f>
        <v/>
      </c>
      <c r="I91" s="189" t="str">
        <f aca="false">IF(ROW()&lt;=B$3,SUMIF(A$107:A$10042,A91,I$107:I$10042),"")</f>
        <v/>
      </c>
      <c r="J91" s="189" t="str">
        <f aca="false">IF(ROW()&lt;=B$3,SUMIFS(I$103:I$50042,A$103:A$50042,K91,J$103:J$50042,L91),"")</f>
        <v/>
      </c>
      <c r="K91" s="190" t="str">
        <f aca="false">$A91</f>
        <v/>
      </c>
      <c r="L91" s="191" t="n">
        <v>99</v>
      </c>
      <c r="M91" s="211" t="str">
        <f aca="false">$A90</f>
        <v/>
      </c>
      <c r="N91" s="211" t="n">
        <v>99</v>
      </c>
      <c r="O91" s="192"/>
      <c r="P91" s="192"/>
      <c r="Q91" s="192"/>
      <c r="R91" s="192"/>
      <c r="S91" s="192"/>
      <c r="T91" s="192"/>
      <c r="U91" s="192"/>
      <c r="V91" s="192"/>
      <c r="W91" s="192"/>
      <c r="X91" s="192"/>
      <c r="Y91" s="192"/>
    </row>
    <row r="92" s="179" customFormat="true" ht="10.5" hidden="true" customHeight="false" outlineLevel="0" collapsed="false">
      <c r="A92" s="188" t="str">
        <f aca="false">IF(ROW()&lt;=B$3,INDEX(FP!F:F,B$2+ROW()-1)&amp;" - "&amp;INDEX(FP!C:C,B$2+ROW()-1),"")</f>
        <v/>
      </c>
      <c r="B92" s="188"/>
      <c r="C92" s="200" t="str">
        <f aca="false">IF(ROW()&lt;=B$3,INDEX(FP!E:E,B$2+ROW()-1),"")</f>
        <v/>
      </c>
      <c r="D92" s="187" t="str">
        <f aca="false">IF(ROW()&lt;=B$3,INDEX(FP!F:F,B$2+ROW()-1),"")</f>
        <v/>
      </c>
      <c r="E92" s="187"/>
      <c r="F92" s="187" t="str">
        <f aca="false">IF(ROW()&lt;=B$3,INDEX(FP!G:G,B$2+ROW()-1),"")</f>
        <v/>
      </c>
      <c r="G92" s="187"/>
      <c r="H92" s="188" t="str">
        <f aca="false">IF(ROW()&lt;=B$3,INDEX(FP!C:C,B$2+ROW()-1),"")</f>
        <v/>
      </c>
      <c r="I92" s="189" t="str">
        <f aca="false">IF(ROW()&lt;=B$3,SUMIF(A$107:A$10042,A92,I$107:I$10042),"")</f>
        <v/>
      </c>
      <c r="J92" s="189" t="str">
        <f aca="false">IF(ROW()&lt;=B$3,SUMIFS(I$103:I$50042,A$103:A$50042,K92,J$103:J$50042,L92),"")</f>
        <v/>
      </c>
      <c r="K92" s="190" t="str">
        <f aca="false">$A92</f>
        <v/>
      </c>
      <c r="L92" s="191" t="n">
        <v>99</v>
      </c>
      <c r="M92" s="201" t="s">
        <v>372</v>
      </c>
      <c r="N92" s="202" t="s">
        <v>416</v>
      </c>
      <c r="O92" s="192"/>
      <c r="P92" s="192"/>
      <c r="Q92" s="192"/>
      <c r="R92" s="192"/>
      <c r="S92" s="192"/>
      <c r="T92" s="192"/>
      <c r="U92" s="192"/>
      <c r="V92" s="192"/>
      <c r="W92" s="192"/>
      <c r="X92" s="192"/>
      <c r="Y92" s="192"/>
    </row>
    <row r="93" s="179" customFormat="true" ht="10.5" hidden="true" customHeight="false" outlineLevel="0" collapsed="false">
      <c r="A93" s="188" t="str">
        <f aca="false">IF(ROW()&lt;=B$3,INDEX(FP!F:F,B$2+ROW()-1)&amp;" - "&amp;INDEX(FP!C:C,B$2+ROW()-1),"")</f>
        <v/>
      </c>
      <c r="B93" s="188"/>
      <c r="C93" s="200" t="str">
        <f aca="false">IF(ROW()&lt;=B$3,INDEX(FP!E:E,B$2+ROW()-1),"")</f>
        <v/>
      </c>
      <c r="D93" s="187" t="str">
        <f aca="false">IF(ROW()&lt;=B$3,INDEX(FP!F:F,B$2+ROW()-1),"")</f>
        <v/>
      </c>
      <c r="E93" s="187"/>
      <c r="F93" s="187" t="str">
        <f aca="false">IF(ROW()&lt;=B$3,INDEX(FP!G:G,B$2+ROW()-1),"")</f>
        <v/>
      </c>
      <c r="G93" s="187"/>
      <c r="H93" s="188" t="str">
        <f aca="false">IF(ROW()&lt;=B$3,INDEX(FP!C:C,B$2+ROW()-1),"")</f>
        <v/>
      </c>
      <c r="I93" s="189" t="str">
        <f aca="false">IF(ROW()&lt;=B$3,SUMIF(A$107:A$10042,A93,I$107:I$10042),"")</f>
        <v/>
      </c>
      <c r="J93" s="189" t="str">
        <f aca="false">IF(ROW()&lt;=B$3,SUMIFS(I$103:I$50042,A$103:A$50042,K93,J$103:J$50042,L93),"")</f>
        <v/>
      </c>
      <c r="K93" s="190" t="str">
        <f aca="false">$A93</f>
        <v/>
      </c>
      <c r="L93" s="191" t="n">
        <v>99</v>
      </c>
      <c r="M93" s="203" t="str">
        <f aca="false">$A92</f>
        <v/>
      </c>
      <c r="N93" s="204" t="n">
        <v>99</v>
      </c>
      <c r="O93" s="192"/>
      <c r="P93" s="192"/>
      <c r="Q93" s="192"/>
      <c r="R93" s="192"/>
      <c r="S93" s="192"/>
      <c r="T93" s="192"/>
      <c r="U93" s="192"/>
      <c r="V93" s="192"/>
      <c r="W93" s="192"/>
      <c r="X93" s="192"/>
      <c r="Y93" s="192"/>
    </row>
    <row r="94" s="179" customFormat="true" ht="10.5" hidden="true" customHeight="false" outlineLevel="0" collapsed="false">
      <c r="A94" s="188" t="str">
        <f aca="false">IF(ROW()&lt;=B$3,INDEX(FP!F:F,B$2+ROW()-1)&amp;" - "&amp;INDEX(FP!C:C,B$2+ROW()-1),"")</f>
        <v/>
      </c>
      <c r="B94" s="188"/>
      <c r="C94" s="200" t="str">
        <f aca="false">IF(ROW()&lt;=B$3,INDEX(FP!E:E,B$2+ROW()-1),"")</f>
        <v/>
      </c>
      <c r="D94" s="187" t="str">
        <f aca="false">IF(ROW()&lt;=B$3,INDEX(FP!F:F,B$2+ROW()-1),"")</f>
        <v/>
      </c>
      <c r="E94" s="187"/>
      <c r="F94" s="187" t="str">
        <f aca="false">IF(ROW()&lt;=B$3,INDEX(FP!G:G,B$2+ROW()-1),"")</f>
        <v/>
      </c>
      <c r="G94" s="187"/>
      <c r="H94" s="188" t="str">
        <f aca="false">IF(ROW()&lt;=B$3,INDEX(FP!C:C,B$2+ROW()-1),"")</f>
        <v/>
      </c>
      <c r="I94" s="189" t="str">
        <f aca="false">IF(ROW()&lt;=B$3,SUMIF(A$107:A$10042,A94,I$107:I$10042),"")</f>
        <v/>
      </c>
      <c r="J94" s="189" t="str">
        <f aca="false">IF(ROW()&lt;=B$3,SUMIFS(I$103:I$50042,A$103:A$50042,K94,J$103:J$50042,L94),"")</f>
        <v/>
      </c>
      <c r="K94" s="190" t="str">
        <f aca="false">$A94</f>
        <v/>
      </c>
      <c r="L94" s="191" t="n">
        <v>99</v>
      </c>
      <c r="M94" s="209" t="s">
        <v>372</v>
      </c>
      <c r="N94" s="210" t="s">
        <v>416</v>
      </c>
      <c r="O94" s="192"/>
      <c r="P94" s="192"/>
      <c r="Q94" s="192"/>
      <c r="R94" s="192"/>
      <c r="S94" s="192"/>
      <c r="T94" s="192"/>
      <c r="U94" s="192"/>
      <c r="V94" s="192"/>
      <c r="W94" s="192"/>
      <c r="X94" s="192"/>
      <c r="Y94" s="192"/>
    </row>
    <row r="95" s="179" customFormat="true" ht="10.5" hidden="true" customHeight="false" outlineLevel="0" collapsed="false">
      <c r="A95" s="212"/>
      <c r="B95" s="212"/>
      <c r="C95" s="212"/>
      <c r="D95" s="212"/>
      <c r="E95" s="212"/>
      <c r="F95" s="187" t="str">
        <f aca="false">IF(ROW()&lt;=B$3,INDEX(FP!G:G,B$2+ROW()-1),"")</f>
        <v/>
      </c>
      <c r="G95" s="213"/>
      <c r="H95" s="212"/>
      <c r="I95" s="214"/>
      <c r="J95" s="189"/>
      <c r="K95" s="190"/>
      <c r="L95" s="191"/>
      <c r="M95" s="211" t="str">
        <f aca="false">$A94</f>
        <v/>
      </c>
      <c r="N95" s="211" t="n">
        <v>99</v>
      </c>
      <c r="O95" s="192"/>
      <c r="P95" s="192"/>
      <c r="Q95" s="192"/>
      <c r="R95" s="192"/>
      <c r="S95" s="192"/>
      <c r="T95" s="192"/>
      <c r="U95" s="192"/>
      <c r="V95" s="192"/>
      <c r="W95" s="192"/>
      <c r="X95" s="192"/>
      <c r="Y95" s="192"/>
    </row>
    <row r="96" s="179" customFormat="true" ht="9.75" hidden="true" customHeight="false" outlineLevel="0" collapsed="false">
      <c r="A96" s="212"/>
      <c r="B96" s="212"/>
      <c r="C96" s="212"/>
      <c r="D96" s="212"/>
      <c r="E96" s="212"/>
      <c r="F96" s="215" t="s">
        <v>438</v>
      </c>
      <c r="G96" s="212"/>
      <c r="H96" s="212"/>
      <c r="I96" s="214"/>
      <c r="J96" s="216"/>
      <c r="K96" s="217"/>
      <c r="L96" s="192"/>
      <c r="M96" s="192"/>
      <c r="N96" s="192"/>
      <c r="O96" s="192"/>
      <c r="P96" s="192"/>
      <c r="Q96" s="192"/>
      <c r="R96" s="192"/>
      <c r="S96" s="192"/>
      <c r="T96" s="192"/>
      <c r="U96" s="192"/>
      <c r="V96" s="192"/>
      <c r="W96" s="192"/>
      <c r="X96" s="192"/>
      <c r="Y96" s="192"/>
    </row>
    <row r="97" s="179" customFormat="true" ht="9.75" hidden="true" customHeight="false" outlineLevel="0" collapsed="false">
      <c r="A97" s="212"/>
      <c r="B97" s="212"/>
      <c r="C97" s="212"/>
      <c r="D97" s="212"/>
      <c r="E97" s="212"/>
      <c r="F97" s="215" t="s">
        <v>439</v>
      </c>
      <c r="G97" s="212"/>
      <c r="H97" s="212"/>
      <c r="I97" s="214"/>
      <c r="J97" s="216"/>
      <c r="K97" s="217"/>
      <c r="L97" s="192"/>
      <c r="M97" s="192"/>
      <c r="N97" s="192"/>
      <c r="O97" s="192"/>
      <c r="P97" s="192"/>
      <c r="Q97" s="192"/>
      <c r="R97" s="192"/>
      <c r="S97" s="192"/>
      <c r="T97" s="192"/>
      <c r="U97" s="192"/>
      <c r="V97" s="192"/>
      <c r="W97" s="192"/>
      <c r="X97" s="192"/>
      <c r="Y97" s="192"/>
    </row>
    <row r="98" s="179" customFormat="true" ht="9.75" hidden="true" customHeight="false" outlineLevel="0" collapsed="false">
      <c r="A98" s="212"/>
      <c r="B98" s="212"/>
      <c r="C98" s="212"/>
      <c r="D98" s="212"/>
      <c r="E98" s="212"/>
      <c r="F98" s="218" t="s">
        <v>440</v>
      </c>
      <c r="G98" s="219"/>
      <c r="H98" s="212"/>
      <c r="I98" s="214"/>
      <c r="J98" s="216"/>
      <c r="K98" s="217"/>
      <c r="L98" s="192"/>
      <c r="M98" s="192"/>
      <c r="N98" s="192"/>
      <c r="O98" s="192"/>
      <c r="P98" s="192"/>
      <c r="Q98" s="192"/>
      <c r="R98" s="192"/>
      <c r="S98" s="192"/>
      <c r="T98" s="192"/>
      <c r="U98" s="192"/>
      <c r="V98" s="192"/>
      <c r="W98" s="192"/>
      <c r="X98" s="192"/>
      <c r="Y98" s="192"/>
    </row>
    <row r="99" s="179" customFormat="true" ht="9.75" hidden="true" customHeight="false" outlineLevel="0" collapsed="false">
      <c r="A99" s="212"/>
      <c r="B99" s="220"/>
      <c r="C99" s="220"/>
      <c r="D99" s="212"/>
      <c r="E99" s="212"/>
      <c r="F99" s="215" t="s">
        <v>441</v>
      </c>
      <c r="G99" s="212"/>
      <c r="H99" s="212"/>
      <c r="I99" s="214"/>
      <c r="J99" s="216"/>
      <c r="K99" s="217"/>
      <c r="L99" s="192"/>
      <c r="M99" s="192"/>
      <c r="N99" s="192"/>
      <c r="O99" s="192"/>
      <c r="P99" s="192"/>
      <c r="Q99" s="192"/>
      <c r="R99" s="192"/>
      <c r="S99" s="192"/>
      <c r="T99" s="192"/>
      <c r="U99" s="192"/>
      <c r="V99" s="192"/>
      <c r="W99" s="192"/>
      <c r="X99" s="192"/>
      <c r="Y99" s="192"/>
    </row>
    <row r="100" customFormat="false" ht="15" hidden="false" customHeight="false" outlineLevel="0" collapsed="false">
      <c r="A100" s="221" t="s">
        <v>366</v>
      </c>
      <c r="B100" s="221"/>
      <c r="C100" s="221"/>
      <c r="D100" s="221"/>
      <c r="E100" s="221"/>
      <c r="F100" s="221"/>
      <c r="G100" s="221"/>
      <c r="H100" s="221"/>
      <c r="I100" s="222" t="s">
        <v>442</v>
      </c>
      <c r="J100" s="222"/>
      <c r="K100" s="223"/>
    </row>
    <row r="101" customFormat="false" ht="15" hidden="false" customHeight="false" outlineLevel="0" collapsed="false">
      <c r="A101" s="221"/>
      <c r="B101" s="221"/>
      <c r="C101" s="221"/>
      <c r="D101" s="221"/>
      <c r="E101" s="221"/>
      <c r="F101" s="221"/>
      <c r="G101" s="221"/>
      <c r="H101" s="221"/>
      <c r="I101" s="224" t="n">
        <v>45961</v>
      </c>
      <c r="J101" s="224"/>
    </row>
    <row r="102" customFormat="false" ht="13.5" hidden="false" customHeight="false" outlineLevel="0" collapsed="false">
      <c r="A102" s="225" t="s">
        <v>443</v>
      </c>
      <c r="B102" s="226" t="n">
        <v>230</v>
      </c>
      <c r="C102" s="226"/>
      <c r="D102" s="227"/>
      <c r="E102" s="227"/>
      <c r="F102" s="227"/>
      <c r="G102" s="227"/>
      <c r="H102" s="227"/>
      <c r="I102" s="138"/>
      <c r="J102" s="144"/>
    </row>
    <row r="103" s="232" customFormat="true" ht="10.5" hidden="false" customHeight="false" outlineLevel="0" collapsed="false">
      <c r="A103" s="228" t="s">
        <v>372</v>
      </c>
      <c r="B103" s="229" t="s">
        <v>444</v>
      </c>
      <c r="C103" s="229" t="s">
        <v>445</v>
      </c>
      <c r="D103" s="229" t="s">
        <v>446</v>
      </c>
      <c r="E103" s="229"/>
      <c r="F103" s="229" t="s">
        <v>447</v>
      </c>
      <c r="G103" s="229"/>
      <c r="H103" s="229" t="s">
        <v>448</v>
      </c>
      <c r="I103" s="230" t="s">
        <v>449</v>
      </c>
      <c r="J103" s="231" t="s">
        <v>416</v>
      </c>
      <c r="K103" s="182"/>
      <c r="L103" s="183"/>
      <c r="M103" s="183"/>
      <c r="N103" s="183"/>
      <c r="O103" s="183"/>
      <c r="P103" s="183"/>
      <c r="Q103" s="183"/>
      <c r="R103" s="183"/>
      <c r="S103" s="183"/>
      <c r="T103" s="183"/>
      <c r="U103" s="183"/>
      <c r="V103" s="183"/>
      <c r="W103" s="183"/>
      <c r="X103" s="183"/>
      <c r="Y103" s="183"/>
    </row>
    <row r="104" s="236" customFormat="true" ht="76.5" hidden="false" customHeight="true" outlineLevel="0" collapsed="false">
      <c r="A104" s="71" t="s">
        <v>98</v>
      </c>
      <c r="B104" s="71" t="s">
        <v>99</v>
      </c>
      <c r="C104" s="71" t="s">
        <v>100</v>
      </c>
      <c r="D104" s="71" t="s">
        <v>101</v>
      </c>
      <c r="E104" s="71" t="s">
        <v>450</v>
      </c>
      <c r="F104" s="71" t="s">
        <v>102</v>
      </c>
      <c r="G104" s="71" t="s">
        <v>103</v>
      </c>
      <c r="H104" s="71" t="s">
        <v>104</v>
      </c>
      <c r="I104" s="233" t="s">
        <v>451</v>
      </c>
      <c r="J104" s="73" t="s">
        <v>106</v>
      </c>
      <c r="K104" s="234"/>
      <c r="L104" s="235"/>
      <c r="M104" s="235"/>
      <c r="N104" s="235"/>
      <c r="O104" s="235"/>
      <c r="P104" s="235"/>
      <c r="Q104" s="235"/>
      <c r="R104" s="235"/>
      <c r="S104" s="235"/>
      <c r="T104" s="235"/>
      <c r="U104" s="235"/>
      <c r="V104" s="235"/>
      <c r="W104" s="235"/>
      <c r="X104" s="235"/>
      <c r="Y104" s="235"/>
    </row>
    <row r="105" s="236" customFormat="true" ht="15" hidden="false" customHeight="true" outlineLevel="0" collapsed="false">
      <c r="A105" s="237" t="s">
        <v>452</v>
      </c>
      <c r="B105" s="237"/>
      <c r="C105" s="237"/>
      <c r="D105" s="237"/>
      <c r="E105" s="237"/>
      <c r="F105" s="237"/>
      <c r="G105" s="237"/>
      <c r="H105" s="237"/>
      <c r="I105" s="237"/>
      <c r="J105" s="237"/>
      <c r="K105" s="234"/>
      <c r="L105" s="235"/>
      <c r="M105" s="235"/>
      <c r="N105" s="235"/>
      <c r="O105" s="235"/>
      <c r="P105" s="235"/>
      <c r="Q105" s="235"/>
      <c r="R105" s="235"/>
      <c r="S105" s="235"/>
      <c r="T105" s="235"/>
      <c r="U105" s="235"/>
      <c r="V105" s="235"/>
      <c r="W105" s="235"/>
      <c r="X105" s="235"/>
      <c r="Y105" s="235"/>
    </row>
    <row r="106" s="236" customFormat="true" ht="12" hidden="false" customHeight="false" outlineLevel="0" collapsed="false">
      <c r="A106" s="238"/>
      <c r="B106" s="238"/>
      <c r="C106" s="238"/>
      <c r="D106" s="238"/>
      <c r="E106" s="238"/>
      <c r="F106" s="238"/>
      <c r="G106" s="238"/>
      <c r="H106" s="238"/>
      <c r="I106" s="239"/>
      <c r="J106" s="240"/>
      <c r="K106" s="234"/>
      <c r="L106" s="235"/>
      <c r="M106" s="235"/>
      <c r="N106" s="235"/>
      <c r="O106" s="235"/>
      <c r="P106" s="235"/>
      <c r="Q106" s="235"/>
      <c r="R106" s="235"/>
      <c r="S106" s="235"/>
      <c r="T106" s="235"/>
      <c r="U106" s="235"/>
      <c r="V106" s="235"/>
      <c r="W106" s="235"/>
      <c r="X106" s="235"/>
      <c r="Y106" s="235"/>
    </row>
    <row r="107" customFormat="false" ht="82.05" hidden="false" customHeight="false" outlineLevel="0" collapsed="false">
      <c r="A107" s="241" t="s">
        <v>453</v>
      </c>
      <c r="B107" s="241" t="s">
        <v>454</v>
      </c>
      <c r="C107" s="241" t="s">
        <v>455</v>
      </c>
      <c r="D107" s="242" t="n">
        <v>45918</v>
      </c>
      <c r="E107" s="242"/>
      <c r="F107" s="241" t="s">
        <v>456</v>
      </c>
      <c r="G107" s="241" t="s">
        <v>457</v>
      </c>
      <c r="H107" s="241" t="s">
        <v>458</v>
      </c>
      <c r="I107" s="243" t="n">
        <v>4450.5</v>
      </c>
      <c r="J107" s="244"/>
      <c r="K107" s="234"/>
    </row>
    <row r="108" customFormat="false" ht="37.3" hidden="false" customHeight="false" outlineLevel="0" collapsed="false">
      <c r="A108" s="241" t="s">
        <v>453</v>
      </c>
      <c r="B108" s="241"/>
      <c r="C108" s="241"/>
      <c r="D108" s="242"/>
      <c r="E108" s="242"/>
      <c r="F108" s="241"/>
      <c r="G108" s="241"/>
      <c r="H108" s="241"/>
      <c r="I108" s="243"/>
      <c r="J108" s="244"/>
      <c r="K108" s="234"/>
    </row>
    <row r="109" customFormat="false" ht="19.5" hidden="false" customHeight="false" outlineLevel="0" collapsed="false">
      <c r="A109" s="241" t="s">
        <v>453</v>
      </c>
      <c r="B109" s="241"/>
      <c r="C109" s="241"/>
      <c r="D109" s="242"/>
      <c r="E109" s="242"/>
      <c r="F109" s="241"/>
      <c r="G109" s="241"/>
      <c r="H109" s="241"/>
      <c r="I109" s="243"/>
      <c r="J109" s="244"/>
      <c r="K109" s="234"/>
    </row>
    <row r="110" customFormat="false" ht="19.5" hidden="false" customHeight="false" outlineLevel="0" collapsed="false">
      <c r="A110" s="241" t="s">
        <v>453</v>
      </c>
      <c r="B110" s="241"/>
      <c r="C110" s="241"/>
      <c r="D110" s="242"/>
      <c r="E110" s="242"/>
      <c r="F110" s="241"/>
      <c r="G110" s="241"/>
      <c r="H110" s="241"/>
      <c r="I110" s="243"/>
      <c r="J110" s="244"/>
      <c r="K110" s="234"/>
    </row>
    <row r="111" customFormat="false" ht="12" hidden="false" customHeight="false" outlineLevel="0" collapsed="false">
      <c r="A111" s="241"/>
      <c r="B111" s="241"/>
      <c r="C111" s="241"/>
      <c r="D111" s="242"/>
      <c r="E111" s="242"/>
      <c r="F111" s="241"/>
      <c r="G111" s="241"/>
      <c r="H111" s="241"/>
      <c r="I111" s="243"/>
      <c r="J111" s="244"/>
      <c r="K111" s="234"/>
    </row>
    <row r="112" customFormat="false" ht="12" hidden="false" customHeight="false" outlineLevel="0" collapsed="false">
      <c r="A112" s="241"/>
      <c r="B112" s="241"/>
      <c r="C112" s="241"/>
      <c r="D112" s="242"/>
      <c r="E112" s="242"/>
      <c r="F112" s="241"/>
      <c r="G112" s="241"/>
      <c r="H112" s="241"/>
      <c r="I112" s="243"/>
      <c r="J112" s="244"/>
      <c r="K112" s="234"/>
    </row>
    <row r="113" customFormat="false" ht="12" hidden="false" customHeight="false" outlineLevel="0" collapsed="false">
      <c r="A113" s="241"/>
      <c r="B113" s="241"/>
      <c r="C113" s="241"/>
      <c r="D113" s="242"/>
      <c r="E113" s="242"/>
      <c r="F113" s="241"/>
      <c r="G113" s="241"/>
      <c r="H113" s="241"/>
      <c r="I113" s="243"/>
      <c r="J113" s="244"/>
      <c r="K113" s="234"/>
    </row>
    <row r="114" customFormat="false" ht="12" hidden="false" customHeight="false" outlineLevel="0" collapsed="false">
      <c r="A114" s="241"/>
      <c r="B114" s="241"/>
      <c r="C114" s="241"/>
      <c r="D114" s="242"/>
      <c r="E114" s="242"/>
      <c r="F114" s="241"/>
      <c r="G114" s="241"/>
      <c r="H114" s="241"/>
      <c r="I114" s="243"/>
      <c r="J114" s="244"/>
      <c r="K114" s="234"/>
    </row>
    <row r="115" customFormat="false" ht="12" hidden="false" customHeight="false" outlineLevel="0" collapsed="false">
      <c r="A115" s="241"/>
      <c r="B115" s="241"/>
      <c r="C115" s="241"/>
      <c r="D115" s="242"/>
      <c r="E115" s="242"/>
      <c r="F115" s="241"/>
      <c r="G115" s="241"/>
      <c r="H115" s="241"/>
      <c r="I115" s="243"/>
      <c r="J115" s="244"/>
      <c r="K115" s="234"/>
    </row>
    <row r="116" customFormat="false" ht="12" hidden="false" customHeight="false" outlineLevel="0" collapsed="false">
      <c r="A116" s="241"/>
      <c r="B116" s="241"/>
      <c r="C116" s="241"/>
      <c r="D116" s="242"/>
      <c r="E116" s="242"/>
      <c r="F116" s="241"/>
      <c r="G116" s="241"/>
      <c r="H116" s="241"/>
      <c r="I116" s="243"/>
      <c r="J116" s="244"/>
      <c r="K116" s="234"/>
    </row>
    <row r="117" customFormat="false" ht="12" hidden="false" customHeight="false" outlineLevel="0" collapsed="false">
      <c r="A117" s="241"/>
      <c r="B117" s="241"/>
      <c r="C117" s="241"/>
      <c r="D117" s="242"/>
      <c r="E117" s="242"/>
      <c r="F117" s="241"/>
      <c r="G117" s="241"/>
      <c r="H117" s="241"/>
      <c r="I117" s="243"/>
      <c r="J117" s="244"/>
      <c r="K117" s="234"/>
    </row>
    <row r="118" customFormat="false" ht="12" hidden="false" customHeight="false" outlineLevel="0" collapsed="false">
      <c r="A118" s="241"/>
      <c r="B118" s="241"/>
      <c r="C118" s="241"/>
      <c r="D118" s="242"/>
      <c r="E118" s="242"/>
      <c r="F118" s="241"/>
      <c r="G118" s="241"/>
      <c r="H118" s="241"/>
      <c r="I118" s="243"/>
      <c r="J118" s="244"/>
      <c r="K118" s="234"/>
    </row>
    <row r="119" customFormat="false" ht="12" hidden="false" customHeight="false" outlineLevel="0" collapsed="false">
      <c r="A119" s="241"/>
      <c r="B119" s="241"/>
      <c r="C119" s="241"/>
      <c r="D119" s="242"/>
      <c r="E119" s="242"/>
      <c r="F119" s="241"/>
      <c r="G119" s="241"/>
      <c r="H119" s="241"/>
      <c r="I119" s="243"/>
      <c r="J119" s="244"/>
      <c r="K119" s="234"/>
    </row>
    <row r="120" customFormat="false" ht="12" hidden="false" customHeight="false" outlineLevel="0" collapsed="false">
      <c r="A120" s="241"/>
      <c r="B120" s="241"/>
      <c r="C120" s="241"/>
      <c r="D120" s="242"/>
      <c r="E120" s="242"/>
      <c r="F120" s="241"/>
      <c r="G120" s="241"/>
      <c r="H120" s="241"/>
      <c r="I120" s="243"/>
      <c r="J120" s="244"/>
      <c r="K120" s="234"/>
    </row>
    <row r="121" customFormat="false" ht="12" hidden="false" customHeight="false" outlineLevel="0" collapsed="false">
      <c r="A121" s="241"/>
      <c r="B121" s="241"/>
      <c r="C121" s="241"/>
      <c r="D121" s="242"/>
      <c r="E121" s="242"/>
      <c r="F121" s="241"/>
      <c r="G121" s="241"/>
      <c r="H121" s="241"/>
      <c r="I121" s="243"/>
      <c r="J121" s="244"/>
      <c r="K121" s="234"/>
    </row>
    <row r="122" customFormat="false" ht="12" hidden="false" customHeight="false" outlineLevel="0" collapsed="false">
      <c r="A122" s="241"/>
      <c r="B122" s="241"/>
      <c r="C122" s="241"/>
      <c r="D122" s="242"/>
      <c r="E122" s="242"/>
      <c r="F122" s="241"/>
      <c r="G122" s="241"/>
      <c r="H122" s="241"/>
      <c r="I122" s="243"/>
      <c r="J122" s="244"/>
      <c r="K122" s="234"/>
    </row>
    <row r="123" customFormat="false" ht="12" hidden="false" customHeight="false" outlineLevel="0" collapsed="false">
      <c r="A123" s="241"/>
      <c r="B123" s="241"/>
      <c r="C123" s="241"/>
      <c r="D123" s="242"/>
      <c r="E123" s="242"/>
      <c r="F123" s="241"/>
      <c r="G123" s="241"/>
      <c r="H123" s="241"/>
      <c r="I123" s="243"/>
      <c r="J123" s="244"/>
      <c r="K123" s="234"/>
    </row>
    <row r="124" customFormat="false" ht="12" hidden="false" customHeight="false" outlineLevel="0" collapsed="false">
      <c r="A124" s="241"/>
      <c r="B124" s="241"/>
      <c r="C124" s="241"/>
      <c r="D124" s="242"/>
      <c r="E124" s="242"/>
      <c r="F124" s="241"/>
      <c r="G124" s="241"/>
      <c r="H124" s="241"/>
      <c r="I124" s="243"/>
      <c r="J124" s="244"/>
      <c r="K124" s="234"/>
    </row>
    <row r="125" customFormat="false" ht="12" hidden="false" customHeight="false" outlineLevel="0" collapsed="false">
      <c r="A125" s="241"/>
      <c r="B125" s="241"/>
      <c r="C125" s="241"/>
      <c r="D125" s="242"/>
      <c r="E125" s="242"/>
      <c r="F125" s="241"/>
      <c r="G125" s="241"/>
      <c r="H125" s="241"/>
      <c r="I125" s="243"/>
      <c r="J125" s="244"/>
      <c r="K125" s="234"/>
    </row>
    <row r="126" customFormat="false" ht="12" hidden="false" customHeight="false" outlineLevel="0" collapsed="false">
      <c r="A126" s="241"/>
      <c r="B126" s="241"/>
      <c r="C126" s="241"/>
      <c r="D126" s="242"/>
      <c r="E126" s="242"/>
      <c r="F126" s="241"/>
      <c r="G126" s="241"/>
      <c r="H126" s="241"/>
      <c r="I126" s="243"/>
      <c r="J126" s="244"/>
      <c r="K126" s="234"/>
    </row>
    <row r="127" customFormat="false" ht="12" hidden="false" customHeight="false" outlineLevel="0" collapsed="false">
      <c r="A127" s="241"/>
      <c r="B127" s="241"/>
      <c r="C127" s="241"/>
      <c r="D127" s="242"/>
      <c r="E127" s="242"/>
      <c r="F127" s="241"/>
      <c r="G127" s="241"/>
      <c r="H127" s="241"/>
      <c r="I127" s="243"/>
      <c r="J127" s="244"/>
      <c r="K127" s="234"/>
    </row>
    <row r="128" customFormat="false" ht="12" hidden="false" customHeight="false" outlineLevel="0" collapsed="false">
      <c r="A128" s="241"/>
      <c r="B128" s="241"/>
      <c r="C128" s="241"/>
      <c r="D128" s="242"/>
      <c r="E128" s="242"/>
      <c r="F128" s="241"/>
      <c r="G128" s="241"/>
      <c r="H128" s="241"/>
      <c r="I128" s="243"/>
      <c r="J128" s="244"/>
      <c r="K128" s="234"/>
    </row>
    <row r="129" customFormat="false" ht="12" hidden="false" customHeight="false" outlineLevel="0" collapsed="false">
      <c r="A129" s="241"/>
      <c r="B129" s="241"/>
      <c r="C129" s="241"/>
      <c r="D129" s="242"/>
      <c r="E129" s="242"/>
      <c r="F129" s="241"/>
      <c r="G129" s="241"/>
      <c r="H129" s="241"/>
      <c r="I129" s="243"/>
      <c r="J129" s="244"/>
      <c r="K129" s="234"/>
    </row>
    <row r="130" customFormat="false" ht="12" hidden="false" customHeight="false" outlineLevel="0" collapsed="false">
      <c r="A130" s="241"/>
      <c r="B130" s="241"/>
      <c r="C130" s="241"/>
      <c r="D130" s="242"/>
      <c r="E130" s="242"/>
      <c r="F130" s="241"/>
      <c r="G130" s="241"/>
      <c r="H130" s="241"/>
      <c r="I130" s="243"/>
      <c r="J130" s="244"/>
      <c r="K130" s="234"/>
    </row>
    <row r="131" customFormat="false" ht="12" hidden="false" customHeight="false" outlineLevel="0" collapsed="false">
      <c r="A131" s="241"/>
      <c r="B131" s="241"/>
      <c r="C131" s="241"/>
      <c r="D131" s="242"/>
      <c r="E131" s="242"/>
      <c r="F131" s="241"/>
      <c r="G131" s="241"/>
      <c r="H131" s="241"/>
      <c r="I131" s="243"/>
      <c r="J131" s="244"/>
      <c r="K131" s="234"/>
    </row>
    <row r="132" customFormat="false" ht="12" hidden="false" customHeight="false" outlineLevel="0" collapsed="false">
      <c r="A132" s="241"/>
      <c r="B132" s="241"/>
      <c r="C132" s="241"/>
      <c r="D132" s="242"/>
      <c r="E132" s="242"/>
      <c r="F132" s="241"/>
      <c r="G132" s="241"/>
      <c r="H132" s="241"/>
      <c r="I132" s="243"/>
      <c r="J132" s="244"/>
      <c r="K132" s="234"/>
    </row>
    <row r="133" customFormat="false" ht="12" hidden="false" customHeight="false" outlineLevel="0" collapsed="false">
      <c r="A133" s="241"/>
      <c r="B133" s="241"/>
      <c r="C133" s="241"/>
      <c r="D133" s="242"/>
      <c r="E133" s="242"/>
      <c r="F133" s="241"/>
      <c r="G133" s="241"/>
      <c r="H133" s="241"/>
      <c r="I133" s="243"/>
      <c r="J133" s="244"/>
      <c r="K133" s="234"/>
    </row>
    <row r="134" customFormat="false" ht="12" hidden="false" customHeight="false" outlineLevel="0" collapsed="false">
      <c r="A134" s="241"/>
      <c r="B134" s="241"/>
      <c r="C134" s="241"/>
      <c r="D134" s="242"/>
      <c r="E134" s="242"/>
      <c r="F134" s="241"/>
      <c r="G134" s="241"/>
      <c r="H134" s="241"/>
      <c r="I134" s="243"/>
      <c r="J134" s="244"/>
      <c r="K134" s="234"/>
    </row>
    <row r="135" customFormat="false" ht="12" hidden="false" customHeight="false" outlineLevel="0" collapsed="false">
      <c r="A135" s="241"/>
      <c r="B135" s="241"/>
      <c r="C135" s="241"/>
      <c r="D135" s="242"/>
      <c r="E135" s="242"/>
      <c r="F135" s="241"/>
      <c r="G135" s="241"/>
      <c r="H135" s="241"/>
      <c r="I135" s="243"/>
      <c r="J135" s="244"/>
      <c r="K135" s="234"/>
    </row>
    <row r="136" customFormat="false" ht="12" hidden="false" customHeight="false" outlineLevel="0" collapsed="false">
      <c r="A136" s="241"/>
      <c r="B136" s="241"/>
      <c r="C136" s="241"/>
      <c r="D136" s="242"/>
      <c r="E136" s="242"/>
      <c r="F136" s="241"/>
      <c r="G136" s="241"/>
      <c r="H136" s="241"/>
      <c r="I136" s="243"/>
      <c r="J136" s="244"/>
      <c r="K136" s="234"/>
    </row>
    <row r="137" customFormat="false" ht="12" hidden="false" customHeight="false" outlineLevel="0" collapsed="false">
      <c r="A137" s="241"/>
      <c r="B137" s="241"/>
      <c r="C137" s="241"/>
      <c r="D137" s="242"/>
      <c r="E137" s="242"/>
      <c r="F137" s="241"/>
      <c r="G137" s="241"/>
      <c r="H137" s="241"/>
      <c r="I137" s="243"/>
      <c r="J137" s="244"/>
      <c r="K137" s="234"/>
    </row>
    <row r="138" customFormat="false" ht="12" hidden="false" customHeight="false" outlineLevel="0" collapsed="false">
      <c r="A138" s="241"/>
      <c r="B138" s="241"/>
      <c r="C138" s="241"/>
      <c r="D138" s="242"/>
      <c r="E138" s="242"/>
      <c r="F138" s="241"/>
      <c r="G138" s="241"/>
      <c r="H138" s="241"/>
      <c r="I138" s="243"/>
      <c r="J138" s="244"/>
      <c r="K138" s="234"/>
    </row>
    <row r="139" customFormat="false" ht="12" hidden="false" customHeight="false" outlineLevel="0" collapsed="false">
      <c r="A139" s="241"/>
      <c r="B139" s="241"/>
      <c r="C139" s="241"/>
      <c r="D139" s="242"/>
      <c r="E139" s="242"/>
      <c r="F139" s="241"/>
      <c r="G139" s="241"/>
      <c r="H139" s="241"/>
      <c r="I139" s="243"/>
      <c r="J139" s="244"/>
      <c r="K139" s="234"/>
    </row>
    <row r="140" customFormat="false" ht="12" hidden="false" customHeight="false" outlineLevel="0" collapsed="false">
      <c r="A140" s="241"/>
      <c r="B140" s="241"/>
      <c r="C140" s="241"/>
      <c r="D140" s="242"/>
      <c r="E140" s="242"/>
      <c r="F140" s="241"/>
      <c r="G140" s="241"/>
      <c r="H140" s="241"/>
      <c r="I140" s="243"/>
      <c r="J140" s="244"/>
      <c r="K140" s="234"/>
    </row>
    <row r="141" customFormat="false" ht="12" hidden="false" customHeight="false" outlineLevel="0" collapsed="false">
      <c r="A141" s="241"/>
      <c r="B141" s="241"/>
      <c r="C141" s="241"/>
      <c r="D141" s="242"/>
      <c r="E141" s="242"/>
      <c r="F141" s="241"/>
      <c r="G141" s="241"/>
      <c r="H141" s="241"/>
      <c r="I141" s="243"/>
      <c r="J141" s="244"/>
      <c r="K141" s="234"/>
    </row>
    <row r="142" customFormat="false" ht="12" hidden="false" customHeight="false" outlineLevel="0" collapsed="false">
      <c r="A142" s="241"/>
      <c r="B142" s="241"/>
      <c r="C142" s="241"/>
      <c r="D142" s="242"/>
      <c r="E142" s="242"/>
      <c r="F142" s="241"/>
      <c r="G142" s="241"/>
      <c r="H142" s="241"/>
      <c r="I142" s="243"/>
      <c r="J142" s="244"/>
      <c r="K142" s="234"/>
    </row>
    <row r="143" customFormat="false" ht="12" hidden="false" customHeight="false" outlineLevel="0" collapsed="false">
      <c r="A143" s="241"/>
      <c r="B143" s="241"/>
      <c r="C143" s="241"/>
      <c r="D143" s="242"/>
      <c r="E143" s="242"/>
      <c r="F143" s="241"/>
      <c r="G143" s="241"/>
      <c r="H143" s="241"/>
      <c r="I143" s="243"/>
      <c r="J143" s="244"/>
      <c r="K143" s="234"/>
    </row>
    <row r="144" customFormat="false" ht="12" hidden="false" customHeight="false" outlineLevel="0" collapsed="false">
      <c r="A144" s="241"/>
      <c r="B144" s="241"/>
      <c r="C144" s="241"/>
      <c r="D144" s="242"/>
      <c r="E144" s="242"/>
      <c r="F144" s="241"/>
      <c r="G144" s="241"/>
      <c r="H144" s="241"/>
      <c r="I144" s="243"/>
      <c r="J144" s="244"/>
      <c r="K144" s="234"/>
    </row>
    <row r="145" customFormat="false" ht="12" hidden="false" customHeight="false" outlineLevel="0" collapsed="false">
      <c r="A145" s="241"/>
      <c r="B145" s="241"/>
      <c r="C145" s="241"/>
      <c r="D145" s="242"/>
      <c r="E145" s="242"/>
      <c r="F145" s="241"/>
      <c r="G145" s="241"/>
      <c r="H145" s="241"/>
      <c r="I145" s="243"/>
      <c r="J145" s="244"/>
      <c r="K145" s="234"/>
    </row>
    <row r="146" customFormat="false" ht="12" hidden="false" customHeight="false" outlineLevel="0" collapsed="false">
      <c r="A146" s="241"/>
      <c r="B146" s="241"/>
      <c r="C146" s="241"/>
      <c r="D146" s="242"/>
      <c r="E146" s="242"/>
      <c r="F146" s="241"/>
      <c r="G146" s="241"/>
      <c r="H146" s="241"/>
      <c r="I146" s="243"/>
      <c r="J146" s="244"/>
      <c r="K146" s="234"/>
    </row>
    <row r="147" customFormat="false" ht="12" hidden="false" customHeight="false" outlineLevel="0" collapsed="false">
      <c r="A147" s="241"/>
      <c r="B147" s="241"/>
      <c r="C147" s="241"/>
      <c r="D147" s="242"/>
      <c r="E147" s="242"/>
      <c r="F147" s="241"/>
      <c r="G147" s="241"/>
      <c r="H147" s="241"/>
      <c r="I147" s="243"/>
      <c r="J147" s="244"/>
      <c r="K147" s="234"/>
    </row>
    <row r="148" customFormat="false" ht="12" hidden="false" customHeight="false" outlineLevel="0" collapsed="false">
      <c r="A148" s="241"/>
      <c r="B148" s="241"/>
      <c r="C148" s="241"/>
      <c r="D148" s="242"/>
      <c r="E148" s="242"/>
      <c r="F148" s="241"/>
      <c r="G148" s="241"/>
      <c r="H148" s="241"/>
      <c r="I148" s="243"/>
      <c r="J148" s="244"/>
      <c r="K148" s="234"/>
    </row>
    <row r="149" customFormat="false" ht="12" hidden="false" customHeight="false" outlineLevel="0" collapsed="false">
      <c r="A149" s="241"/>
      <c r="B149" s="241"/>
      <c r="C149" s="241"/>
      <c r="D149" s="242"/>
      <c r="E149" s="242"/>
      <c r="F149" s="241"/>
      <c r="G149" s="241"/>
      <c r="H149" s="241"/>
      <c r="I149" s="243"/>
      <c r="J149" s="244"/>
      <c r="K149" s="234"/>
    </row>
    <row r="150" customFormat="false" ht="12" hidden="false" customHeight="false" outlineLevel="0" collapsed="false">
      <c r="A150" s="241"/>
      <c r="B150" s="241"/>
      <c r="C150" s="241"/>
      <c r="D150" s="242"/>
      <c r="E150" s="242"/>
      <c r="F150" s="241"/>
      <c r="G150" s="241"/>
      <c r="H150" s="241"/>
      <c r="I150" s="243"/>
      <c r="J150" s="244"/>
      <c r="K150" s="234"/>
    </row>
    <row r="151" customFormat="false" ht="12" hidden="false" customHeight="false" outlineLevel="0" collapsed="false">
      <c r="A151" s="241"/>
      <c r="B151" s="241"/>
      <c r="C151" s="241"/>
      <c r="D151" s="242"/>
      <c r="E151" s="242"/>
      <c r="F151" s="241"/>
      <c r="G151" s="241"/>
      <c r="H151" s="241"/>
      <c r="I151" s="243"/>
      <c r="J151" s="244"/>
      <c r="K151" s="234"/>
    </row>
    <row r="152" customFormat="false" ht="12" hidden="false" customHeight="false" outlineLevel="0" collapsed="false">
      <c r="A152" s="241"/>
      <c r="B152" s="241"/>
      <c r="C152" s="241"/>
      <c r="D152" s="242"/>
      <c r="E152" s="242"/>
      <c r="F152" s="241"/>
      <c r="G152" s="241"/>
      <c r="H152" s="241"/>
      <c r="I152" s="243"/>
      <c r="J152" s="244"/>
      <c r="K152" s="234"/>
    </row>
    <row r="153" customFormat="false" ht="12" hidden="false" customHeight="false" outlineLevel="0" collapsed="false">
      <c r="A153" s="241"/>
      <c r="B153" s="241"/>
      <c r="C153" s="241"/>
      <c r="D153" s="242"/>
      <c r="E153" s="242"/>
      <c r="F153" s="241"/>
      <c r="G153" s="241"/>
      <c r="H153" s="241"/>
      <c r="I153" s="243"/>
      <c r="J153" s="244"/>
      <c r="K153" s="234"/>
    </row>
    <row r="154" customFormat="false" ht="12" hidden="false" customHeight="false" outlineLevel="0" collapsed="false">
      <c r="A154" s="241"/>
      <c r="B154" s="241"/>
      <c r="C154" s="241"/>
      <c r="D154" s="242"/>
      <c r="E154" s="242"/>
      <c r="F154" s="241"/>
      <c r="G154" s="241"/>
      <c r="H154" s="241"/>
      <c r="I154" s="243"/>
      <c r="J154" s="244"/>
      <c r="K154" s="234"/>
    </row>
    <row r="155" customFormat="false" ht="12" hidden="false" customHeight="false" outlineLevel="0" collapsed="false">
      <c r="A155" s="241"/>
      <c r="B155" s="241"/>
      <c r="C155" s="241"/>
      <c r="D155" s="242"/>
      <c r="E155" s="242"/>
      <c r="F155" s="241"/>
      <c r="G155" s="241"/>
      <c r="H155" s="241"/>
      <c r="I155" s="243"/>
      <c r="J155" s="244"/>
      <c r="K155" s="234"/>
    </row>
    <row r="156" customFormat="false" ht="12" hidden="false" customHeight="false" outlineLevel="0" collapsed="false">
      <c r="A156" s="241"/>
      <c r="B156" s="241"/>
      <c r="C156" s="241"/>
      <c r="D156" s="242"/>
      <c r="E156" s="242"/>
      <c r="F156" s="241"/>
      <c r="G156" s="241"/>
      <c r="H156" s="241"/>
      <c r="I156" s="243"/>
      <c r="J156" s="244"/>
      <c r="K156" s="234"/>
    </row>
    <row r="157" customFormat="false" ht="12" hidden="false" customHeight="false" outlineLevel="0" collapsed="false">
      <c r="A157" s="241"/>
      <c r="B157" s="241"/>
      <c r="C157" s="241"/>
      <c r="D157" s="242"/>
      <c r="E157" s="242"/>
      <c r="F157" s="241"/>
      <c r="G157" s="241"/>
      <c r="H157" s="241"/>
      <c r="I157" s="243"/>
      <c r="J157" s="244"/>
      <c r="K157" s="234"/>
    </row>
    <row r="158" customFormat="false" ht="12" hidden="false" customHeight="false" outlineLevel="0" collapsed="false">
      <c r="A158" s="241"/>
      <c r="B158" s="241"/>
      <c r="C158" s="241"/>
      <c r="D158" s="242"/>
      <c r="E158" s="242"/>
      <c r="F158" s="241"/>
      <c r="G158" s="241"/>
      <c r="H158" s="241"/>
      <c r="I158" s="243"/>
      <c r="J158" s="244"/>
      <c r="K158" s="234"/>
    </row>
    <row r="159" customFormat="false" ht="12" hidden="false" customHeight="false" outlineLevel="0" collapsed="false">
      <c r="A159" s="241"/>
      <c r="B159" s="241"/>
      <c r="C159" s="241"/>
      <c r="D159" s="242"/>
      <c r="E159" s="242"/>
      <c r="F159" s="241"/>
      <c r="G159" s="241"/>
      <c r="H159" s="241"/>
      <c r="I159" s="243"/>
      <c r="J159" s="244"/>
      <c r="K159" s="234"/>
    </row>
    <row r="160" customFormat="false" ht="12" hidden="false" customHeight="false" outlineLevel="0" collapsed="false">
      <c r="A160" s="241"/>
      <c r="B160" s="241"/>
      <c r="C160" s="241"/>
      <c r="D160" s="242"/>
      <c r="E160" s="242"/>
      <c r="F160" s="241"/>
      <c r="G160" s="241"/>
      <c r="H160" s="241"/>
      <c r="I160" s="243"/>
      <c r="J160" s="244"/>
      <c r="K160" s="234"/>
    </row>
    <row r="161" customFormat="false" ht="12" hidden="false" customHeight="false" outlineLevel="0" collapsed="false">
      <c r="A161" s="241"/>
      <c r="B161" s="241"/>
      <c r="C161" s="241"/>
      <c r="D161" s="242"/>
      <c r="E161" s="242"/>
      <c r="F161" s="241"/>
      <c r="G161" s="241"/>
      <c r="H161" s="241"/>
      <c r="I161" s="243"/>
      <c r="J161" s="244"/>
      <c r="K161" s="234"/>
    </row>
    <row r="162" customFormat="false" ht="12" hidden="false" customHeight="false" outlineLevel="0" collapsed="false">
      <c r="A162" s="241"/>
      <c r="B162" s="241"/>
      <c r="C162" s="241"/>
      <c r="D162" s="242"/>
      <c r="E162" s="242"/>
      <c r="F162" s="241"/>
      <c r="G162" s="241"/>
      <c r="H162" s="241"/>
      <c r="I162" s="243"/>
      <c r="J162" s="244"/>
      <c r="K162" s="234"/>
    </row>
    <row r="163" customFormat="false" ht="12" hidden="false" customHeight="false" outlineLevel="0" collapsed="false">
      <c r="A163" s="241"/>
      <c r="B163" s="241"/>
      <c r="C163" s="241"/>
      <c r="D163" s="242"/>
      <c r="E163" s="242"/>
      <c r="F163" s="241"/>
      <c r="G163" s="241"/>
      <c r="H163" s="241"/>
      <c r="I163" s="243"/>
      <c r="J163" s="244"/>
      <c r="K163" s="234"/>
    </row>
    <row r="164" customFormat="false" ht="12" hidden="false" customHeight="false" outlineLevel="0" collapsed="false">
      <c r="A164" s="241"/>
      <c r="B164" s="241"/>
      <c r="C164" s="241"/>
      <c r="D164" s="242"/>
      <c r="E164" s="242"/>
      <c r="F164" s="241"/>
      <c r="G164" s="241"/>
      <c r="H164" s="241"/>
      <c r="I164" s="243"/>
      <c r="J164" s="244"/>
      <c r="K164" s="234"/>
    </row>
    <row r="165" customFormat="false" ht="12" hidden="false" customHeight="false" outlineLevel="0" collapsed="false">
      <c r="A165" s="241"/>
      <c r="B165" s="241"/>
      <c r="C165" s="241"/>
      <c r="D165" s="242"/>
      <c r="E165" s="242"/>
      <c r="F165" s="241"/>
      <c r="G165" s="241"/>
      <c r="H165" s="241"/>
      <c r="I165" s="243"/>
      <c r="J165" s="244"/>
      <c r="K165" s="234"/>
    </row>
    <row r="166" customFormat="false" ht="12" hidden="false" customHeight="false" outlineLevel="0" collapsed="false">
      <c r="A166" s="241"/>
      <c r="B166" s="241"/>
      <c r="C166" s="241"/>
      <c r="D166" s="242"/>
      <c r="E166" s="242"/>
      <c r="F166" s="241"/>
      <c r="G166" s="241"/>
      <c r="H166" s="241"/>
      <c r="I166" s="243"/>
      <c r="J166" s="244"/>
      <c r="K166" s="234"/>
    </row>
    <row r="167" customFormat="false" ht="12" hidden="false" customHeight="false" outlineLevel="0" collapsed="false">
      <c r="A167" s="241"/>
      <c r="B167" s="241"/>
      <c r="C167" s="241"/>
      <c r="D167" s="242"/>
      <c r="E167" s="242"/>
      <c r="F167" s="241"/>
      <c r="G167" s="241"/>
      <c r="H167" s="241"/>
      <c r="I167" s="243"/>
      <c r="J167" s="244"/>
      <c r="K167" s="234"/>
    </row>
    <row r="168" customFormat="false" ht="12" hidden="false" customHeight="false" outlineLevel="0" collapsed="false">
      <c r="A168" s="241"/>
      <c r="B168" s="241"/>
      <c r="C168" s="241"/>
      <c r="D168" s="242"/>
      <c r="E168" s="242"/>
      <c r="F168" s="241"/>
      <c r="G168" s="241"/>
      <c r="H168" s="241"/>
      <c r="I168" s="243"/>
      <c r="J168" s="244"/>
      <c r="K168" s="234"/>
    </row>
    <row r="169" customFormat="false" ht="12" hidden="false" customHeight="false" outlineLevel="0" collapsed="false">
      <c r="A169" s="241"/>
      <c r="B169" s="241"/>
      <c r="C169" s="241"/>
      <c r="D169" s="242"/>
      <c r="E169" s="242"/>
      <c r="F169" s="241"/>
      <c r="G169" s="241"/>
      <c r="H169" s="241"/>
      <c r="I169" s="243"/>
      <c r="J169" s="244"/>
      <c r="K169" s="234"/>
    </row>
    <row r="170" customFormat="false" ht="12" hidden="false" customHeight="false" outlineLevel="0" collapsed="false">
      <c r="A170" s="241"/>
      <c r="B170" s="241"/>
      <c r="C170" s="241"/>
      <c r="D170" s="242"/>
      <c r="E170" s="242"/>
      <c r="F170" s="241"/>
      <c r="G170" s="241"/>
      <c r="H170" s="241"/>
      <c r="I170" s="243"/>
      <c r="J170" s="244"/>
      <c r="K170" s="234"/>
    </row>
    <row r="171" customFormat="false" ht="12" hidden="false" customHeight="false" outlineLevel="0" collapsed="false">
      <c r="A171" s="241"/>
      <c r="B171" s="241"/>
      <c r="C171" s="241"/>
      <c r="D171" s="242"/>
      <c r="E171" s="242"/>
      <c r="F171" s="241"/>
      <c r="G171" s="241"/>
      <c r="H171" s="241"/>
      <c r="I171" s="243"/>
      <c r="J171" s="244"/>
      <c r="K171" s="234"/>
    </row>
    <row r="172" customFormat="false" ht="12" hidden="false" customHeight="false" outlineLevel="0" collapsed="false">
      <c r="A172" s="241"/>
      <c r="B172" s="241"/>
      <c r="C172" s="241"/>
      <c r="D172" s="242"/>
      <c r="E172" s="242"/>
      <c r="F172" s="241"/>
      <c r="G172" s="241"/>
      <c r="H172" s="241"/>
      <c r="I172" s="243"/>
      <c r="J172" s="244"/>
      <c r="K172" s="234"/>
    </row>
    <row r="173" customFormat="false" ht="12" hidden="false" customHeight="false" outlineLevel="0" collapsed="false">
      <c r="A173" s="241"/>
      <c r="B173" s="241"/>
      <c r="C173" s="241"/>
      <c r="D173" s="242"/>
      <c r="E173" s="242"/>
      <c r="F173" s="241"/>
      <c r="G173" s="241"/>
      <c r="H173" s="241"/>
      <c r="I173" s="243"/>
      <c r="J173" s="244"/>
      <c r="K173" s="234"/>
    </row>
    <row r="174" customFormat="false" ht="12" hidden="false" customHeight="false" outlineLevel="0" collapsed="false">
      <c r="A174" s="241"/>
      <c r="B174" s="241"/>
      <c r="C174" s="241"/>
      <c r="D174" s="242"/>
      <c r="E174" s="242"/>
      <c r="F174" s="241"/>
      <c r="G174" s="241"/>
      <c r="H174" s="241"/>
      <c r="I174" s="243"/>
      <c r="J174" s="244"/>
      <c r="K174" s="234"/>
    </row>
    <row r="175" customFormat="false" ht="12" hidden="false" customHeight="false" outlineLevel="0" collapsed="false">
      <c r="A175" s="241"/>
      <c r="B175" s="241"/>
      <c r="C175" s="241"/>
      <c r="D175" s="242"/>
      <c r="E175" s="242"/>
      <c r="F175" s="241"/>
      <c r="G175" s="241"/>
      <c r="H175" s="241"/>
      <c r="I175" s="243"/>
      <c r="J175" s="244"/>
      <c r="K175" s="234"/>
    </row>
    <row r="176" customFormat="false" ht="12" hidden="false" customHeight="false" outlineLevel="0" collapsed="false">
      <c r="A176" s="241"/>
      <c r="B176" s="241"/>
      <c r="C176" s="241"/>
      <c r="D176" s="242"/>
      <c r="E176" s="242"/>
      <c r="F176" s="241"/>
      <c r="G176" s="241"/>
      <c r="H176" s="241"/>
      <c r="I176" s="243"/>
      <c r="J176" s="244"/>
      <c r="K176" s="234"/>
    </row>
    <row r="177" customFormat="false" ht="12" hidden="false" customHeight="false" outlineLevel="0" collapsed="false">
      <c r="A177" s="241"/>
      <c r="B177" s="241"/>
      <c r="C177" s="241"/>
      <c r="D177" s="242"/>
      <c r="E177" s="242"/>
      <c r="F177" s="241"/>
      <c r="G177" s="241"/>
      <c r="H177" s="241"/>
      <c r="I177" s="243"/>
      <c r="J177" s="244"/>
      <c r="K177" s="234"/>
    </row>
    <row r="178" customFormat="false" ht="12" hidden="false" customHeight="false" outlineLevel="0" collapsed="false">
      <c r="A178" s="241"/>
      <c r="B178" s="241"/>
      <c r="C178" s="241"/>
      <c r="D178" s="242"/>
      <c r="E178" s="242"/>
      <c r="F178" s="241"/>
      <c r="G178" s="241"/>
      <c r="H178" s="241"/>
      <c r="I178" s="243"/>
      <c r="J178" s="244"/>
      <c r="K178" s="234"/>
    </row>
    <row r="179" customFormat="false" ht="12" hidden="false" customHeight="false" outlineLevel="0" collapsed="false">
      <c r="A179" s="241"/>
      <c r="B179" s="241"/>
      <c r="C179" s="241"/>
      <c r="D179" s="242"/>
      <c r="E179" s="242"/>
      <c r="F179" s="241"/>
      <c r="G179" s="241"/>
      <c r="H179" s="241"/>
      <c r="I179" s="243"/>
      <c r="J179" s="244"/>
      <c r="K179" s="234"/>
    </row>
    <row r="180" customFormat="false" ht="12" hidden="false" customHeight="false" outlineLevel="0" collapsed="false">
      <c r="A180" s="241"/>
      <c r="B180" s="241"/>
      <c r="C180" s="241"/>
      <c r="D180" s="242"/>
      <c r="E180" s="242"/>
      <c r="F180" s="241"/>
      <c r="G180" s="241"/>
      <c r="H180" s="241"/>
      <c r="I180" s="243"/>
      <c r="J180" s="244"/>
      <c r="K180" s="234"/>
    </row>
    <row r="181" customFormat="false" ht="12" hidden="false" customHeight="false" outlineLevel="0" collapsed="false">
      <c r="A181" s="241"/>
      <c r="B181" s="241"/>
      <c r="C181" s="241"/>
      <c r="D181" s="242"/>
      <c r="E181" s="242"/>
      <c r="F181" s="241"/>
      <c r="G181" s="241"/>
      <c r="H181" s="241"/>
      <c r="I181" s="243"/>
      <c r="J181" s="244"/>
      <c r="K181" s="234"/>
    </row>
    <row r="182" customFormat="false" ht="12" hidden="false" customHeight="false" outlineLevel="0" collapsed="false">
      <c r="A182" s="241"/>
      <c r="B182" s="241"/>
      <c r="C182" s="241"/>
      <c r="D182" s="242"/>
      <c r="E182" s="242"/>
      <c r="F182" s="241"/>
      <c r="G182" s="241"/>
      <c r="H182" s="241"/>
      <c r="I182" s="243"/>
      <c r="J182" s="244"/>
      <c r="K182" s="234"/>
    </row>
    <row r="183" customFormat="false" ht="12" hidden="false" customHeight="false" outlineLevel="0" collapsed="false">
      <c r="A183" s="241"/>
      <c r="B183" s="241"/>
      <c r="C183" s="241"/>
      <c r="D183" s="242"/>
      <c r="E183" s="242"/>
      <c r="F183" s="241"/>
      <c r="G183" s="241"/>
      <c r="H183" s="241"/>
      <c r="I183" s="243"/>
      <c r="J183" s="244"/>
      <c r="K183" s="234"/>
    </row>
    <row r="184" customFormat="false" ht="12" hidden="false" customHeight="false" outlineLevel="0" collapsed="false">
      <c r="A184" s="241"/>
      <c r="B184" s="241"/>
      <c r="C184" s="241"/>
      <c r="D184" s="242"/>
      <c r="E184" s="242"/>
      <c r="F184" s="241"/>
      <c r="G184" s="241"/>
      <c r="H184" s="241"/>
      <c r="I184" s="243"/>
      <c r="J184" s="244"/>
      <c r="K184" s="234"/>
    </row>
    <row r="185" customFormat="false" ht="12" hidden="false" customHeight="false" outlineLevel="0" collapsed="false">
      <c r="A185" s="241"/>
      <c r="B185" s="241"/>
      <c r="C185" s="241"/>
      <c r="D185" s="242"/>
      <c r="E185" s="242"/>
      <c r="F185" s="241"/>
      <c r="G185" s="241"/>
      <c r="H185" s="241"/>
      <c r="I185" s="243"/>
      <c r="J185" s="244"/>
      <c r="K185" s="234"/>
    </row>
    <row r="186" customFormat="false" ht="12" hidden="false" customHeight="false" outlineLevel="0" collapsed="false">
      <c r="A186" s="241"/>
      <c r="B186" s="241"/>
      <c r="C186" s="241"/>
      <c r="D186" s="242"/>
      <c r="E186" s="242"/>
      <c r="F186" s="241"/>
      <c r="G186" s="241"/>
      <c r="H186" s="241"/>
      <c r="I186" s="243"/>
      <c r="J186" s="244"/>
      <c r="K186" s="234"/>
    </row>
    <row r="187" customFormat="false" ht="12" hidden="false" customHeight="false" outlineLevel="0" collapsed="false">
      <c r="A187" s="241"/>
      <c r="B187" s="241"/>
      <c r="C187" s="241"/>
      <c r="D187" s="242"/>
      <c r="E187" s="242"/>
      <c r="F187" s="241"/>
      <c r="G187" s="241"/>
      <c r="H187" s="241"/>
      <c r="I187" s="243"/>
      <c r="J187" s="244"/>
      <c r="K187" s="234"/>
    </row>
    <row r="188" customFormat="false" ht="12" hidden="false" customHeight="false" outlineLevel="0" collapsed="false">
      <c r="A188" s="241"/>
      <c r="B188" s="241"/>
      <c r="C188" s="241"/>
      <c r="D188" s="242"/>
      <c r="E188" s="242"/>
      <c r="F188" s="241"/>
      <c r="G188" s="241"/>
      <c r="H188" s="241"/>
      <c r="I188" s="243"/>
      <c r="J188" s="244"/>
      <c r="K188" s="234"/>
    </row>
    <row r="189" customFormat="false" ht="12" hidden="false" customHeight="false" outlineLevel="0" collapsed="false">
      <c r="A189" s="241"/>
      <c r="B189" s="241"/>
      <c r="C189" s="241"/>
      <c r="D189" s="242"/>
      <c r="E189" s="242"/>
      <c r="F189" s="241"/>
      <c r="G189" s="241"/>
      <c r="H189" s="241"/>
      <c r="I189" s="243"/>
      <c r="J189" s="244"/>
      <c r="K189" s="234"/>
    </row>
    <row r="190" customFormat="false" ht="12" hidden="false" customHeight="false" outlineLevel="0" collapsed="false">
      <c r="A190" s="241"/>
      <c r="B190" s="241"/>
      <c r="C190" s="241"/>
      <c r="D190" s="242"/>
      <c r="E190" s="242"/>
      <c r="F190" s="241"/>
      <c r="G190" s="241"/>
      <c r="H190" s="241"/>
      <c r="I190" s="243"/>
      <c r="J190" s="244"/>
      <c r="K190" s="234"/>
    </row>
    <row r="191" customFormat="false" ht="12" hidden="false" customHeight="false" outlineLevel="0" collapsed="false">
      <c r="A191" s="241"/>
      <c r="B191" s="241"/>
      <c r="C191" s="241"/>
      <c r="D191" s="242"/>
      <c r="E191" s="242"/>
      <c r="F191" s="241"/>
      <c r="G191" s="241"/>
      <c r="H191" s="241"/>
      <c r="I191" s="243"/>
      <c r="J191" s="244"/>
      <c r="K191" s="234"/>
    </row>
    <row r="192" customFormat="false" ht="12" hidden="false" customHeight="false" outlineLevel="0" collapsed="false">
      <c r="A192" s="241"/>
      <c r="B192" s="241"/>
      <c r="C192" s="241"/>
      <c r="D192" s="242"/>
      <c r="E192" s="242"/>
      <c r="F192" s="241"/>
      <c r="G192" s="241"/>
      <c r="H192" s="241"/>
      <c r="I192" s="243"/>
      <c r="J192" s="244"/>
      <c r="K192" s="234"/>
    </row>
    <row r="193" customFormat="false" ht="12" hidden="false" customHeight="false" outlineLevel="0" collapsed="false">
      <c r="A193" s="241"/>
      <c r="B193" s="241"/>
      <c r="C193" s="241"/>
      <c r="D193" s="242"/>
      <c r="E193" s="242"/>
      <c r="F193" s="241"/>
      <c r="G193" s="241"/>
      <c r="H193" s="241"/>
      <c r="I193" s="243"/>
      <c r="J193" s="244"/>
      <c r="K193" s="234"/>
    </row>
    <row r="194" customFormat="false" ht="12" hidden="false" customHeight="false" outlineLevel="0" collapsed="false">
      <c r="A194" s="241"/>
      <c r="B194" s="241"/>
      <c r="C194" s="241"/>
      <c r="D194" s="242"/>
      <c r="E194" s="242"/>
      <c r="F194" s="241"/>
      <c r="G194" s="241"/>
      <c r="H194" s="241"/>
      <c r="I194" s="243"/>
      <c r="J194" s="244"/>
      <c r="K194" s="234"/>
    </row>
    <row r="195" customFormat="false" ht="12" hidden="false" customHeight="false" outlineLevel="0" collapsed="false">
      <c r="A195" s="241"/>
      <c r="B195" s="241"/>
      <c r="C195" s="241"/>
      <c r="D195" s="242"/>
      <c r="E195" s="242"/>
      <c r="F195" s="241"/>
      <c r="G195" s="241"/>
      <c r="H195" s="241"/>
      <c r="I195" s="243"/>
      <c r="J195" s="244"/>
      <c r="K195" s="234"/>
    </row>
    <row r="196" customFormat="false" ht="12" hidden="false" customHeight="false" outlineLevel="0" collapsed="false">
      <c r="A196" s="241"/>
      <c r="B196" s="241"/>
      <c r="C196" s="241"/>
      <c r="D196" s="242"/>
      <c r="E196" s="242"/>
      <c r="F196" s="241"/>
      <c r="G196" s="241"/>
      <c r="H196" s="241"/>
      <c r="I196" s="243"/>
      <c r="J196" s="244"/>
      <c r="K196" s="234"/>
    </row>
    <row r="197" customFormat="false" ht="12" hidden="false" customHeight="false" outlineLevel="0" collapsed="false">
      <c r="A197" s="241"/>
      <c r="B197" s="241"/>
      <c r="C197" s="241"/>
      <c r="D197" s="242"/>
      <c r="E197" s="242"/>
      <c r="F197" s="241"/>
      <c r="G197" s="241"/>
      <c r="H197" s="241"/>
      <c r="I197" s="243"/>
      <c r="J197" s="244"/>
      <c r="K197" s="234"/>
    </row>
    <row r="198" customFormat="false" ht="12" hidden="false" customHeight="false" outlineLevel="0" collapsed="false">
      <c r="A198" s="241"/>
      <c r="B198" s="241"/>
      <c r="C198" s="241"/>
      <c r="D198" s="242"/>
      <c r="E198" s="242"/>
      <c r="F198" s="241"/>
      <c r="G198" s="241"/>
      <c r="H198" s="241"/>
      <c r="I198" s="243"/>
      <c r="J198" s="244"/>
      <c r="K198" s="234"/>
    </row>
    <row r="199" customFormat="false" ht="12" hidden="false" customHeight="false" outlineLevel="0" collapsed="false">
      <c r="A199" s="241"/>
      <c r="B199" s="241"/>
      <c r="C199" s="241"/>
      <c r="D199" s="242"/>
      <c r="E199" s="242"/>
      <c r="F199" s="241"/>
      <c r="G199" s="241"/>
      <c r="H199" s="241"/>
      <c r="I199" s="243"/>
      <c r="J199" s="244"/>
      <c r="K199" s="234"/>
    </row>
    <row r="200" customFormat="false" ht="12" hidden="false" customHeight="false" outlineLevel="0" collapsed="false">
      <c r="A200" s="241"/>
      <c r="B200" s="241"/>
      <c r="C200" s="241"/>
      <c r="D200" s="242"/>
      <c r="E200" s="242"/>
      <c r="F200" s="241"/>
      <c r="G200" s="241"/>
      <c r="H200" s="241"/>
      <c r="I200" s="243"/>
      <c r="J200" s="244"/>
      <c r="K200" s="234"/>
    </row>
    <row r="201" customFormat="false" ht="12" hidden="false" customHeight="false" outlineLevel="0" collapsed="false">
      <c r="A201" s="241"/>
      <c r="B201" s="241"/>
      <c r="C201" s="241"/>
      <c r="D201" s="242"/>
      <c r="E201" s="242"/>
      <c r="F201" s="241"/>
      <c r="G201" s="241"/>
      <c r="H201" s="241"/>
      <c r="I201" s="243"/>
      <c r="J201" s="244"/>
      <c r="K201" s="234"/>
    </row>
    <row r="202" customFormat="false" ht="12" hidden="false" customHeight="false" outlineLevel="0" collapsed="false">
      <c r="A202" s="241"/>
      <c r="B202" s="241"/>
      <c r="C202" s="241"/>
      <c r="D202" s="242"/>
      <c r="E202" s="242"/>
      <c r="F202" s="241"/>
      <c r="G202" s="241"/>
      <c r="H202" s="241"/>
      <c r="I202" s="243"/>
      <c r="J202" s="244"/>
      <c r="K202" s="234"/>
    </row>
    <row r="203" customFormat="false" ht="12" hidden="false" customHeight="false" outlineLevel="0" collapsed="false">
      <c r="A203" s="241"/>
      <c r="B203" s="241"/>
      <c r="C203" s="241"/>
      <c r="D203" s="242"/>
      <c r="E203" s="242"/>
      <c r="F203" s="241"/>
      <c r="G203" s="241"/>
      <c r="H203" s="241"/>
      <c r="I203" s="243"/>
      <c r="J203" s="244"/>
      <c r="K203" s="234"/>
    </row>
    <row r="204" customFormat="false" ht="12" hidden="false" customHeight="false" outlineLevel="0" collapsed="false">
      <c r="A204" s="241"/>
      <c r="B204" s="241"/>
      <c r="C204" s="241"/>
      <c r="D204" s="242"/>
      <c r="E204" s="242"/>
      <c r="F204" s="241"/>
      <c r="G204" s="241"/>
      <c r="H204" s="241"/>
      <c r="I204" s="243"/>
      <c r="J204" s="244"/>
      <c r="K204" s="234"/>
    </row>
    <row r="205" customFormat="false" ht="12" hidden="false" customHeight="false" outlineLevel="0" collapsed="false">
      <c r="A205" s="241"/>
      <c r="B205" s="241"/>
      <c r="C205" s="241"/>
      <c r="D205" s="242"/>
      <c r="E205" s="242"/>
      <c r="F205" s="241"/>
      <c r="G205" s="241"/>
      <c r="H205" s="241"/>
      <c r="I205" s="243"/>
      <c r="J205" s="244"/>
      <c r="K205" s="234"/>
    </row>
    <row r="206" customFormat="false" ht="12" hidden="false" customHeight="false" outlineLevel="0" collapsed="false">
      <c r="A206" s="241"/>
      <c r="B206" s="241"/>
      <c r="C206" s="241"/>
      <c r="D206" s="242"/>
      <c r="E206" s="242"/>
      <c r="F206" s="241"/>
      <c r="G206" s="241"/>
      <c r="H206" s="241"/>
      <c r="I206" s="243"/>
      <c r="J206" s="244"/>
      <c r="K206" s="234"/>
    </row>
    <row r="207" customFormat="false" ht="12" hidden="false" customHeight="false" outlineLevel="0" collapsed="false">
      <c r="A207" s="241"/>
      <c r="B207" s="241"/>
      <c r="C207" s="241"/>
      <c r="D207" s="242"/>
      <c r="E207" s="242"/>
      <c r="F207" s="241"/>
      <c r="G207" s="241"/>
      <c r="H207" s="241"/>
      <c r="I207" s="243"/>
      <c r="J207" s="244"/>
      <c r="K207" s="234"/>
    </row>
    <row r="208" customFormat="false" ht="12" hidden="false" customHeight="false" outlineLevel="0" collapsed="false">
      <c r="A208" s="241"/>
      <c r="B208" s="241"/>
      <c r="C208" s="241"/>
      <c r="D208" s="242"/>
      <c r="E208" s="242"/>
      <c r="F208" s="241"/>
      <c r="G208" s="241"/>
      <c r="H208" s="241"/>
      <c r="I208" s="243"/>
      <c r="J208" s="244"/>
      <c r="K208" s="234"/>
    </row>
    <row r="209" customFormat="false" ht="12" hidden="false" customHeight="false" outlineLevel="0" collapsed="false">
      <c r="A209" s="241"/>
      <c r="B209" s="241"/>
      <c r="C209" s="241"/>
      <c r="D209" s="242"/>
      <c r="E209" s="242"/>
      <c r="F209" s="241"/>
      <c r="G209" s="241"/>
      <c r="H209" s="241"/>
      <c r="I209" s="243"/>
      <c r="J209" s="244"/>
      <c r="K209" s="234"/>
    </row>
    <row r="210" customFormat="false" ht="12" hidden="false" customHeight="false" outlineLevel="0" collapsed="false">
      <c r="A210" s="241"/>
      <c r="B210" s="241"/>
      <c r="C210" s="241"/>
      <c r="D210" s="242"/>
      <c r="E210" s="242"/>
      <c r="F210" s="241"/>
      <c r="G210" s="241"/>
      <c r="H210" s="241"/>
      <c r="I210" s="243"/>
      <c r="J210" s="244"/>
      <c r="K210" s="234"/>
    </row>
    <row r="211" customFormat="false" ht="12" hidden="false" customHeight="false" outlineLevel="0" collapsed="false">
      <c r="A211" s="241"/>
      <c r="B211" s="241"/>
      <c r="C211" s="241"/>
      <c r="D211" s="242"/>
      <c r="E211" s="242"/>
      <c r="F211" s="241"/>
      <c r="G211" s="241"/>
      <c r="H211" s="241"/>
      <c r="I211" s="243"/>
      <c r="J211" s="244"/>
      <c r="K211" s="234"/>
    </row>
    <row r="212" customFormat="false" ht="12" hidden="false" customHeight="false" outlineLevel="0" collapsed="false">
      <c r="A212" s="241"/>
      <c r="B212" s="241"/>
      <c r="C212" s="241"/>
      <c r="D212" s="242"/>
      <c r="E212" s="242"/>
      <c r="F212" s="241"/>
      <c r="G212" s="241"/>
      <c r="H212" s="241"/>
      <c r="I212" s="243"/>
      <c r="J212" s="244"/>
      <c r="K212" s="234"/>
    </row>
    <row r="213" customFormat="false" ht="12" hidden="false" customHeight="false" outlineLevel="0" collapsed="false">
      <c r="A213" s="241"/>
      <c r="B213" s="241"/>
      <c r="C213" s="241"/>
      <c r="D213" s="242"/>
      <c r="E213" s="242"/>
      <c r="F213" s="241"/>
      <c r="G213" s="241"/>
      <c r="H213" s="241"/>
      <c r="I213" s="243"/>
      <c r="J213" s="244"/>
      <c r="K213" s="234"/>
    </row>
    <row r="214" customFormat="false" ht="12" hidden="false" customHeight="false" outlineLevel="0" collapsed="false">
      <c r="A214" s="241"/>
      <c r="B214" s="241"/>
      <c r="C214" s="241"/>
      <c r="D214" s="242"/>
      <c r="E214" s="242"/>
      <c r="F214" s="241"/>
      <c r="G214" s="241"/>
      <c r="H214" s="241"/>
      <c r="I214" s="243"/>
      <c r="J214" s="244"/>
      <c r="K214" s="234"/>
    </row>
    <row r="215" customFormat="false" ht="12" hidden="false" customHeight="false" outlineLevel="0" collapsed="false">
      <c r="A215" s="241"/>
      <c r="B215" s="241"/>
      <c r="C215" s="241"/>
      <c r="D215" s="242"/>
      <c r="E215" s="242"/>
      <c r="F215" s="241"/>
      <c r="G215" s="241"/>
      <c r="H215" s="241"/>
      <c r="I215" s="243"/>
      <c r="J215" s="244"/>
      <c r="K215" s="234"/>
    </row>
    <row r="216" customFormat="false" ht="12" hidden="false" customHeight="false" outlineLevel="0" collapsed="false">
      <c r="A216" s="241"/>
      <c r="B216" s="241"/>
      <c r="C216" s="241"/>
      <c r="D216" s="242"/>
      <c r="E216" s="242"/>
      <c r="F216" s="241"/>
      <c r="G216" s="241"/>
      <c r="H216" s="241"/>
      <c r="I216" s="243"/>
      <c r="J216" s="244"/>
      <c r="K216" s="234"/>
    </row>
    <row r="217" customFormat="false" ht="12" hidden="false" customHeight="false" outlineLevel="0" collapsed="false">
      <c r="A217" s="241"/>
      <c r="B217" s="241"/>
      <c r="C217" s="241"/>
      <c r="D217" s="242"/>
      <c r="E217" s="242"/>
      <c r="F217" s="241"/>
      <c r="G217" s="241"/>
      <c r="H217" s="241"/>
      <c r="I217" s="243"/>
      <c r="J217" s="244"/>
      <c r="K217" s="234"/>
    </row>
    <row r="218" customFormat="false" ht="12" hidden="false" customHeight="false" outlineLevel="0" collapsed="false">
      <c r="A218" s="241"/>
      <c r="B218" s="241"/>
      <c r="C218" s="241"/>
      <c r="D218" s="242"/>
      <c r="E218" s="242"/>
      <c r="F218" s="241"/>
      <c r="G218" s="241"/>
      <c r="H218" s="241"/>
      <c r="I218" s="243"/>
      <c r="J218" s="244"/>
      <c r="K218" s="234"/>
    </row>
    <row r="219" customFormat="false" ht="12" hidden="false" customHeight="false" outlineLevel="0" collapsed="false">
      <c r="A219" s="241"/>
      <c r="B219" s="241"/>
      <c r="C219" s="241"/>
      <c r="D219" s="242"/>
      <c r="E219" s="242"/>
      <c r="F219" s="241"/>
      <c r="G219" s="241"/>
      <c r="H219" s="241"/>
      <c r="I219" s="243"/>
      <c r="J219" s="244"/>
      <c r="K219" s="234"/>
    </row>
    <row r="220" customFormat="false" ht="12" hidden="false" customHeight="false" outlineLevel="0" collapsed="false">
      <c r="A220" s="241"/>
      <c r="B220" s="241"/>
      <c r="C220" s="241"/>
      <c r="D220" s="242"/>
      <c r="E220" s="242"/>
      <c r="F220" s="241"/>
      <c r="G220" s="241"/>
      <c r="H220" s="241"/>
      <c r="I220" s="243"/>
      <c r="J220" s="244"/>
      <c r="K220" s="234"/>
    </row>
    <row r="221" customFormat="false" ht="12" hidden="false" customHeight="false" outlineLevel="0" collapsed="false">
      <c r="A221" s="241"/>
      <c r="B221" s="241"/>
      <c r="C221" s="241"/>
      <c r="D221" s="242"/>
      <c r="E221" s="242"/>
      <c r="F221" s="241"/>
      <c r="G221" s="241"/>
      <c r="H221" s="241"/>
      <c r="I221" s="243"/>
      <c r="J221" s="244"/>
      <c r="K221" s="234"/>
    </row>
    <row r="222" customFormat="false" ht="12" hidden="false" customHeight="false" outlineLevel="0" collapsed="false">
      <c r="A222" s="241"/>
      <c r="B222" s="241"/>
      <c r="C222" s="241"/>
      <c r="D222" s="242"/>
      <c r="E222" s="242"/>
      <c r="F222" s="241"/>
      <c r="G222" s="241"/>
      <c r="H222" s="241"/>
      <c r="I222" s="243"/>
      <c r="J222" s="244"/>
      <c r="K222" s="234"/>
    </row>
    <row r="223" customFormat="false" ht="12" hidden="false" customHeight="false" outlineLevel="0" collapsed="false">
      <c r="A223" s="241"/>
      <c r="B223" s="241"/>
      <c r="C223" s="241"/>
      <c r="D223" s="242"/>
      <c r="E223" s="242"/>
      <c r="F223" s="241"/>
      <c r="G223" s="241"/>
      <c r="H223" s="241"/>
      <c r="I223" s="243"/>
      <c r="J223" s="244"/>
      <c r="K223" s="234"/>
    </row>
    <row r="224" customFormat="false" ht="12" hidden="false" customHeight="false" outlineLevel="0" collapsed="false">
      <c r="A224" s="241"/>
      <c r="B224" s="241"/>
      <c r="C224" s="241"/>
      <c r="D224" s="242"/>
      <c r="E224" s="242"/>
      <c r="F224" s="241"/>
      <c r="G224" s="241"/>
      <c r="H224" s="241"/>
      <c r="I224" s="243"/>
      <c r="J224" s="244"/>
      <c r="K224" s="234"/>
    </row>
    <row r="225" customFormat="false" ht="12" hidden="false" customHeight="false" outlineLevel="0" collapsed="false">
      <c r="A225" s="241"/>
      <c r="B225" s="241"/>
      <c r="C225" s="241"/>
      <c r="D225" s="242"/>
      <c r="E225" s="242"/>
      <c r="F225" s="241"/>
      <c r="G225" s="241"/>
      <c r="H225" s="241"/>
      <c r="I225" s="243"/>
      <c r="J225" s="244"/>
      <c r="K225" s="234"/>
    </row>
    <row r="226" customFormat="false" ht="12" hidden="false" customHeight="false" outlineLevel="0" collapsed="false">
      <c r="A226" s="241"/>
      <c r="B226" s="241"/>
      <c r="C226" s="241"/>
      <c r="D226" s="242"/>
      <c r="E226" s="242"/>
      <c r="F226" s="241"/>
      <c r="G226" s="241"/>
      <c r="H226" s="241"/>
      <c r="I226" s="243"/>
      <c r="J226" s="244"/>
      <c r="K226" s="234"/>
    </row>
    <row r="227" customFormat="false" ht="12" hidden="false" customHeight="false" outlineLevel="0" collapsed="false">
      <c r="A227" s="241"/>
      <c r="B227" s="241"/>
      <c r="C227" s="241"/>
      <c r="D227" s="242"/>
      <c r="E227" s="242"/>
      <c r="F227" s="241"/>
      <c r="G227" s="241"/>
      <c r="H227" s="241"/>
      <c r="I227" s="243"/>
      <c r="J227" s="244"/>
      <c r="K227" s="234"/>
    </row>
    <row r="228" customFormat="false" ht="12" hidden="false" customHeight="false" outlineLevel="0" collapsed="false">
      <c r="A228" s="241"/>
      <c r="B228" s="241"/>
      <c r="C228" s="241"/>
      <c r="D228" s="242"/>
      <c r="E228" s="242"/>
      <c r="F228" s="241"/>
      <c r="G228" s="241"/>
      <c r="H228" s="241"/>
      <c r="I228" s="243"/>
      <c r="J228" s="244"/>
      <c r="K228" s="234"/>
    </row>
    <row r="229" customFormat="false" ht="12" hidden="false" customHeight="false" outlineLevel="0" collapsed="false">
      <c r="A229" s="241"/>
      <c r="B229" s="241"/>
      <c r="C229" s="241"/>
      <c r="D229" s="242"/>
      <c r="E229" s="242"/>
      <c r="F229" s="241"/>
      <c r="G229" s="241"/>
      <c r="H229" s="241"/>
      <c r="I229" s="243"/>
      <c r="J229" s="244"/>
      <c r="K229" s="234"/>
    </row>
    <row r="230" customFormat="false" ht="12" hidden="false" customHeight="false" outlineLevel="0" collapsed="false">
      <c r="A230" s="241"/>
      <c r="B230" s="241"/>
      <c r="C230" s="241"/>
      <c r="D230" s="242"/>
      <c r="E230" s="242"/>
      <c r="F230" s="241"/>
      <c r="G230" s="241"/>
      <c r="H230" s="241"/>
      <c r="I230" s="243"/>
      <c r="J230" s="244"/>
      <c r="K230" s="234"/>
    </row>
    <row r="231" customFormat="false" ht="12" hidden="false" customHeight="false" outlineLevel="0" collapsed="false">
      <c r="A231" s="241"/>
      <c r="B231" s="241"/>
      <c r="C231" s="241"/>
      <c r="D231" s="242"/>
      <c r="E231" s="242"/>
      <c r="F231" s="241"/>
      <c r="G231" s="241"/>
      <c r="H231" s="241"/>
      <c r="I231" s="243"/>
      <c r="J231" s="244"/>
      <c r="K231" s="234"/>
    </row>
    <row r="232" customFormat="false" ht="12" hidden="false" customHeight="false" outlineLevel="0" collapsed="false">
      <c r="A232" s="241"/>
      <c r="B232" s="241"/>
      <c r="C232" s="241"/>
      <c r="D232" s="242"/>
      <c r="E232" s="242"/>
      <c r="F232" s="241"/>
      <c r="G232" s="241"/>
      <c r="H232" s="241"/>
      <c r="I232" s="243"/>
      <c r="J232" s="244"/>
      <c r="K232" s="234"/>
    </row>
    <row r="233" customFormat="false" ht="12" hidden="false" customHeight="false" outlineLevel="0" collapsed="false">
      <c r="A233" s="241"/>
      <c r="B233" s="241"/>
      <c r="C233" s="241"/>
      <c r="D233" s="242"/>
      <c r="E233" s="242"/>
      <c r="F233" s="241"/>
      <c r="G233" s="241"/>
      <c r="H233" s="241"/>
      <c r="I233" s="243"/>
      <c r="J233" s="244"/>
      <c r="K233" s="234"/>
    </row>
    <row r="234" customFormat="false" ht="12" hidden="false" customHeight="false" outlineLevel="0" collapsed="false">
      <c r="A234" s="241"/>
      <c r="B234" s="241"/>
      <c r="C234" s="241"/>
      <c r="D234" s="242"/>
      <c r="E234" s="242"/>
      <c r="F234" s="241"/>
      <c r="G234" s="241"/>
      <c r="H234" s="241"/>
      <c r="I234" s="243"/>
      <c r="J234" s="244"/>
      <c r="K234" s="234"/>
    </row>
    <row r="235" customFormat="false" ht="12" hidden="false" customHeight="false" outlineLevel="0" collapsed="false">
      <c r="A235" s="241"/>
      <c r="B235" s="241"/>
      <c r="C235" s="241"/>
      <c r="D235" s="242"/>
      <c r="E235" s="242"/>
      <c r="F235" s="241"/>
      <c r="G235" s="241"/>
      <c r="H235" s="241"/>
      <c r="I235" s="243"/>
      <c r="J235" s="244"/>
      <c r="K235" s="234"/>
    </row>
    <row r="236" customFormat="false" ht="12" hidden="false" customHeight="false" outlineLevel="0" collapsed="false">
      <c r="A236" s="241"/>
      <c r="B236" s="241"/>
      <c r="C236" s="241"/>
      <c r="D236" s="242"/>
      <c r="E236" s="242"/>
      <c r="F236" s="241"/>
      <c r="G236" s="241"/>
      <c r="H236" s="241"/>
      <c r="I236" s="243"/>
      <c r="J236" s="244"/>
      <c r="K236" s="234"/>
    </row>
    <row r="237" customFormat="false" ht="12" hidden="false" customHeight="false" outlineLevel="0" collapsed="false">
      <c r="A237" s="241"/>
      <c r="B237" s="241"/>
      <c r="C237" s="241"/>
      <c r="D237" s="242"/>
      <c r="E237" s="242"/>
      <c r="F237" s="241"/>
      <c r="G237" s="241"/>
      <c r="H237" s="241"/>
      <c r="I237" s="243"/>
      <c r="J237" s="244"/>
      <c r="K237" s="234"/>
    </row>
    <row r="238" customFormat="false" ht="12" hidden="false" customHeight="false" outlineLevel="0" collapsed="false">
      <c r="A238" s="241"/>
      <c r="B238" s="241"/>
      <c r="C238" s="241"/>
      <c r="D238" s="242"/>
      <c r="E238" s="242"/>
      <c r="F238" s="241"/>
      <c r="G238" s="241"/>
      <c r="H238" s="241"/>
      <c r="I238" s="243"/>
      <c r="J238" s="244"/>
      <c r="K238" s="234"/>
    </row>
    <row r="239" customFormat="false" ht="12" hidden="false" customHeight="false" outlineLevel="0" collapsed="false">
      <c r="A239" s="241"/>
      <c r="B239" s="241"/>
      <c r="C239" s="241"/>
      <c r="D239" s="242"/>
      <c r="E239" s="242"/>
      <c r="F239" s="241"/>
      <c r="G239" s="241"/>
      <c r="H239" s="241"/>
      <c r="I239" s="243"/>
      <c r="J239" s="244"/>
      <c r="K239" s="234"/>
    </row>
    <row r="240" customFormat="false" ht="12" hidden="false" customHeight="false" outlineLevel="0" collapsed="false">
      <c r="A240" s="241"/>
      <c r="B240" s="241"/>
      <c r="C240" s="241"/>
      <c r="D240" s="242"/>
      <c r="E240" s="242"/>
      <c r="F240" s="241"/>
      <c r="G240" s="241"/>
      <c r="H240" s="241"/>
      <c r="I240" s="243"/>
      <c r="J240" s="244"/>
      <c r="K240" s="234"/>
    </row>
    <row r="241" customFormat="false" ht="12" hidden="false" customHeight="false" outlineLevel="0" collapsed="false">
      <c r="A241" s="241"/>
      <c r="B241" s="241"/>
      <c r="C241" s="241"/>
      <c r="D241" s="242"/>
      <c r="E241" s="242"/>
      <c r="F241" s="241"/>
      <c r="G241" s="241"/>
      <c r="H241" s="241"/>
      <c r="I241" s="243"/>
      <c r="J241" s="244"/>
      <c r="K241" s="234"/>
    </row>
    <row r="242" customFormat="false" ht="12" hidden="false" customHeight="false" outlineLevel="0" collapsed="false">
      <c r="A242" s="241"/>
      <c r="B242" s="241"/>
      <c r="C242" s="241"/>
      <c r="D242" s="242"/>
      <c r="E242" s="242"/>
      <c r="F242" s="241"/>
      <c r="G242" s="241"/>
      <c r="H242" s="241"/>
      <c r="I242" s="243"/>
      <c r="J242" s="244"/>
      <c r="K242" s="234"/>
    </row>
    <row r="243" customFormat="false" ht="12" hidden="false" customHeight="false" outlineLevel="0" collapsed="false">
      <c r="A243" s="241"/>
      <c r="B243" s="241"/>
      <c r="C243" s="241"/>
      <c r="D243" s="242"/>
      <c r="E243" s="242"/>
      <c r="F243" s="241"/>
      <c r="G243" s="241"/>
      <c r="H243" s="241"/>
      <c r="I243" s="243"/>
      <c r="J243" s="244"/>
      <c r="K243" s="234"/>
    </row>
    <row r="244" customFormat="false" ht="12" hidden="false" customHeight="false" outlineLevel="0" collapsed="false">
      <c r="A244" s="241"/>
      <c r="B244" s="241"/>
      <c r="C244" s="241"/>
      <c r="D244" s="242"/>
      <c r="E244" s="242"/>
      <c r="F244" s="241"/>
      <c r="G244" s="241"/>
      <c r="H244" s="241"/>
      <c r="I244" s="243"/>
      <c r="J244" s="244"/>
      <c r="K244" s="234"/>
    </row>
    <row r="245" customFormat="false" ht="12" hidden="false" customHeight="false" outlineLevel="0" collapsed="false">
      <c r="A245" s="241"/>
      <c r="B245" s="241"/>
      <c r="C245" s="241"/>
      <c r="D245" s="242"/>
      <c r="E245" s="242"/>
      <c r="F245" s="241"/>
      <c r="G245" s="241"/>
      <c r="H245" s="241"/>
      <c r="I245" s="243"/>
      <c r="J245" s="244"/>
      <c r="K245" s="234"/>
    </row>
    <row r="246" customFormat="false" ht="12" hidden="false" customHeight="false" outlineLevel="0" collapsed="false">
      <c r="A246" s="241"/>
      <c r="B246" s="241"/>
      <c r="C246" s="241"/>
      <c r="D246" s="242"/>
      <c r="E246" s="242"/>
      <c r="F246" s="241"/>
      <c r="G246" s="241"/>
      <c r="H246" s="241"/>
      <c r="I246" s="243"/>
      <c r="J246" s="244"/>
      <c r="K246" s="234"/>
    </row>
    <row r="247" customFormat="false" ht="12" hidden="false" customHeight="false" outlineLevel="0" collapsed="false">
      <c r="A247" s="241"/>
      <c r="B247" s="241"/>
      <c r="C247" s="241"/>
      <c r="D247" s="242"/>
      <c r="E247" s="242"/>
      <c r="F247" s="241"/>
      <c r="G247" s="241"/>
      <c r="H247" s="241"/>
      <c r="I247" s="243"/>
      <c r="J247" s="244"/>
      <c r="K247" s="234"/>
    </row>
    <row r="248" customFormat="false" ht="12" hidden="false" customHeight="false" outlineLevel="0" collapsed="false">
      <c r="A248" s="241"/>
      <c r="B248" s="241"/>
      <c r="C248" s="241"/>
      <c r="D248" s="242"/>
      <c r="E248" s="242"/>
      <c r="F248" s="241"/>
      <c r="G248" s="241"/>
      <c r="H248" s="241"/>
      <c r="I248" s="243"/>
      <c r="J248" s="244"/>
      <c r="K248" s="234"/>
    </row>
    <row r="249" customFormat="false" ht="12" hidden="false" customHeight="false" outlineLevel="0" collapsed="false">
      <c r="A249" s="241"/>
      <c r="B249" s="241"/>
      <c r="C249" s="241"/>
      <c r="D249" s="242"/>
      <c r="E249" s="242"/>
      <c r="F249" s="241"/>
      <c r="G249" s="241"/>
      <c r="H249" s="241"/>
      <c r="I249" s="243"/>
      <c r="J249" s="244"/>
      <c r="K249" s="234"/>
    </row>
    <row r="250" customFormat="false" ht="12" hidden="false" customHeight="false" outlineLevel="0" collapsed="false">
      <c r="A250" s="241"/>
      <c r="B250" s="241"/>
      <c r="C250" s="241"/>
      <c r="D250" s="242"/>
      <c r="E250" s="242"/>
      <c r="F250" s="241"/>
      <c r="G250" s="241"/>
      <c r="H250" s="241"/>
      <c r="I250" s="243"/>
      <c r="J250" s="244"/>
      <c r="K250" s="234"/>
    </row>
    <row r="251" customFormat="false" ht="12" hidden="false" customHeight="false" outlineLevel="0" collapsed="false">
      <c r="A251" s="241"/>
      <c r="B251" s="241"/>
      <c r="C251" s="241"/>
      <c r="D251" s="242"/>
      <c r="E251" s="242"/>
      <c r="F251" s="241"/>
      <c r="G251" s="241"/>
      <c r="H251" s="241"/>
      <c r="I251" s="243"/>
      <c r="J251" s="244"/>
      <c r="K251" s="234"/>
    </row>
    <row r="252" customFormat="false" ht="12" hidden="false" customHeight="false" outlineLevel="0" collapsed="false">
      <c r="A252" s="241"/>
      <c r="B252" s="241"/>
      <c r="C252" s="241"/>
      <c r="D252" s="242"/>
      <c r="E252" s="242"/>
      <c r="F252" s="241"/>
      <c r="G252" s="241"/>
      <c r="H252" s="241"/>
      <c r="I252" s="243"/>
      <c r="J252" s="244"/>
      <c r="K252" s="234"/>
    </row>
    <row r="253" customFormat="false" ht="12" hidden="false" customHeight="false" outlineLevel="0" collapsed="false">
      <c r="A253" s="241"/>
      <c r="B253" s="241"/>
      <c r="C253" s="241"/>
      <c r="D253" s="242"/>
      <c r="E253" s="242"/>
      <c r="F253" s="241"/>
      <c r="G253" s="241"/>
      <c r="H253" s="241"/>
      <c r="I253" s="243"/>
      <c r="J253" s="244"/>
      <c r="K253" s="234"/>
    </row>
    <row r="254" customFormat="false" ht="12" hidden="false" customHeight="false" outlineLevel="0" collapsed="false">
      <c r="A254" s="241"/>
      <c r="B254" s="241"/>
      <c r="C254" s="241"/>
      <c r="D254" s="242"/>
      <c r="E254" s="242"/>
      <c r="F254" s="241"/>
      <c r="G254" s="241"/>
      <c r="H254" s="241"/>
      <c r="I254" s="243"/>
      <c r="J254" s="244"/>
      <c r="K254" s="234"/>
    </row>
    <row r="255" customFormat="false" ht="12" hidden="false" customHeight="false" outlineLevel="0" collapsed="false">
      <c r="A255" s="241"/>
      <c r="B255" s="241"/>
      <c r="C255" s="241"/>
      <c r="D255" s="242"/>
      <c r="E255" s="242"/>
      <c r="F255" s="241"/>
      <c r="G255" s="241"/>
      <c r="H255" s="241"/>
      <c r="I255" s="243"/>
      <c r="J255" s="244"/>
      <c r="K255" s="234"/>
    </row>
    <row r="256" customFormat="false" ht="12" hidden="false" customHeight="false" outlineLevel="0" collapsed="false">
      <c r="A256" s="241"/>
      <c r="B256" s="241"/>
      <c r="C256" s="241"/>
      <c r="D256" s="242"/>
      <c r="E256" s="242"/>
      <c r="F256" s="241"/>
      <c r="G256" s="241"/>
      <c r="H256" s="241"/>
      <c r="I256" s="243"/>
      <c r="J256" s="244"/>
      <c r="K256" s="234"/>
    </row>
    <row r="257" customFormat="false" ht="12" hidden="false" customHeight="false" outlineLevel="0" collapsed="false">
      <c r="A257" s="241"/>
      <c r="B257" s="241"/>
      <c r="C257" s="241"/>
      <c r="D257" s="242"/>
      <c r="E257" s="242"/>
      <c r="F257" s="241"/>
      <c r="G257" s="241"/>
      <c r="H257" s="241"/>
      <c r="I257" s="243"/>
      <c r="J257" s="244"/>
      <c r="K257" s="234"/>
    </row>
    <row r="258" customFormat="false" ht="12" hidden="false" customHeight="false" outlineLevel="0" collapsed="false">
      <c r="A258" s="241"/>
      <c r="B258" s="241"/>
      <c r="C258" s="241"/>
      <c r="D258" s="242"/>
      <c r="E258" s="242"/>
      <c r="F258" s="241"/>
      <c r="G258" s="241"/>
      <c r="H258" s="241"/>
      <c r="I258" s="243"/>
      <c r="J258" s="244"/>
      <c r="K258" s="234"/>
    </row>
    <row r="259" customFormat="false" ht="12" hidden="false" customHeight="false" outlineLevel="0" collapsed="false">
      <c r="A259" s="241"/>
      <c r="B259" s="241"/>
      <c r="C259" s="241"/>
      <c r="D259" s="242"/>
      <c r="E259" s="242"/>
      <c r="F259" s="241"/>
      <c r="G259" s="241"/>
      <c r="H259" s="241"/>
      <c r="I259" s="243"/>
      <c r="J259" s="244"/>
      <c r="K259" s="234"/>
    </row>
    <row r="260" customFormat="false" ht="12" hidden="false" customHeight="false" outlineLevel="0" collapsed="false">
      <c r="A260" s="241"/>
      <c r="B260" s="241"/>
      <c r="C260" s="241"/>
      <c r="D260" s="242"/>
      <c r="E260" s="242"/>
      <c r="F260" s="241"/>
      <c r="G260" s="241"/>
      <c r="H260" s="241"/>
      <c r="I260" s="243"/>
      <c r="J260" s="244"/>
      <c r="K260" s="234"/>
    </row>
    <row r="261" customFormat="false" ht="12" hidden="false" customHeight="false" outlineLevel="0" collapsed="false">
      <c r="A261" s="241"/>
      <c r="B261" s="241"/>
      <c r="C261" s="241"/>
      <c r="D261" s="242"/>
      <c r="E261" s="242"/>
      <c r="F261" s="241"/>
      <c r="G261" s="241"/>
      <c r="H261" s="241"/>
      <c r="I261" s="243"/>
      <c r="J261" s="244"/>
      <c r="K261" s="234"/>
    </row>
    <row r="262" customFormat="false" ht="12" hidden="false" customHeight="false" outlineLevel="0" collapsed="false">
      <c r="A262" s="241"/>
      <c r="B262" s="241"/>
      <c r="C262" s="241"/>
      <c r="D262" s="242"/>
      <c r="E262" s="242"/>
      <c r="F262" s="241"/>
      <c r="G262" s="241"/>
      <c r="H262" s="241"/>
      <c r="I262" s="243"/>
      <c r="J262" s="244"/>
      <c r="K262" s="234"/>
    </row>
    <row r="263" customFormat="false" ht="12" hidden="false" customHeight="false" outlineLevel="0" collapsed="false">
      <c r="A263" s="241"/>
      <c r="B263" s="241"/>
      <c r="C263" s="241"/>
      <c r="D263" s="242"/>
      <c r="E263" s="242"/>
      <c r="F263" s="241"/>
      <c r="G263" s="241"/>
      <c r="H263" s="241"/>
      <c r="I263" s="243"/>
      <c r="J263" s="244"/>
      <c r="K263" s="234"/>
    </row>
    <row r="264" customFormat="false" ht="12" hidden="false" customHeight="false" outlineLevel="0" collapsed="false">
      <c r="A264" s="241"/>
      <c r="B264" s="241"/>
      <c r="C264" s="241"/>
      <c r="D264" s="242"/>
      <c r="E264" s="242"/>
      <c r="F264" s="241"/>
      <c r="G264" s="241"/>
      <c r="H264" s="241"/>
      <c r="I264" s="243"/>
      <c r="J264" s="244"/>
      <c r="K264" s="234"/>
    </row>
    <row r="265" customFormat="false" ht="12" hidden="false" customHeight="false" outlineLevel="0" collapsed="false">
      <c r="A265" s="241"/>
      <c r="B265" s="241"/>
      <c r="C265" s="241"/>
      <c r="D265" s="242"/>
      <c r="E265" s="242"/>
      <c r="F265" s="241"/>
      <c r="G265" s="241"/>
      <c r="H265" s="241"/>
      <c r="I265" s="243"/>
      <c r="J265" s="244"/>
      <c r="K265" s="234"/>
    </row>
    <row r="266" customFormat="false" ht="12" hidden="false" customHeight="false" outlineLevel="0" collapsed="false">
      <c r="A266" s="241"/>
      <c r="B266" s="241"/>
      <c r="C266" s="241"/>
      <c r="D266" s="242"/>
      <c r="E266" s="242"/>
      <c r="F266" s="241"/>
      <c r="G266" s="241"/>
      <c r="H266" s="241"/>
      <c r="I266" s="243"/>
      <c r="J266" s="244"/>
      <c r="K266" s="234"/>
    </row>
    <row r="267" customFormat="false" ht="12" hidden="false" customHeight="false" outlineLevel="0" collapsed="false">
      <c r="A267" s="241"/>
      <c r="B267" s="241"/>
      <c r="C267" s="241"/>
      <c r="D267" s="242"/>
      <c r="E267" s="242"/>
      <c r="F267" s="241"/>
      <c r="G267" s="241"/>
      <c r="H267" s="241"/>
      <c r="I267" s="243"/>
      <c r="J267" s="244"/>
      <c r="K267" s="234"/>
    </row>
    <row r="268" customFormat="false" ht="12" hidden="false" customHeight="false" outlineLevel="0" collapsed="false">
      <c r="A268" s="241"/>
      <c r="B268" s="241"/>
      <c r="C268" s="241"/>
      <c r="D268" s="242"/>
      <c r="E268" s="242"/>
      <c r="F268" s="241"/>
      <c r="G268" s="241"/>
      <c r="H268" s="241"/>
      <c r="I268" s="243"/>
      <c r="J268" s="244"/>
      <c r="K268" s="234"/>
    </row>
    <row r="269" customFormat="false" ht="12" hidden="false" customHeight="false" outlineLevel="0" collapsed="false">
      <c r="A269" s="241"/>
      <c r="B269" s="241"/>
      <c r="C269" s="241"/>
      <c r="D269" s="242"/>
      <c r="E269" s="242"/>
      <c r="F269" s="241"/>
      <c r="G269" s="241"/>
      <c r="H269" s="241"/>
      <c r="I269" s="243"/>
      <c r="J269" s="244"/>
      <c r="K269" s="234"/>
    </row>
    <row r="270" customFormat="false" ht="12" hidden="false" customHeight="false" outlineLevel="0" collapsed="false">
      <c r="A270" s="241"/>
      <c r="B270" s="241"/>
      <c r="C270" s="241"/>
      <c r="D270" s="242"/>
      <c r="E270" s="242"/>
      <c r="F270" s="241"/>
      <c r="G270" s="241"/>
      <c r="H270" s="241"/>
      <c r="I270" s="243"/>
      <c r="J270" s="244"/>
      <c r="K270" s="234"/>
    </row>
    <row r="271" customFormat="false" ht="12" hidden="false" customHeight="false" outlineLevel="0" collapsed="false">
      <c r="A271" s="241"/>
      <c r="B271" s="241"/>
      <c r="C271" s="241"/>
      <c r="D271" s="242"/>
      <c r="E271" s="242"/>
      <c r="F271" s="241"/>
      <c r="G271" s="241"/>
      <c r="H271" s="241"/>
      <c r="I271" s="243"/>
      <c r="J271" s="244"/>
      <c r="K271" s="234"/>
    </row>
    <row r="272" customFormat="false" ht="12" hidden="false" customHeight="false" outlineLevel="0" collapsed="false">
      <c r="A272" s="241"/>
      <c r="B272" s="241"/>
      <c r="C272" s="241"/>
      <c r="D272" s="242"/>
      <c r="E272" s="242"/>
      <c r="F272" s="241"/>
      <c r="G272" s="241"/>
      <c r="H272" s="241"/>
      <c r="I272" s="243"/>
      <c r="J272" s="244"/>
      <c r="K272" s="234"/>
    </row>
    <row r="273" customFormat="false" ht="12" hidden="false" customHeight="false" outlineLevel="0" collapsed="false">
      <c r="A273" s="241"/>
      <c r="B273" s="241"/>
      <c r="C273" s="241"/>
      <c r="D273" s="242"/>
      <c r="E273" s="242"/>
      <c r="F273" s="241"/>
      <c r="G273" s="241"/>
      <c r="H273" s="241"/>
      <c r="I273" s="243"/>
      <c r="J273" s="244"/>
      <c r="K273" s="234"/>
    </row>
    <row r="274" customFormat="false" ht="12" hidden="false" customHeight="false" outlineLevel="0" collapsed="false">
      <c r="A274" s="241"/>
      <c r="B274" s="241"/>
      <c r="C274" s="241"/>
      <c r="D274" s="242"/>
      <c r="E274" s="242"/>
      <c r="F274" s="241"/>
      <c r="G274" s="241"/>
      <c r="H274" s="241"/>
      <c r="I274" s="243"/>
      <c r="J274" s="244"/>
      <c r="K274" s="234"/>
    </row>
    <row r="275" customFormat="false" ht="12" hidden="false" customHeight="false" outlineLevel="0" collapsed="false">
      <c r="A275" s="241"/>
      <c r="B275" s="241"/>
      <c r="C275" s="241"/>
      <c r="D275" s="242"/>
      <c r="E275" s="242"/>
      <c r="F275" s="241"/>
      <c r="G275" s="241"/>
      <c r="H275" s="241"/>
      <c r="I275" s="243"/>
      <c r="J275" s="244"/>
      <c r="K275" s="234"/>
    </row>
    <row r="276" customFormat="false" ht="12" hidden="false" customHeight="false" outlineLevel="0" collapsed="false">
      <c r="A276" s="241"/>
      <c r="B276" s="241"/>
      <c r="C276" s="241"/>
      <c r="D276" s="242"/>
      <c r="E276" s="242"/>
      <c r="F276" s="241"/>
      <c r="G276" s="241"/>
      <c r="H276" s="241"/>
      <c r="I276" s="243"/>
      <c r="J276" s="244"/>
      <c r="K276" s="234"/>
    </row>
    <row r="277" customFormat="false" ht="12" hidden="false" customHeight="false" outlineLevel="0" collapsed="false">
      <c r="A277" s="241"/>
      <c r="B277" s="241"/>
      <c r="C277" s="241"/>
      <c r="D277" s="242"/>
      <c r="E277" s="242"/>
      <c r="F277" s="241"/>
      <c r="G277" s="241"/>
      <c r="H277" s="241"/>
      <c r="I277" s="243"/>
      <c r="J277" s="244"/>
      <c r="K277" s="234"/>
    </row>
    <row r="278" customFormat="false" ht="12" hidden="false" customHeight="false" outlineLevel="0" collapsed="false">
      <c r="A278" s="241"/>
      <c r="B278" s="241"/>
      <c r="C278" s="241"/>
      <c r="D278" s="242"/>
      <c r="E278" s="242"/>
      <c r="F278" s="241"/>
      <c r="G278" s="241"/>
      <c r="H278" s="241"/>
      <c r="I278" s="243"/>
      <c r="J278" s="244"/>
      <c r="K278" s="234"/>
    </row>
    <row r="279" customFormat="false" ht="12" hidden="false" customHeight="false" outlineLevel="0" collapsed="false">
      <c r="A279" s="241"/>
      <c r="B279" s="241"/>
      <c r="C279" s="241"/>
      <c r="D279" s="242"/>
      <c r="E279" s="242"/>
      <c r="F279" s="241"/>
      <c r="G279" s="241"/>
      <c r="H279" s="241"/>
      <c r="I279" s="243"/>
      <c r="J279" s="244"/>
      <c r="K279" s="234"/>
    </row>
    <row r="280" customFormat="false" ht="12" hidden="false" customHeight="false" outlineLevel="0" collapsed="false">
      <c r="A280" s="241"/>
      <c r="B280" s="241"/>
      <c r="C280" s="241"/>
      <c r="D280" s="242"/>
      <c r="E280" s="242"/>
      <c r="F280" s="241"/>
      <c r="G280" s="241"/>
      <c r="H280" s="241"/>
      <c r="I280" s="243"/>
      <c r="J280" s="244"/>
      <c r="K280" s="234"/>
    </row>
    <row r="281" customFormat="false" ht="12" hidden="false" customHeight="false" outlineLevel="0" collapsed="false">
      <c r="A281" s="241"/>
      <c r="B281" s="241"/>
      <c r="C281" s="241"/>
      <c r="D281" s="242"/>
      <c r="E281" s="242"/>
      <c r="F281" s="241"/>
      <c r="G281" s="241"/>
      <c r="H281" s="241"/>
      <c r="I281" s="243"/>
      <c r="J281" s="244"/>
      <c r="K281" s="234"/>
    </row>
    <row r="282" customFormat="false" ht="12" hidden="false" customHeight="false" outlineLevel="0" collapsed="false">
      <c r="A282" s="241"/>
      <c r="B282" s="241"/>
      <c r="C282" s="241"/>
      <c r="D282" s="242"/>
      <c r="E282" s="242"/>
      <c r="F282" s="241"/>
      <c r="G282" s="241"/>
      <c r="H282" s="241"/>
      <c r="I282" s="243"/>
      <c r="J282" s="244"/>
      <c r="K282" s="234"/>
    </row>
    <row r="283" customFormat="false" ht="12" hidden="false" customHeight="false" outlineLevel="0" collapsed="false">
      <c r="A283" s="241"/>
      <c r="B283" s="241"/>
      <c r="C283" s="241"/>
      <c r="D283" s="242"/>
      <c r="E283" s="242"/>
      <c r="F283" s="241"/>
      <c r="G283" s="241"/>
      <c r="H283" s="241"/>
      <c r="I283" s="243"/>
      <c r="J283" s="244"/>
      <c r="K283" s="234"/>
    </row>
    <row r="284" customFormat="false" ht="12" hidden="false" customHeight="false" outlineLevel="0" collapsed="false">
      <c r="A284" s="241"/>
      <c r="B284" s="241"/>
      <c r="C284" s="241"/>
      <c r="D284" s="242"/>
      <c r="E284" s="242"/>
      <c r="F284" s="241"/>
      <c r="G284" s="241"/>
      <c r="H284" s="241"/>
      <c r="I284" s="243"/>
      <c r="J284" s="244"/>
      <c r="K284" s="234"/>
    </row>
    <row r="285" customFormat="false" ht="12" hidden="false" customHeight="false" outlineLevel="0" collapsed="false">
      <c r="A285" s="241"/>
      <c r="B285" s="241"/>
      <c r="C285" s="241"/>
      <c r="D285" s="242"/>
      <c r="E285" s="242"/>
      <c r="F285" s="241"/>
      <c r="G285" s="241"/>
      <c r="H285" s="241"/>
      <c r="I285" s="243"/>
      <c r="J285" s="244"/>
      <c r="K285" s="234"/>
    </row>
    <row r="286" customFormat="false" ht="12" hidden="false" customHeight="false" outlineLevel="0" collapsed="false">
      <c r="A286" s="241"/>
      <c r="B286" s="241"/>
      <c r="C286" s="241"/>
      <c r="D286" s="242"/>
      <c r="E286" s="242"/>
      <c r="F286" s="241"/>
      <c r="G286" s="241"/>
      <c r="H286" s="241"/>
      <c r="I286" s="243"/>
      <c r="J286" s="244"/>
      <c r="K286" s="234"/>
    </row>
    <row r="287" customFormat="false" ht="12" hidden="false" customHeight="false" outlineLevel="0" collapsed="false">
      <c r="A287" s="241"/>
      <c r="B287" s="241"/>
      <c r="C287" s="241"/>
      <c r="D287" s="242"/>
      <c r="E287" s="242"/>
      <c r="F287" s="241"/>
      <c r="G287" s="241"/>
      <c r="H287" s="241"/>
      <c r="I287" s="243"/>
      <c r="J287" s="244"/>
      <c r="K287" s="234"/>
    </row>
    <row r="288" customFormat="false" ht="12" hidden="false" customHeight="false" outlineLevel="0" collapsed="false">
      <c r="A288" s="241"/>
      <c r="B288" s="241"/>
      <c r="C288" s="241"/>
      <c r="D288" s="242"/>
      <c r="E288" s="242"/>
      <c r="F288" s="241"/>
      <c r="G288" s="241"/>
      <c r="H288" s="241"/>
      <c r="I288" s="243"/>
      <c r="J288" s="244"/>
      <c r="K288" s="234"/>
    </row>
    <row r="289" customFormat="false" ht="12" hidden="false" customHeight="false" outlineLevel="0" collapsed="false">
      <c r="A289" s="241"/>
      <c r="B289" s="241"/>
      <c r="C289" s="241"/>
      <c r="D289" s="242"/>
      <c r="E289" s="242"/>
      <c r="F289" s="241"/>
      <c r="G289" s="241"/>
      <c r="H289" s="241"/>
      <c r="I289" s="243"/>
      <c r="J289" s="244"/>
      <c r="K289" s="234"/>
    </row>
    <row r="290" customFormat="false" ht="12" hidden="false" customHeight="false" outlineLevel="0" collapsed="false">
      <c r="A290" s="241"/>
      <c r="B290" s="241"/>
      <c r="C290" s="241"/>
      <c r="D290" s="242"/>
      <c r="E290" s="242"/>
      <c r="F290" s="241"/>
      <c r="G290" s="241"/>
      <c r="H290" s="241"/>
      <c r="I290" s="243"/>
      <c r="J290" s="244"/>
      <c r="K290" s="234"/>
    </row>
    <row r="291" customFormat="false" ht="12" hidden="false" customHeight="false" outlineLevel="0" collapsed="false">
      <c r="A291" s="241"/>
      <c r="B291" s="241"/>
      <c r="C291" s="241"/>
      <c r="D291" s="242"/>
      <c r="E291" s="242"/>
      <c r="F291" s="241"/>
      <c r="G291" s="241"/>
      <c r="H291" s="241"/>
      <c r="I291" s="243"/>
      <c r="J291" s="244"/>
      <c r="K291" s="234"/>
    </row>
    <row r="292" customFormat="false" ht="12" hidden="false" customHeight="false" outlineLevel="0" collapsed="false">
      <c r="A292" s="241"/>
      <c r="B292" s="241"/>
      <c r="C292" s="241"/>
      <c r="D292" s="242"/>
      <c r="E292" s="242"/>
      <c r="F292" s="241"/>
      <c r="G292" s="241"/>
      <c r="H292" s="241"/>
      <c r="I292" s="243"/>
      <c r="J292" s="244"/>
      <c r="K292" s="234"/>
    </row>
    <row r="293" customFormat="false" ht="12" hidden="false" customHeight="false" outlineLevel="0" collapsed="false">
      <c r="A293" s="241"/>
      <c r="B293" s="241"/>
      <c r="C293" s="241"/>
      <c r="D293" s="242"/>
      <c r="E293" s="242"/>
      <c r="F293" s="241"/>
      <c r="G293" s="241"/>
      <c r="H293" s="241"/>
      <c r="I293" s="243"/>
      <c r="J293" s="244"/>
      <c r="K293" s="234"/>
    </row>
    <row r="294" customFormat="false" ht="12" hidden="false" customHeight="false" outlineLevel="0" collapsed="false">
      <c r="A294" s="241"/>
      <c r="B294" s="241"/>
      <c r="C294" s="241"/>
      <c r="D294" s="242"/>
      <c r="E294" s="242"/>
      <c r="F294" s="241"/>
      <c r="G294" s="241"/>
      <c r="H294" s="241"/>
      <c r="I294" s="243"/>
      <c r="J294" s="244"/>
      <c r="K294" s="234"/>
    </row>
    <row r="295" customFormat="false" ht="12" hidden="false" customHeight="false" outlineLevel="0" collapsed="false">
      <c r="A295" s="241"/>
      <c r="B295" s="241"/>
      <c r="C295" s="241"/>
      <c r="D295" s="242"/>
      <c r="E295" s="242"/>
      <c r="F295" s="241"/>
      <c r="G295" s="241"/>
      <c r="H295" s="241"/>
      <c r="I295" s="243"/>
      <c r="J295" s="244"/>
      <c r="K295" s="234"/>
    </row>
    <row r="296" customFormat="false" ht="12" hidden="false" customHeight="false" outlineLevel="0" collapsed="false">
      <c r="A296" s="241"/>
      <c r="B296" s="241"/>
      <c r="C296" s="241"/>
      <c r="D296" s="242"/>
      <c r="E296" s="242"/>
      <c r="F296" s="241"/>
      <c r="G296" s="241"/>
      <c r="H296" s="241"/>
      <c r="I296" s="243"/>
      <c r="J296" s="244"/>
      <c r="K296" s="234"/>
    </row>
    <row r="297" customFormat="false" ht="12" hidden="false" customHeight="false" outlineLevel="0" collapsed="false">
      <c r="A297" s="241"/>
      <c r="B297" s="241"/>
      <c r="C297" s="241"/>
      <c r="D297" s="242"/>
      <c r="E297" s="242"/>
      <c r="F297" s="241"/>
      <c r="G297" s="241"/>
      <c r="H297" s="241"/>
      <c r="I297" s="243"/>
      <c r="J297" s="244"/>
      <c r="K297" s="234"/>
    </row>
    <row r="298" customFormat="false" ht="12" hidden="false" customHeight="false" outlineLevel="0" collapsed="false">
      <c r="A298" s="241"/>
      <c r="B298" s="241"/>
      <c r="C298" s="241"/>
      <c r="D298" s="242"/>
      <c r="E298" s="242"/>
      <c r="F298" s="241"/>
      <c r="G298" s="241"/>
      <c r="H298" s="241"/>
      <c r="I298" s="243"/>
      <c r="J298" s="244"/>
      <c r="K298" s="234"/>
    </row>
    <row r="299" customFormat="false" ht="12" hidden="false" customHeight="false" outlineLevel="0" collapsed="false">
      <c r="A299" s="241"/>
      <c r="B299" s="241"/>
      <c r="C299" s="241"/>
      <c r="D299" s="242"/>
      <c r="E299" s="242"/>
      <c r="F299" s="241"/>
      <c r="G299" s="241"/>
      <c r="H299" s="241"/>
      <c r="I299" s="243"/>
      <c r="J299" s="244"/>
      <c r="K299" s="234"/>
    </row>
    <row r="300" customFormat="false" ht="12" hidden="false" customHeight="false" outlineLevel="0" collapsed="false">
      <c r="A300" s="241"/>
      <c r="B300" s="241"/>
      <c r="C300" s="241"/>
      <c r="D300" s="242"/>
      <c r="E300" s="242"/>
      <c r="F300" s="241"/>
      <c r="G300" s="241"/>
      <c r="H300" s="241"/>
      <c r="I300" s="243"/>
      <c r="J300" s="244"/>
      <c r="K300" s="234"/>
    </row>
    <row r="301" customFormat="false" ht="12" hidden="false" customHeight="false" outlineLevel="0" collapsed="false">
      <c r="A301" s="241"/>
      <c r="B301" s="241"/>
      <c r="C301" s="241"/>
      <c r="D301" s="242"/>
      <c r="E301" s="242"/>
      <c r="F301" s="241"/>
      <c r="G301" s="241"/>
      <c r="H301" s="241"/>
      <c r="I301" s="243"/>
      <c r="J301" s="244"/>
      <c r="K301" s="234"/>
    </row>
    <row r="302" customFormat="false" ht="12" hidden="false" customHeight="false" outlineLevel="0" collapsed="false">
      <c r="A302" s="241"/>
      <c r="B302" s="241"/>
      <c r="C302" s="241"/>
      <c r="D302" s="242"/>
      <c r="E302" s="242"/>
      <c r="F302" s="241"/>
      <c r="G302" s="241"/>
      <c r="H302" s="241"/>
      <c r="I302" s="243"/>
      <c r="J302" s="244"/>
      <c r="K302" s="234"/>
    </row>
    <row r="303" customFormat="false" ht="12" hidden="false" customHeight="false" outlineLevel="0" collapsed="false">
      <c r="A303" s="241"/>
      <c r="B303" s="241"/>
      <c r="C303" s="241"/>
      <c r="D303" s="242"/>
      <c r="E303" s="242"/>
      <c r="F303" s="241"/>
      <c r="G303" s="241"/>
      <c r="H303" s="241"/>
      <c r="I303" s="243"/>
      <c r="J303" s="244"/>
      <c r="K303" s="234"/>
    </row>
    <row r="304" customFormat="false" ht="12" hidden="false" customHeight="false" outlineLevel="0" collapsed="false">
      <c r="A304" s="241"/>
      <c r="B304" s="241"/>
      <c r="C304" s="241"/>
      <c r="D304" s="242"/>
      <c r="E304" s="242"/>
      <c r="F304" s="241"/>
      <c r="G304" s="241"/>
      <c r="H304" s="241"/>
      <c r="I304" s="243"/>
      <c r="J304" s="244"/>
      <c r="K304" s="234"/>
    </row>
    <row r="305" customFormat="false" ht="12" hidden="false" customHeight="false" outlineLevel="0" collapsed="false">
      <c r="A305" s="241"/>
      <c r="B305" s="241"/>
      <c r="C305" s="241"/>
      <c r="D305" s="242"/>
      <c r="E305" s="242"/>
      <c r="F305" s="241"/>
      <c r="G305" s="241"/>
      <c r="H305" s="241"/>
      <c r="I305" s="243"/>
      <c r="J305" s="244"/>
      <c r="K305" s="234"/>
    </row>
    <row r="306" customFormat="false" ht="12" hidden="false" customHeight="false" outlineLevel="0" collapsed="false">
      <c r="A306" s="241"/>
      <c r="B306" s="241"/>
      <c r="C306" s="241"/>
      <c r="D306" s="242"/>
      <c r="E306" s="242"/>
      <c r="F306" s="241"/>
      <c r="G306" s="241"/>
      <c r="H306" s="241"/>
      <c r="I306" s="243"/>
      <c r="J306" s="244"/>
      <c r="K306" s="234"/>
    </row>
    <row r="307" customFormat="false" ht="12" hidden="false" customHeight="false" outlineLevel="0" collapsed="false">
      <c r="A307" s="241"/>
      <c r="B307" s="241"/>
      <c r="C307" s="241"/>
      <c r="D307" s="242"/>
      <c r="E307" s="242"/>
      <c r="F307" s="241"/>
      <c r="G307" s="241"/>
      <c r="H307" s="241"/>
      <c r="I307" s="243"/>
      <c r="J307" s="244"/>
      <c r="K307" s="234"/>
    </row>
    <row r="308" customFormat="false" ht="12" hidden="false" customHeight="false" outlineLevel="0" collapsed="false">
      <c r="A308" s="241"/>
      <c r="B308" s="241"/>
      <c r="C308" s="241"/>
      <c r="D308" s="242"/>
      <c r="E308" s="242"/>
      <c r="F308" s="241"/>
      <c r="G308" s="241"/>
      <c r="H308" s="241"/>
      <c r="I308" s="243"/>
      <c r="J308" s="244"/>
      <c r="K308" s="234"/>
    </row>
    <row r="309" customFormat="false" ht="12" hidden="false" customHeight="false" outlineLevel="0" collapsed="false">
      <c r="A309" s="241"/>
      <c r="B309" s="241"/>
      <c r="C309" s="241"/>
      <c r="D309" s="242"/>
      <c r="E309" s="242"/>
      <c r="F309" s="241"/>
      <c r="G309" s="241"/>
      <c r="H309" s="241"/>
      <c r="I309" s="243"/>
      <c r="J309" s="244"/>
      <c r="K309" s="234"/>
    </row>
    <row r="310" customFormat="false" ht="12" hidden="false" customHeight="false" outlineLevel="0" collapsed="false">
      <c r="A310" s="241"/>
      <c r="B310" s="241"/>
      <c r="C310" s="241"/>
      <c r="D310" s="242"/>
      <c r="E310" s="242"/>
      <c r="F310" s="241"/>
      <c r="G310" s="241"/>
      <c r="H310" s="241"/>
      <c r="I310" s="243"/>
      <c r="J310" s="244"/>
      <c r="K310" s="234"/>
    </row>
    <row r="311" customFormat="false" ht="12" hidden="false" customHeight="false" outlineLevel="0" collapsed="false">
      <c r="A311" s="241"/>
      <c r="B311" s="241"/>
      <c r="C311" s="241"/>
      <c r="D311" s="242"/>
      <c r="E311" s="242"/>
      <c r="F311" s="241"/>
      <c r="G311" s="241"/>
      <c r="H311" s="241"/>
      <c r="I311" s="243"/>
      <c r="J311" s="244"/>
      <c r="K311" s="234"/>
    </row>
    <row r="312" customFormat="false" ht="12" hidden="false" customHeight="false" outlineLevel="0" collapsed="false">
      <c r="A312" s="241"/>
      <c r="B312" s="241"/>
      <c r="C312" s="241"/>
      <c r="D312" s="242"/>
      <c r="E312" s="242"/>
      <c r="F312" s="241"/>
      <c r="G312" s="241"/>
      <c r="H312" s="241"/>
      <c r="I312" s="243"/>
      <c r="J312" s="244"/>
      <c r="K312" s="234"/>
    </row>
    <row r="313" customFormat="false" ht="12" hidden="false" customHeight="false" outlineLevel="0" collapsed="false">
      <c r="A313" s="241"/>
      <c r="B313" s="241"/>
      <c r="C313" s="241"/>
      <c r="D313" s="242"/>
      <c r="E313" s="242"/>
      <c r="F313" s="241"/>
      <c r="G313" s="241"/>
      <c r="H313" s="241"/>
      <c r="I313" s="243"/>
      <c r="J313" s="244"/>
      <c r="K313" s="234"/>
    </row>
    <row r="314" customFormat="false" ht="12" hidden="false" customHeight="false" outlineLevel="0" collapsed="false">
      <c r="A314" s="241"/>
      <c r="B314" s="241"/>
      <c r="C314" s="241"/>
      <c r="D314" s="242"/>
      <c r="E314" s="242"/>
      <c r="F314" s="241"/>
      <c r="G314" s="241"/>
      <c r="H314" s="241"/>
      <c r="I314" s="243"/>
      <c r="J314" s="244"/>
      <c r="K314" s="234"/>
    </row>
    <row r="315" customFormat="false" ht="12" hidden="false" customHeight="false" outlineLevel="0" collapsed="false">
      <c r="A315" s="241"/>
      <c r="B315" s="241"/>
      <c r="C315" s="241"/>
      <c r="D315" s="242"/>
      <c r="E315" s="242"/>
      <c r="F315" s="241"/>
      <c r="G315" s="241"/>
      <c r="H315" s="241"/>
      <c r="I315" s="243"/>
      <c r="J315" s="244"/>
      <c r="K315" s="234"/>
    </row>
    <row r="316" customFormat="false" ht="12" hidden="false" customHeight="false" outlineLevel="0" collapsed="false">
      <c r="A316" s="241"/>
      <c r="B316" s="241"/>
      <c r="C316" s="241"/>
      <c r="D316" s="242"/>
      <c r="E316" s="242"/>
      <c r="F316" s="241"/>
      <c r="G316" s="241"/>
      <c r="H316" s="241"/>
      <c r="I316" s="243"/>
      <c r="J316" s="244"/>
      <c r="K316" s="234"/>
    </row>
    <row r="317" customFormat="false" ht="12" hidden="false" customHeight="false" outlineLevel="0" collapsed="false">
      <c r="A317" s="241"/>
      <c r="B317" s="241"/>
      <c r="C317" s="241"/>
      <c r="D317" s="242"/>
      <c r="E317" s="242"/>
      <c r="F317" s="241"/>
      <c r="G317" s="241"/>
      <c r="H317" s="241"/>
      <c r="I317" s="243"/>
      <c r="J317" s="244"/>
      <c r="K317" s="234"/>
    </row>
    <row r="318" customFormat="false" ht="12" hidden="false" customHeight="false" outlineLevel="0" collapsed="false">
      <c r="A318" s="241"/>
      <c r="B318" s="241"/>
      <c r="C318" s="241"/>
      <c r="D318" s="242"/>
      <c r="E318" s="242"/>
      <c r="F318" s="241"/>
      <c r="G318" s="241"/>
      <c r="H318" s="241"/>
      <c r="I318" s="243"/>
      <c r="J318" s="244"/>
      <c r="K318" s="234"/>
    </row>
    <row r="319" customFormat="false" ht="12" hidden="false" customHeight="false" outlineLevel="0" collapsed="false">
      <c r="A319" s="241"/>
      <c r="B319" s="241"/>
      <c r="C319" s="241"/>
      <c r="D319" s="242"/>
      <c r="E319" s="242"/>
      <c r="F319" s="241"/>
      <c r="G319" s="241"/>
      <c r="H319" s="241"/>
      <c r="I319" s="243"/>
      <c r="J319" s="244"/>
      <c r="K319" s="234"/>
    </row>
    <row r="320" customFormat="false" ht="12" hidden="false" customHeight="false" outlineLevel="0" collapsed="false">
      <c r="A320" s="241"/>
      <c r="B320" s="241"/>
      <c r="C320" s="241"/>
      <c r="D320" s="242"/>
      <c r="E320" s="242"/>
      <c r="F320" s="241"/>
      <c r="G320" s="241"/>
      <c r="H320" s="241"/>
      <c r="I320" s="243"/>
      <c r="J320" s="244"/>
      <c r="K320" s="234"/>
    </row>
    <row r="321" customFormat="false" ht="12" hidden="false" customHeight="false" outlineLevel="0" collapsed="false">
      <c r="A321" s="241"/>
      <c r="B321" s="241"/>
      <c r="C321" s="241"/>
      <c r="D321" s="242"/>
      <c r="E321" s="242"/>
      <c r="F321" s="241"/>
      <c r="G321" s="241"/>
      <c r="H321" s="241"/>
      <c r="I321" s="243"/>
      <c r="J321" s="244"/>
      <c r="K321" s="234"/>
    </row>
    <row r="322" customFormat="false" ht="12" hidden="false" customHeight="false" outlineLevel="0" collapsed="false">
      <c r="A322" s="241"/>
      <c r="B322" s="241"/>
      <c r="C322" s="241"/>
      <c r="D322" s="242"/>
      <c r="E322" s="242"/>
      <c r="F322" s="241"/>
      <c r="G322" s="241"/>
      <c r="H322" s="241"/>
      <c r="I322" s="243"/>
      <c r="J322" s="244"/>
      <c r="K322" s="234"/>
    </row>
    <row r="323" customFormat="false" ht="12" hidden="false" customHeight="false" outlineLevel="0" collapsed="false">
      <c r="A323" s="241"/>
      <c r="B323" s="241"/>
      <c r="C323" s="241"/>
      <c r="D323" s="242"/>
      <c r="E323" s="242"/>
      <c r="F323" s="241"/>
      <c r="G323" s="241"/>
      <c r="H323" s="241"/>
      <c r="I323" s="243"/>
      <c r="J323" s="244"/>
      <c r="K323" s="234"/>
    </row>
    <row r="324" customFormat="false" ht="12" hidden="false" customHeight="false" outlineLevel="0" collapsed="false">
      <c r="A324" s="241"/>
      <c r="B324" s="241"/>
      <c r="C324" s="241"/>
      <c r="D324" s="242"/>
      <c r="E324" s="242"/>
      <c r="F324" s="241"/>
      <c r="G324" s="241"/>
      <c r="H324" s="241"/>
      <c r="I324" s="243"/>
      <c r="J324" s="244"/>
      <c r="K324" s="234"/>
    </row>
    <row r="325" customFormat="false" ht="12" hidden="false" customHeight="false" outlineLevel="0" collapsed="false">
      <c r="A325" s="241"/>
      <c r="B325" s="241"/>
      <c r="C325" s="241"/>
      <c r="D325" s="242"/>
      <c r="E325" s="242"/>
      <c r="F325" s="241"/>
      <c r="G325" s="241"/>
      <c r="H325" s="241"/>
      <c r="I325" s="243"/>
      <c r="J325" s="244"/>
      <c r="K325" s="234"/>
    </row>
    <row r="326" customFormat="false" ht="12" hidden="false" customHeight="false" outlineLevel="0" collapsed="false">
      <c r="A326" s="241"/>
      <c r="B326" s="241"/>
      <c r="C326" s="241"/>
      <c r="D326" s="242"/>
      <c r="E326" s="242"/>
      <c r="F326" s="241"/>
      <c r="G326" s="241"/>
      <c r="H326" s="241"/>
      <c r="I326" s="243"/>
      <c r="J326" s="244"/>
      <c r="K326" s="234"/>
    </row>
    <row r="327" customFormat="false" ht="12" hidden="false" customHeight="false" outlineLevel="0" collapsed="false">
      <c r="A327" s="241"/>
      <c r="B327" s="241"/>
      <c r="C327" s="241"/>
      <c r="D327" s="242"/>
      <c r="E327" s="242"/>
      <c r="F327" s="241"/>
      <c r="G327" s="241"/>
      <c r="H327" s="241"/>
      <c r="I327" s="243"/>
      <c r="J327" s="244"/>
      <c r="K327" s="234"/>
    </row>
    <row r="328" customFormat="false" ht="12" hidden="false" customHeight="false" outlineLevel="0" collapsed="false">
      <c r="A328" s="241"/>
      <c r="B328" s="241"/>
      <c r="C328" s="241"/>
      <c r="D328" s="242"/>
      <c r="E328" s="242"/>
      <c r="F328" s="241"/>
      <c r="G328" s="241"/>
      <c r="H328" s="241"/>
      <c r="I328" s="243"/>
      <c r="J328" s="244"/>
      <c r="K328" s="234"/>
    </row>
    <row r="329" customFormat="false" ht="12" hidden="false" customHeight="false" outlineLevel="0" collapsed="false">
      <c r="A329" s="241"/>
      <c r="B329" s="241"/>
      <c r="C329" s="241"/>
      <c r="D329" s="242"/>
      <c r="E329" s="242"/>
      <c r="F329" s="241"/>
      <c r="G329" s="241"/>
      <c r="H329" s="241"/>
      <c r="I329" s="243"/>
      <c r="J329" s="244"/>
      <c r="K329" s="234"/>
    </row>
    <row r="330" customFormat="false" ht="12" hidden="false" customHeight="false" outlineLevel="0" collapsed="false">
      <c r="A330" s="241"/>
      <c r="B330" s="241"/>
      <c r="C330" s="241"/>
      <c r="D330" s="242"/>
      <c r="E330" s="242"/>
      <c r="F330" s="241"/>
      <c r="G330" s="241"/>
      <c r="H330" s="241"/>
      <c r="I330" s="243"/>
      <c r="J330" s="244"/>
      <c r="K330" s="234"/>
    </row>
    <row r="331" customFormat="false" ht="12" hidden="false" customHeight="false" outlineLevel="0" collapsed="false">
      <c r="A331" s="241"/>
      <c r="B331" s="241"/>
      <c r="C331" s="241"/>
      <c r="D331" s="242"/>
      <c r="E331" s="242"/>
      <c r="F331" s="241"/>
      <c r="G331" s="241"/>
      <c r="H331" s="241"/>
      <c r="I331" s="243"/>
      <c r="J331" s="244"/>
      <c r="K331" s="234"/>
    </row>
    <row r="332" customFormat="false" ht="12" hidden="false" customHeight="false" outlineLevel="0" collapsed="false">
      <c r="A332" s="241"/>
      <c r="B332" s="241"/>
      <c r="C332" s="241"/>
      <c r="D332" s="242"/>
      <c r="E332" s="242"/>
      <c r="F332" s="241"/>
      <c r="G332" s="241"/>
      <c r="H332" s="241"/>
      <c r="I332" s="243"/>
      <c r="J332" s="244"/>
      <c r="K332" s="234"/>
    </row>
    <row r="333" customFormat="false" ht="12" hidden="false" customHeight="false" outlineLevel="0" collapsed="false">
      <c r="A333" s="241"/>
      <c r="B333" s="241"/>
      <c r="C333" s="241"/>
      <c r="D333" s="242"/>
      <c r="E333" s="242"/>
      <c r="F333" s="241"/>
      <c r="G333" s="241"/>
      <c r="H333" s="241"/>
      <c r="I333" s="243"/>
      <c r="J333" s="244"/>
      <c r="K333" s="234"/>
    </row>
    <row r="334" customFormat="false" ht="12" hidden="false" customHeight="false" outlineLevel="0" collapsed="false">
      <c r="A334" s="241"/>
      <c r="B334" s="241"/>
      <c r="C334" s="241"/>
      <c r="D334" s="242"/>
      <c r="E334" s="242"/>
      <c r="F334" s="241"/>
      <c r="G334" s="241"/>
      <c r="H334" s="241"/>
      <c r="I334" s="243"/>
      <c r="J334" s="244"/>
      <c r="K334" s="234"/>
    </row>
    <row r="335" customFormat="false" ht="12" hidden="false" customHeight="false" outlineLevel="0" collapsed="false">
      <c r="A335" s="241"/>
      <c r="B335" s="241"/>
      <c r="C335" s="241"/>
      <c r="D335" s="242"/>
      <c r="E335" s="242"/>
      <c r="F335" s="241"/>
      <c r="G335" s="241"/>
      <c r="H335" s="241"/>
      <c r="I335" s="243"/>
      <c r="J335" s="244"/>
      <c r="K335" s="234"/>
    </row>
    <row r="336" customFormat="false" ht="12" hidden="false" customHeight="false" outlineLevel="0" collapsed="false">
      <c r="A336" s="241"/>
      <c r="B336" s="241"/>
      <c r="C336" s="241"/>
      <c r="D336" s="242"/>
      <c r="E336" s="242"/>
      <c r="F336" s="241"/>
      <c r="G336" s="241"/>
      <c r="H336" s="241"/>
      <c r="I336" s="243"/>
      <c r="J336" s="244"/>
      <c r="K336" s="234"/>
    </row>
    <row r="337" customFormat="false" ht="12" hidden="false" customHeight="false" outlineLevel="0" collapsed="false">
      <c r="A337" s="241"/>
      <c r="B337" s="241"/>
      <c r="C337" s="241"/>
      <c r="D337" s="242"/>
      <c r="E337" s="242"/>
      <c r="F337" s="241"/>
      <c r="G337" s="241"/>
      <c r="H337" s="241"/>
      <c r="I337" s="243"/>
      <c r="J337" s="244"/>
      <c r="K337" s="234"/>
    </row>
    <row r="338" customFormat="false" ht="12" hidden="false" customHeight="false" outlineLevel="0" collapsed="false">
      <c r="A338" s="241"/>
      <c r="B338" s="241"/>
      <c r="C338" s="241"/>
      <c r="D338" s="242"/>
      <c r="E338" s="242"/>
      <c r="F338" s="241"/>
      <c r="G338" s="241"/>
      <c r="H338" s="241"/>
      <c r="I338" s="243"/>
      <c r="J338" s="244"/>
      <c r="K338" s="234"/>
    </row>
    <row r="339" customFormat="false" ht="12" hidden="false" customHeight="false" outlineLevel="0" collapsed="false">
      <c r="A339" s="241"/>
      <c r="B339" s="241"/>
      <c r="C339" s="241"/>
      <c r="D339" s="242"/>
      <c r="E339" s="242"/>
      <c r="F339" s="241"/>
      <c r="G339" s="241"/>
      <c r="H339" s="241"/>
      <c r="I339" s="243"/>
      <c r="J339" s="244"/>
      <c r="K339" s="234"/>
    </row>
    <row r="340" customFormat="false" ht="12" hidden="false" customHeight="false" outlineLevel="0" collapsed="false">
      <c r="A340" s="241"/>
      <c r="B340" s="241"/>
      <c r="C340" s="241"/>
      <c r="D340" s="242"/>
      <c r="E340" s="242"/>
      <c r="F340" s="241"/>
      <c r="G340" s="241"/>
      <c r="H340" s="241"/>
      <c r="I340" s="243"/>
      <c r="J340" s="244"/>
      <c r="K340" s="234"/>
    </row>
    <row r="341" customFormat="false" ht="12" hidden="false" customHeight="false" outlineLevel="0" collapsed="false">
      <c r="A341" s="241"/>
      <c r="B341" s="241"/>
      <c r="C341" s="241"/>
      <c r="D341" s="242"/>
      <c r="E341" s="242"/>
      <c r="F341" s="241"/>
      <c r="G341" s="241"/>
      <c r="H341" s="241"/>
      <c r="I341" s="243"/>
      <c r="J341" s="244"/>
      <c r="K341" s="234"/>
    </row>
    <row r="342" customFormat="false" ht="12" hidden="false" customHeight="false" outlineLevel="0" collapsed="false">
      <c r="A342" s="241"/>
      <c r="B342" s="241"/>
      <c r="C342" s="241"/>
      <c r="D342" s="242"/>
      <c r="E342" s="242"/>
      <c r="F342" s="241"/>
      <c r="G342" s="241"/>
      <c r="H342" s="241"/>
      <c r="I342" s="243"/>
      <c r="J342" s="244"/>
      <c r="K342" s="234"/>
    </row>
    <row r="343" customFormat="false" ht="12" hidden="false" customHeight="false" outlineLevel="0" collapsed="false">
      <c r="A343" s="241"/>
      <c r="B343" s="241"/>
      <c r="C343" s="241"/>
      <c r="D343" s="242"/>
      <c r="E343" s="242"/>
      <c r="F343" s="241"/>
      <c r="G343" s="241"/>
      <c r="H343" s="241"/>
      <c r="I343" s="243"/>
      <c r="J343" s="244"/>
      <c r="K343" s="234"/>
    </row>
    <row r="344" customFormat="false" ht="12" hidden="false" customHeight="false" outlineLevel="0" collapsed="false">
      <c r="A344" s="241"/>
      <c r="B344" s="241"/>
      <c r="C344" s="241"/>
      <c r="D344" s="242"/>
      <c r="E344" s="242"/>
      <c r="F344" s="241"/>
      <c r="G344" s="241"/>
      <c r="H344" s="241"/>
      <c r="I344" s="243"/>
      <c r="J344" s="244"/>
      <c r="K344" s="234"/>
    </row>
    <row r="345" customFormat="false" ht="12" hidden="false" customHeight="false" outlineLevel="0" collapsed="false">
      <c r="A345" s="241"/>
      <c r="B345" s="241"/>
      <c r="C345" s="241"/>
      <c r="D345" s="242"/>
      <c r="E345" s="242"/>
      <c r="F345" s="241"/>
      <c r="G345" s="241"/>
      <c r="H345" s="241"/>
      <c r="I345" s="243"/>
      <c r="J345" s="244"/>
      <c r="K345" s="234"/>
    </row>
    <row r="346" customFormat="false" ht="12" hidden="false" customHeight="false" outlineLevel="0" collapsed="false">
      <c r="A346" s="241"/>
      <c r="B346" s="241"/>
      <c r="C346" s="241"/>
      <c r="D346" s="242"/>
      <c r="E346" s="242"/>
      <c r="F346" s="241"/>
      <c r="G346" s="241"/>
      <c r="H346" s="241"/>
      <c r="I346" s="243"/>
      <c r="J346" s="244"/>
      <c r="K346" s="234"/>
    </row>
    <row r="347" customFormat="false" ht="12" hidden="false" customHeight="false" outlineLevel="0" collapsed="false">
      <c r="A347" s="241"/>
      <c r="B347" s="241"/>
      <c r="C347" s="241"/>
      <c r="D347" s="242"/>
      <c r="E347" s="242"/>
      <c r="F347" s="241"/>
      <c r="G347" s="241"/>
      <c r="H347" s="241"/>
      <c r="I347" s="243"/>
      <c r="J347" s="244"/>
      <c r="K347" s="234"/>
    </row>
    <row r="348" customFormat="false" ht="12" hidden="false" customHeight="false" outlineLevel="0" collapsed="false">
      <c r="A348" s="241"/>
      <c r="B348" s="241"/>
      <c r="C348" s="241"/>
      <c r="D348" s="242"/>
      <c r="E348" s="242"/>
      <c r="F348" s="241"/>
      <c r="G348" s="241"/>
      <c r="H348" s="241"/>
      <c r="I348" s="243"/>
      <c r="J348" s="244"/>
      <c r="K348" s="234"/>
    </row>
    <row r="349" customFormat="false" ht="12" hidden="false" customHeight="false" outlineLevel="0" collapsed="false">
      <c r="A349" s="241"/>
      <c r="B349" s="241"/>
      <c r="C349" s="241"/>
      <c r="D349" s="242"/>
      <c r="E349" s="242"/>
      <c r="F349" s="241"/>
      <c r="G349" s="241"/>
      <c r="H349" s="241"/>
      <c r="I349" s="243"/>
      <c r="J349" s="244"/>
      <c r="K349" s="234"/>
    </row>
    <row r="350" customFormat="false" ht="12" hidden="false" customHeight="false" outlineLevel="0" collapsed="false">
      <c r="A350" s="241"/>
      <c r="B350" s="241"/>
      <c r="C350" s="241"/>
      <c r="D350" s="242"/>
      <c r="E350" s="242"/>
      <c r="F350" s="241"/>
      <c r="G350" s="241"/>
      <c r="H350" s="241"/>
      <c r="I350" s="243"/>
      <c r="J350" s="244"/>
      <c r="K350" s="234"/>
    </row>
    <row r="351" customFormat="false" ht="12" hidden="false" customHeight="false" outlineLevel="0" collapsed="false">
      <c r="A351" s="241"/>
      <c r="B351" s="241"/>
      <c r="C351" s="241"/>
      <c r="D351" s="242"/>
      <c r="E351" s="242"/>
      <c r="F351" s="241"/>
      <c r="G351" s="241"/>
      <c r="H351" s="241"/>
      <c r="I351" s="243"/>
      <c r="J351" s="244"/>
      <c r="K351" s="234"/>
    </row>
    <row r="352" customFormat="false" ht="12" hidden="false" customHeight="false" outlineLevel="0" collapsed="false">
      <c r="A352" s="241"/>
      <c r="B352" s="241"/>
      <c r="C352" s="241"/>
      <c r="D352" s="242"/>
      <c r="E352" s="242"/>
      <c r="F352" s="241"/>
      <c r="G352" s="241"/>
      <c r="H352" s="241"/>
      <c r="I352" s="243"/>
      <c r="J352" s="244"/>
      <c r="K352" s="234"/>
    </row>
    <row r="353" customFormat="false" ht="12" hidden="false" customHeight="false" outlineLevel="0" collapsed="false">
      <c r="A353" s="241"/>
      <c r="B353" s="241"/>
      <c r="C353" s="241"/>
      <c r="D353" s="242"/>
      <c r="E353" s="242"/>
      <c r="F353" s="241"/>
      <c r="G353" s="241"/>
      <c r="H353" s="241"/>
      <c r="I353" s="243"/>
      <c r="J353" s="244"/>
      <c r="K353" s="234"/>
    </row>
    <row r="354" customFormat="false" ht="12" hidden="false" customHeight="false" outlineLevel="0" collapsed="false">
      <c r="A354" s="241"/>
      <c r="B354" s="241"/>
      <c r="C354" s="241"/>
      <c r="D354" s="242"/>
      <c r="E354" s="242"/>
      <c r="F354" s="241"/>
      <c r="G354" s="241"/>
      <c r="H354" s="241"/>
      <c r="I354" s="243"/>
      <c r="J354" s="244"/>
      <c r="K354" s="234"/>
    </row>
    <row r="355" customFormat="false" ht="12" hidden="false" customHeight="false" outlineLevel="0" collapsed="false">
      <c r="A355" s="241"/>
      <c r="B355" s="241"/>
      <c r="C355" s="241"/>
      <c r="D355" s="242"/>
      <c r="E355" s="242"/>
      <c r="F355" s="241"/>
      <c r="G355" s="241"/>
      <c r="H355" s="241"/>
      <c r="I355" s="243"/>
      <c r="J355" s="244"/>
      <c r="K355" s="234"/>
    </row>
    <row r="356" customFormat="false" ht="12" hidden="false" customHeight="false" outlineLevel="0" collapsed="false">
      <c r="A356" s="241"/>
      <c r="B356" s="241"/>
      <c r="C356" s="241"/>
      <c r="D356" s="242"/>
      <c r="E356" s="242"/>
      <c r="F356" s="241"/>
      <c r="G356" s="241"/>
      <c r="H356" s="241"/>
      <c r="I356" s="243"/>
      <c r="J356" s="244"/>
      <c r="K356" s="234"/>
    </row>
    <row r="357" customFormat="false" ht="12" hidden="false" customHeight="false" outlineLevel="0" collapsed="false">
      <c r="A357" s="241"/>
      <c r="B357" s="241"/>
      <c r="C357" s="241"/>
      <c r="D357" s="242"/>
      <c r="E357" s="242"/>
      <c r="F357" s="241"/>
      <c r="G357" s="241"/>
      <c r="H357" s="241"/>
      <c r="I357" s="243"/>
      <c r="J357" s="244"/>
      <c r="K357" s="234"/>
    </row>
    <row r="358" customFormat="false" ht="12" hidden="false" customHeight="false" outlineLevel="0" collapsed="false">
      <c r="A358" s="241"/>
      <c r="B358" s="241"/>
      <c r="C358" s="241"/>
      <c r="D358" s="242"/>
      <c r="E358" s="242"/>
      <c r="F358" s="241"/>
      <c r="G358" s="241"/>
      <c r="H358" s="241"/>
      <c r="I358" s="243"/>
      <c r="J358" s="244"/>
      <c r="K358" s="234"/>
    </row>
    <row r="359" customFormat="false" ht="12" hidden="false" customHeight="false" outlineLevel="0" collapsed="false">
      <c r="A359" s="241"/>
      <c r="B359" s="241"/>
      <c r="C359" s="241"/>
      <c r="D359" s="242"/>
      <c r="E359" s="242"/>
      <c r="F359" s="241"/>
      <c r="G359" s="241"/>
      <c r="H359" s="241"/>
      <c r="I359" s="243"/>
      <c r="J359" s="244"/>
      <c r="K359" s="234"/>
    </row>
    <row r="360" customFormat="false" ht="12" hidden="false" customHeight="false" outlineLevel="0" collapsed="false">
      <c r="A360" s="241"/>
      <c r="B360" s="241"/>
      <c r="C360" s="241"/>
      <c r="D360" s="242"/>
      <c r="E360" s="242"/>
      <c r="F360" s="241"/>
      <c r="G360" s="241"/>
      <c r="H360" s="241"/>
      <c r="I360" s="243"/>
      <c r="J360" s="244"/>
      <c r="K360" s="234"/>
    </row>
    <row r="361" customFormat="false" ht="12" hidden="false" customHeight="false" outlineLevel="0" collapsed="false">
      <c r="A361" s="241"/>
      <c r="B361" s="241"/>
      <c r="C361" s="241"/>
      <c r="D361" s="242"/>
      <c r="E361" s="242"/>
      <c r="F361" s="241"/>
      <c r="G361" s="241"/>
      <c r="H361" s="241"/>
      <c r="I361" s="243"/>
      <c r="J361" s="244"/>
      <c r="K361" s="234"/>
    </row>
    <row r="362" customFormat="false" ht="12" hidden="false" customHeight="false" outlineLevel="0" collapsed="false">
      <c r="A362" s="241"/>
      <c r="B362" s="241"/>
      <c r="C362" s="241"/>
      <c r="D362" s="242"/>
      <c r="E362" s="242"/>
      <c r="F362" s="241"/>
      <c r="G362" s="241"/>
      <c r="H362" s="241"/>
      <c r="I362" s="243"/>
      <c r="J362" s="244"/>
      <c r="K362" s="234"/>
    </row>
    <row r="363" customFormat="false" ht="12" hidden="false" customHeight="false" outlineLevel="0" collapsed="false">
      <c r="A363" s="241"/>
      <c r="B363" s="241"/>
      <c r="C363" s="241"/>
      <c r="D363" s="242"/>
      <c r="E363" s="242"/>
      <c r="F363" s="241"/>
      <c r="G363" s="241"/>
      <c r="H363" s="241"/>
      <c r="I363" s="243"/>
      <c r="J363" s="244"/>
      <c r="K363" s="234"/>
    </row>
    <row r="364" customFormat="false" ht="12" hidden="false" customHeight="false" outlineLevel="0" collapsed="false">
      <c r="A364" s="241"/>
      <c r="B364" s="241"/>
      <c r="C364" s="241"/>
      <c r="D364" s="242"/>
      <c r="E364" s="242"/>
      <c r="F364" s="241"/>
      <c r="G364" s="241"/>
      <c r="H364" s="241"/>
      <c r="I364" s="243"/>
      <c r="J364" s="244"/>
      <c r="K364" s="234"/>
    </row>
    <row r="365" customFormat="false" ht="12" hidden="false" customHeight="false" outlineLevel="0" collapsed="false">
      <c r="A365" s="241"/>
      <c r="B365" s="241"/>
      <c r="C365" s="241"/>
      <c r="D365" s="242"/>
      <c r="E365" s="242"/>
      <c r="F365" s="241"/>
      <c r="G365" s="241"/>
      <c r="H365" s="241"/>
      <c r="I365" s="243"/>
      <c r="J365" s="244"/>
      <c r="K365" s="234"/>
    </row>
    <row r="366" customFormat="false" ht="12" hidden="false" customHeight="false" outlineLevel="0" collapsed="false">
      <c r="A366" s="241"/>
      <c r="B366" s="241"/>
      <c r="C366" s="241"/>
      <c r="D366" s="242"/>
      <c r="E366" s="242"/>
      <c r="F366" s="241"/>
      <c r="G366" s="241"/>
      <c r="H366" s="241"/>
      <c r="I366" s="243"/>
      <c r="J366" s="244"/>
      <c r="K366" s="234"/>
    </row>
    <row r="367" customFormat="false" ht="12" hidden="false" customHeight="false" outlineLevel="0" collapsed="false">
      <c r="A367" s="241"/>
      <c r="B367" s="241"/>
      <c r="C367" s="241"/>
      <c r="D367" s="242"/>
      <c r="E367" s="242"/>
      <c r="F367" s="241"/>
      <c r="G367" s="241"/>
      <c r="H367" s="241"/>
      <c r="I367" s="243"/>
      <c r="J367" s="244"/>
      <c r="K367" s="234"/>
    </row>
    <row r="368" customFormat="false" ht="12" hidden="false" customHeight="false" outlineLevel="0" collapsed="false">
      <c r="A368" s="241"/>
      <c r="B368" s="241"/>
      <c r="C368" s="241"/>
      <c r="D368" s="242"/>
      <c r="E368" s="242"/>
      <c r="F368" s="241"/>
      <c r="G368" s="241"/>
      <c r="H368" s="241"/>
      <c r="I368" s="243"/>
      <c r="J368" s="244"/>
      <c r="K368" s="234"/>
    </row>
    <row r="369" customFormat="false" ht="12" hidden="false" customHeight="false" outlineLevel="0" collapsed="false">
      <c r="A369" s="241"/>
      <c r="B369" s="241"/>
      <c r="C369" s="241"/>
      <c r="D369" s="242"/>
      <c r="E369" s="242"/>
      <c r="F369" s="241"/>
      <c r="G369" s="241"/>
      <c r="H369" s="241"/>
      <c r="I369" s="243"/>
      <c r="J369" s="244"/>
      <c r="K369" s="234"/>
    </row>
    <row r="370" customFormat="false" ht="12" hidden="false" customHeight="false" outlineLevel="0" collapsed="false">
      <c r="A370" s="241"/>
      <c r="B370" s="241"/>
      <c r="C370" s="241"/>
      <c r="D370" s="242"/>
      <c r="E370" s="242"/>
      <c r="F370" s="241"/>
      <c r="G370" s="241"/>
      <c r="H370" s="241"/>
      <c r="I370" s="243"/>
      <c r="J370" s="244"/>
      <c r="K370" s="234"/>
    </row>
    <row r="371" customFormat="false" ht="12" hidden="false" customHeight="false" outlineLevel="0" collapsed="false">
      <c r="A371" s="241"/>
      <c r="B371" s="241"/>
      <c r="C371" s="241"/>
      <c r="D371" s="242"/>
      <c r="E371" s="242"/>
      <c r="F371" s="241"/>
      <c r="G371" s="241"/>
      <c r="H371" s="241"/>
      <c r="I371" s="243"/>
      <c r="J371" s="244"/>
      <c r="K371" s="234"/>
    </row>
    <row r="372" customFormat="false" ht="12" hidden="false" customHeight="false" outlineLevel="0" collapsed="false">
      <c r="A372" s="241"/>
      <c r="B372" s="241"/>
      <c r="C372" s="241"/>
      <c r="D372" s="242"/>
      <c r="E372" s="242"/>
      <c r="F372" s="241"/>
      <c r="G372" s="241"/>
      <c r="H372" s="241"/>
      <c r="I372" s="243"/>
      <c r="J372" s="244"/>
      <c r="K372" s="234"/>
    </row>
    <row r="373" customFormat="false" ht="12" hidden="false" customHeight="false" outlineLevel="0" collapsed="false">
      <c r="A373" s="241"/>
      <c r="B373" s="241"/>
      <c r="C373" s="241"/>
      <c r="D373" s="242"/>
      <c r="E373" s="242"/>
      <c r="F373" s="241"/>
      <c r="G373" s="241"/>
      <c r="H373" s="241"/>
      <c r="I373" s="243"/>
      <c r="J373" s="244"/>
      <c r="K373" s="234"/>
    </row>
    <row r="374" customFormat="false" ht="12" hidden="false" customHeight="false" outlineLevel="0" collapsed="false">
      <c r="A374" s="241"/>
      <c r="B374" s="241"/>
      <c r="C374" s="241"/>
      <c r="D374" s="242"/>
      <c r="E374" s="242"/>
      <c r="F374" s="241"/>
      <c r="G374" s="241"/>
      <c r="H374" s="241"/>
      <c r="I374" s="243"/>
      <c r="J374" s="244"/>
      <c r="K374" s="234"/>
    </row>
    <row r="375" customFormat="false" ht="12" hidden="false" customHeight="false" outlineLevel="0" collapsed="false">
      <c r="A375" s="241"/>
      <c r="B375" s="241"/>
      <c r="C375" s="241"/>
      <c r="D375" s="242"/>
      <c r="E375" s="242"/>
      <c r="F375" s="241"/>
      <c r="G375" s="241"/>
      <c r="H375" s="241"/>
      <c r="I375" s="243"/>
      <c r="J375" s="244"/>
      <c r="K375" s="234"/>
    </row>
    <row r="376" customFormat="false" ht="12" hidden="false" customHeight="false" outlineLevel="0" collapsed="false">
      <c r="A376" s="241"/>
      <c r="B376" s="241"/>
      <c r="C376" s="241"/>
      <c r="D376" s="242"/>
      <c r="E376" s="242"/>
      <c r="F376" s="241"/>
      <c r="G376" s="241"/>
      <c r="H376" s="241"/>
      <c r="I376" s="243"/>
      <c r="J376" s="244"/>
      <c r="K376" s="234"/>
    </row>
    <row r="377" customFormat="false" ht="12" hidden="false" customHeight="false" outlineLevel="0" collapsed="false">
      <c r="A377" s="241"/>
      <c r="B377" s="241"/>
      <c r="C377" s="241"/>
      <c r="D377" s="242"/>
      <c r="E377" s="242"/>
      <c r="F377" s="241"/>
      <c r="G377" s="241"/>
      <c r="H377" s="241"/>
      <c r="I377" s="243"/>
      <c r="J377" s="244"/>
      <c r="K377" s="234"/>
    </row>
    <row r="378" customFormat="false" ht="12" hidden="false" customHeight="false" outlineLevel="0" collapsed="false">
      <c r="A378" s="241"/>
      <c r="B378" s="241"/>
      <c r="C378" s="241"/>
      <c r="D378" s="242"/>
      <c r="E378" s="242"/>
      <c r="F378" s="241"/>
      <c r="G378" s="241"/>
      <c r="H378" s="241"/>
      <c r="I378" s="243"/>
      <c r="J378" s="244"/>
      <c r="K378" s="234"/>
    </row>
    <row r="379" customFormat="false" ht="12" hidden="false" customHeight="false" outlineLevel="0" collapsed="false">
      <c r="A379" s="241"/>
      <c r="B379" s="241"/>
      <c r="C379" s="241"/>
      <c r="D379" s="242"/>
      <c r="E379" s="242"/>
      <c r="F379" s="241"/>
      <c r="G379" s="241"/>
      <c r="H379" s="241"/>
      <c r="I379" s="243"/>
      <c r="J379" s="244"/>
      <c r="K379" s="234"/>
    </row>
    <row r="380" customFormat="false" ht="12" hidden="false" customHeight="false" outlineLevel="0" collapsed="false">
      <c r="A380" s="241"/>
      <c r="B380" s="241"/>
      <c r="C380" s="241"/>
      <c r="D380" s="242"/>
      <c r="E380" s="242"/>
      <c r="F380" s="241"/>
      <c r="G380" s="241"/>
      <c r="H380" s="241"/>
      <c r="I380" s="243"/>
      <c r="J380" s="244"/>
      <c r="K380" s="234"/>
    </row>
    <row r="381" customFormat="false" ht="12" hidden="false" customHeight="false" outlineLevel="0" collapsed="false">
      <c r="A381" s="241"/>
      <c r="B381" s="241"/>
      <c r="C381" s="241"/>
      <c r="D381" s="242"/>
      <c r="E381" s="242"/>
      <c r="F381" s="241"/>
      <c r="G381" s="241"/>
      <c r="H381" s="241"/>
      <c r="I381" s="243"/>
      <c r="J381" s="244"/>
      <c r="K381" s="234"/>
    </row>
    <row r="382" customFormat="false" ht="12" hidden="false" customHeight="false" outlineLevel="0" collapsed="false">
      <c r="A382" s="241"/>
      <c r="B382" s="241"/>
      <c r="C382" s="241"/>
      <c r="D382" s="242"/>
      <c r="E382" s="242"/>
      <c r="F382" s="241"/>
      <c r="G382" s="241"/>
      <c r="H382" s="241"/>
      <c r="I382" s="243"/>
      <c r="J382" s="244"/>
      <c r="K382" s="234"/>
    </row>
    <row r="383" customFormat="false" ht="12" hidden="false" customHeight="false" outlineLevel="0" collapsed="false">
      <c r="A383" s="241"/>
      <c r="B383" s="241"/>
      <c r="C383" s="241"/>
      <c r="D383" s="242"/>
      <c r="E383" s="242"/>
      <c r="F383" s="241"/>
      <c r="G383" s="241"/>
      <c r="H383" s="241"/>
      <c r="I383" s="243"/>
      <c r="J383" s="244"/>
      <c r="K383" s="234"/>
    </row>
    <row r="384" customFormat="false" ht="12" hidden="false" customHeight="false" outlineLevel="0" collapsed="false">
      <c r="A384" s="241"/>
      <c r="B384" s="241"/>
      <c r="C384" s="241"/>
      <c r="D384" s="242"/>
      <c r="E384" s="242"/>
      <c r="F384" s="241"/>
      <c r="G384" s="241"/>
      <c r="H384" s="241"/>
      <c r="I384" s="243"/>
      <c r="J384" s="244"/>
      <c r="K384" s="234"/>
    </row>
    <row r="385" customFormat="false" ht="12" hidden="false" customHeight="false" outlineLevel="0" collapsed="false">
      <c r="A385" s="241"/>
      <c r="B385" s="241"/>
      <c r="C385" s="241"/>
      <c r="D385" s="242"/>
      <c r="E385" s="242"/>
      <c r="F385" s="241"/>
      <c r="G385" s="241"/>
      <c r="H385" s="241"/>
      <c r="I385" s="243"/>
      <c r="J385" s="244"/>
      <c r="K385" s="234"/>
    </row>
    <row r="386" customFormat="false" ht="12" hidden="false" customHeight="false" outlineLevel="0" collapsed="false">
      <c r="A386" s="241"/>
      <c r="B386" s="241"/>
      <c r="C386" s="241"/>
      <c r="D386" s="242"/>
      <c r="E386" s="242"/>
      <c r="F386" s="241"/>
      <c r="G386" s="241"/>
      <c r="H386" s="241"/>
      <c r="I386" s="243"/>
      <c r="J386" s="244"/>
      <c r="K386" s="234"/>
    </row>
    <row r="387" customFormat="false" ht="12" hidden="false" customHeight="false" outlineLevel="0" collapsed="false">
      <c r="A387" s="241"/>
      <c r="B387" s="241"/>
      <c r="C387" s="241"/>
      <c r="D387" s="242"/>
      <c r="E387" s="242"/>
      <c r="F387" s="241"/>
      <c r="G387" s="241"/>
      <c r="H387" s="241"/>
      <c r="I387" s="243"/>
      <c r="J387" s="244"/>
      <c r="K387" s="234"/>
    </row>
    <row r="388" customFormat="false" ht="12" hidden="false" customHeight="false" outlineLevel="0" collapsed="false">
      <c r="A388" s="241"/>
      <c r="B388" s="241"/>
      <c r="C388" s="241"/>
      <c r="D388" s="242"/>
      <c r="E388" s="242"/>
      <c r="F388" s="241"/>
      <c r="G388" s="241"/>
      <c r="H388" s="241"/>
      <c r="I388" s="243"/>
      <c r="J388" s="244"/>
      <c r="K388" s="234"/>
    </row>
    <row r="389" customFormat="false" ht="12" hidden="false" customHeight="false" outlineLevel="0" collapsed="false">
      <c r="A389" s="241"/>
      <c r="B389" s="241"/>
      <c r="C389" s="241"/>
      <c r="D389" s="242"/>
      <c r="E389" s="242"/>
      <c r="F389" s="241"/>
      <c r="G389" s="241"/>
      <c r="H389" s="241"/>
      <c r="I389" s="243"/>
      <c r="J389" s="244"/>
      <c r="K389" s="234"/>
    </row>
    <row r="390" customFormat="false" ht="12" hidden="false" customHeight="false" outlineLevel="0" collapsed="false">
      <c r="A390" s="241"/>
      <c r="B390" s="241"/>
      <c r="C390" s="241"/>
      <c r="D390" s="242"/>
      <c r="E390" s="242"/>
      <c r="F390" s="241"/>
      <c r="G390" s="241"/>
      <c r="H390" s="241"/>
      <c r="I390" s="243"/>
      <c r="J390" s="244"/>
      <c r="K390" s="234"/>
    </row>
    <row r="391" customFormat="false" ht="12" hidden="false" customHeight="false" outlineLevel="0" collapsed="false">
      <c r="A391" s="241"/>
      <c r="B391" s="241"/>
      <c r="C391" s="241"/>
      <c r="D391" s="242"/>
      <c r="E391" s="242"/>
      <c r="F391" s="241"/>
      <c r="G391" s="241"/>
      <c r="H391" s="241"/>
      <c r="I391" s="243"/>
      <c r="J391" s="244"/>
      <c r="K391" s="234"/>
    </row>
    <row r="392" customFormat="false" ht="12" hidden="false" customHeight="false" outlineLevel="0" collapsed="false">
      <c r="A392" s="241"/>
      <c r="B392" s="241"/>
      <c r="C392" s="241"/>
      <c r="D392" s="242"/>
      <c r="E392" s="242"/>
      <c r="F392" s="241"/>
      <c r="G392" s="241"/>
      <c r="H392" s="241"/>
      <c r="I392" s="243"/>
      <c r="J392" s="244"/>
      <c r="K392" s="234"/>
    </row>
    <row r="393" customFormat="false" ht="12" hidden="false" customHeight="false" outlineLevel="0" collapsed="false">
      <c r="A393" s="241"/>
      <c r="B393" s="241"/>
      <c r="C393" s="241"/>
      <c r="D393" s="242"/>
      <c r="E393" s="242"/>
      <c r="F393" s="241"/>
      <c r="G393" s="241"/>
      <c r="H393" s="241"/>
      <c r="I393" s="243"/>
      <c r="J393" s="244"/>
      <c r="K393" s="234"/>
    </row>
    <row r="394" customFormat="false" ht="12" hidden="false" customHeight="false" outlineLevel="0" collapsed="false">
      <c r="A394" s="241"/>
      <c r="B394" s="241"/>
      <c r="C394" s="241"/>
      <c r="D394" s="242"/>
      <c r="E394" s="242"/>
      <c r="F394" s="241"/>
      <c r="G394" s="241"/>
      <c r="H394" s="241"/>
      <c r="I394" s="243"/>
      <c r="J394" s="244"/>
      <c r="K394" s="234"/>
    </row>
    <row r="395" customFormat="false" ht="12" hidden="false" customHeight="false" outlineLevel="0" collapsed="false">
      <c r="A395" s="241"/>
      <c r="B395" s="241"/>
      <c r="C395" s="241"/>
      <c r="D395" s="242"/>
      <c r="E395" s="242"/>
      <c r="F395" s="241"/>
      <c r="G395" s="241"/>
      <c r="H395" s="241"/>
      <c r="I395" s="243"/>
      <c r="J395" s="244"/>
      <c r="K395" s="234"/>
    </row>
    <row r="396" customFormat="false" ht="12" hidden="false" customHeight="false" outlineLevel="0" collapsed="false">
      <c r="A396" s="241"/>
      <c r="B396" s="241"/>
      <c r="C396" s="241"/>
      <c r="D396" s="242"/>
      <c r="E396" s="242"/>
      <c r="F396" s="241"/>
      <c r="G396" s="241"/>
      <c r="H396" s="241"/>
      <c r="I396" s="243"/>
      <c r="J396" s="244"/>
      <c r="K396" s="234"/>
    </row>
    <row r="397" customFormat="false" ht="12" hidden="false" customHeight="false" outlineLevel="0" collapsed="false">
      <c r="A397" s="241"/>
      <c r="B397" s="241"/>
      <c r="C397" s="241"/>
      <c r="D397" s="242"/>
      <c r="E397" s="242"/>
      <c r="F397" s="241"/>
      <c r="G397" s="241"/>
      <c r="H397" s="241"/>
      <c r="I397" s="243"/>
      <c r="J397" s="244"/>
      <c r="K397" s="234"/>
    </row>
    <row r="398" customFormat="false" ht="12" hidden="false" customHeight="false" outlineLevel="0" collapsed="false">
      <c r="A398" s="241"/>
      <c r="B398" s="241"/>
      <c r="C398" s="241"/>
      <c r="D398" s="242"/>
      <c r="E398" s="242"/>
      <c r="F398" s="241"/>
      <c r="G398" s="241"/>
      <c r="H398" s="241"/>
      <c r="I398" s="243"/>
      <c r="J398" s="244"/>
      <c r="K398" s="234"/>
    </row>
    <row r="399" customFormat="false" ht="12" hidden="false" customHeight="false" outlineLevel="0" collapsed="false">
      <c r="A399" s="241"/>
      <c r="B399" s="241"/>
      <c r="C399" s="241"/>
      <c r="D399" s="242"/>
      <c r="E399" s="242"/>
      <c r="F399" s="241"/>
      <c r="G399" s="241"/>
      <c r="H399" s="241"/>
      <c r="I399" s="243"/>
      <c r="J399" s="244"/>
      <c r="K399" s="234"/>
    </row>
    <row r="400" customFormat="false" ht="12" hidden="false" customHeight="false" outlineLevel="0" collapsed="false">
      <c r="A400" s="241"/>
      <c r="B400" s="241"/>
      <c r="C400" s="241"/>
      <c r="D400" s="242"/>
      <c r="E400" s="242"/>
      <c r="F400" s="241"/>
      <c r="G400" s="241"/>
      <c r="H400" s="241"/>
      <c r="I400" s="243"/>
      <c r="J400" s="244"/>
      <c r="K400" s="234"/>
    </row>
    <row r="401" customFormat="false" ht="12" hidden="false" customHeight="false" outlineLevel="0" collapsed="false">
      <c r="A401" s="241"/>
      <c r="B401" s="241"/>
      <c r="C401" s="241"/>
      <c r="D401" s="242"/>
      <c r="E401" s="242"/>
      <c r="F401" s="241"/>
      <c r="G401" s="241"/>
      <c r="H401" s="241"/>
      <c r="I401" s="243"/>
      <c r="J401" s="244"/>
      <c r="K401" s="234"/>
    </row>
    <row r="402" customFormat="false" ht="12" hidden="false" customHeight="false" outlineLevel="0" collapsed="false">
      <c r="A402" s="241"/>
      <c r="B402" s="241"/>
      <c r="C402" s="241"/>
      <c r="D402" s="242"/>
      <c r="E402" s="242"/>
      <c r="F402" s="241"/>
      <c r="G402" s="241"/>
      <c r="H402" s="241"/>
      <c r="I402" s="243"/>
      <c r="J402" s="244"/>
      <c r="K402" s="234"/>
    </row>
    <row r="403" customFormat="false" ht="12" hidden="false" customHeight="false" outlineLevel="0" collapsed="false">
      <c r="A403" s="241"/>
      <c r="B403" s="241"/>
      <c r="C403" s="241"/>
      <c r="D403" s="242"/>
      <c r="E403" s="242"/>
      <c r="F403" s="241"/>
      <c r="G403" s="241"/>
      <c r="H403" s="241"/>
      <c r="I403" s="243"/>
      <c r="J403" s="244"/>
      <c r="K403" s="234"/>
    </row>
    <row r="404" customFormat="false" ht="12" hidden="false" customHeight="false" outlineLevel="0" collapsed="false">
      <c r="A404" s="241"/>
      <c r="B404" s="241"/>
      <c r="C404" s="241"/>
      <c r="D404" s="242"/>
      <c r="E404" s="242"/>
      <c r="F404" s="241"/>
      <c r="G404" s="241"/>
      <c r="H404" s="241"/>
      <c r="I404" s="243"/>
      <c r="J404" s="244"/>
      <c r="K404" s="234"/>
    </row>
    <row r="405" customFormat="false" ht="12" hidden="false" customHeight="false" outlineLevel="0" collapsed="false">
      <c r="A405" s="241"/>
      <c r="B405" s="241"/>
      <c r="C405" s="241"/>
      <c r="D405" s="242"/>
      <c r="E405" s="242"/>
      <c r="F405" s="241"/>
      <c r="G405" s="241"/>
      <c r="H405" s="241"/>
      <c r="I405" s="243"/>
      <c r="J405" s="244"/>
      <c r="K405" s="234"/>
    </row>
    <row r="406" customFormat="false" ht="12" hidden="false" customHeight="false" outlineLevel="0" collapsed="false">
      <c r="A406" s="241"/>
      <c r="B406" s="241"/>
      <c r="C406" s="241"/>
      <c r="D406" s="242"/>
      <c r="E406" s="242"/>
      <c r="F406" s="241"/>
      <c r="G406" s="241"/>
      <c r="H406" s="241"/>
      <c r="I406" s="243"/>
      <c r="J406" s="244"/>
      <c r="K406" s="234"/>
    </row>
    <row r="407" customFormat="false" ht="12" hidden="false" customHeight="false" outlineLevel="0" collapsed="false">
      <c r="A407" s="241"/>
      <c r="B407" s="241"/>
      <c r="C407" s="241"/>
      <c r="D407" s="242"/>
      <c r="E407" s="242"/>
      <c r="F407" s="241"/>
      <c r="G407" s="241"/>
      <c r="H407" s="241"/>
      <c r="I407" s="243"/>
      <c r="J407" s="244"/>
      <c r="K407" s="234"/>
    </row>
    <row r="408" customFormat="false" ht="12" hidden="false" customHeight="false" outlineLevel="0" collapsed="false">
      <c r="A408" s="241"/>
      <c r="B408" s="241"/>
      <c r="C408" s="241"/>
      <c r="D408" s="242"/>
      <c r="E408" s="242"/>
      <c r="F408" s="241"/>
      <c r="G408" s="241"/>
      <c r="H408" s="241"/>
      <c r="I408" s="243"/>
      <c r="J408" s="244"/>
      <c r="K408" s="234"/>
    </row>
    <row r="409" customFormat="false" ht="12" hidden="false" customHeight="false" outlineLevel="0" collapsed="false">
      <c r="A409" s="241"/>
      <c r="B409" s="241"/>
      <c r="C409" s="241"/>
      <c r="D409" s="242"/>
      <c r="E409" s="242"/>
      <c r="F409" s="241"/>
      <c r="G409" s="241"/>
      <c r="H409" s="241"/>
      <c r="I409" s="243"/>
      <c r="J409" s="244"/>
      <c r="K409" s="234"/>
    </row>
    <row r="410" customFormat="false" ht="12" hidden="false" customHeight="false" outlineLevel="0" collapsed="false">
      <c r="A410" s="241"/>
      <c r="B410" s="241"/>
      <c r="C410" s="241"/>
      <c r="D410" s="242"/>
      <c r="E410" s="242"/>
      <c r="F410" s="241"/>
      <c r="G410" s="241"/>
      <c r="H410" s="241"/>
      <c r="I410" s="243"/>
      <c r="J410" s="244"/>
      <c r="K410" s="234"/>
    </row>
    <row r="411" customFormat="false" ht="12" hidden="false" customHeight="false" outlineLevel="0" collapsed="false">
      <c r="A411" s="241"/>
      <c r="B411" s="241"/>
      <c r="C411" s="241"/>
      <c r="D411" s="242"/>
      <c r="E411" s="242"/>
      <c r="F411" s="241"/>
      <c r="G411" s="241"/>
      <c r="H411" s="241"/>
      <c r="I411" s="243"/>
      <c r="J411" s="244"/>
      <c r="K411" s="234"/>
    </row>
    <row r="412" customFormat="false" ht="12" hidden="false" customHeight="false" outlineLevel="0" collapsed="false">
      <c r="A412" s="241"/>
      <c r="B412" s="241"/>
      <c r="C412" s="241"/>
      <c r="D412" s="242"/>
      <c r="E412" s="242"/>
      <c r="F412" s="241"/>
      <c r="G412" s="241"/>
      <c r="H412" s="241"/>
      <c r="I412" s="243"/>
      <c r="J412" s="244"/>
      <c r="K412" s="234"/>
    </row>
    <row r="413" customFormat="false" ht="12" hidden="false" customHeight="false" outlineLevel="0" collapsed="false">
      <c r="A413" s="241"/>
      <c r="B413" s="241"/>
      <c r="C413" s="241"/>
      <c r="D413" s="242"/>
      <c r="E413" s="242"/>
      <c r="F413" s="241"/>
      <c r="G413" s="241"/>
      <c r="H413" s="241"/>
      <c r="I413" s="243"/>
      <c r="J413" s="244"/>
      <c r="K413" s="234"/>
    </row>
    <row r="414" customFormat="false" ht="12" hidden="false" customHeight="false" outlineLevel="0" collapsed="false">
      <c r="A414" s="241"/>
      <c r="B414" s="241"/>
      <c r="C414" s="241"/>
      <c r="D414" s="242"/>
      <c r="E414" s="242"/>
      <c r="F414" s="241"/>
      <c r="G414" s="241"/>
      <c r="H414" s="241"/>
      <c r="I414" s="243"/>
      <c r="J414" s="244"/>
      <c r="K414" s="234"/>
    </row>
    <row r="415" customFormat="false" ht="12" hidden="false" customHeight="false" outlineLevel="0" collapsed="false">
      <c r="A415" s="241"/>
      <c r="B415" s="241"/>
      <c r="C415" s="241"/>
      <c r="D415" s="242"/>
      <c r="E415" s="242"/>
      <c r="F415" s="241"/>
      <c r="G415" s="241"/>
      <c r="H415" s="241"/>
      <c r="I415" s="243"/>
      <c r="J415" s="244"/>
      <c r="K415" s="234"/>
    </row>
    <row r="416" customFormat="false" ht="12" hidden="false" customHeight="false" outlineLevel="0" collapsed="false">
      <c r="A416" s="241"/>
      <c r="B416" s="241"/>
      <c r="C416" s="241"/>
      <c r="D416" s="242"/>
      <c r="E416" s="242"/>
      <c r="F416" s="241"/>
      <c r="G416" s="241"/>
      <c r="H416" s="241"/>
      <c r="I416" s="243"/>
      <c r="J416" s="244"/>
      <c r="K416" s="234"/>
    </row>
    <row r="417" customFormat="false" ht="12" hidden="false" customHeight="false" outlineLevel="0" collapsed="false">
      <c r="A417" s="241"/>
      <c r="B417" s="241"/>
      <c r="C417" s="241"/>
      <c r="D417" s="242"/>
      <c r="E417" s="242"/>
      <c r="F417" s="241"/>
      <c r="G417" s="241"/>
      <c r="H417" s="241"/>
      <c r="I417" s="243"/>
      <c r="J417" s="244"/>
      <c r="K417" s="234"/>
    </row>
    <row r="418" customFormat="false" ht="12" hidden="false" customHeight="false" outlineLevel="0" collapsed="false">
      <c r="A418" s="241"/>
      <c r="B418" s="241"/>
      <c r="C418" s="241"/>
      <c r="D418" s="242"/>
      <c r="E418" s="242"/>
      <c r="F418" s="241"/>
      <c r="G418" s="241"/>
      <c r="H418" s="241"/>
      <c r="I418" s="243"/>
      <c r="J418" s="244"/>
      <c r="K418" s="234"/>
    </row>
    <row r="419" customFormat="false" ht="12" hidden="false" customHeight="false" outlineLevel="0" collapsed="false">
      <c r="A419" s="241"/>
      <c r="B419" s="241"/>
      <c r="C419" s="241"/>
      <c r="D419" s="242"/>
      <c r="E419" s="242"/>
      <c r="F419" s="241"/>
      <c r="G419" s="241"/>
      <c r="H419" s="241"/>
      <c r="I419" s="243"/>
      <c r="J419" s="244"/>
      <c r="K419" s="234"/>
    </row>
    <row r="420" customFormat="false" ht="12" hidden="false" customHeight="false" outlineLevel="0" collapsed="false">
      <c r="A420" s="241"/>
      <c r="B420" s="241"/>
      <c r="C420" s="241"/>
      <c r="D420" s="242"/>
      <c r="E420" s="242"/>
      <c r="F420" s="241"/>
      <c r="G420" s="241"/>
      <c r="H420" s="241"/>
      <c r="I420" s="243"/>
      <c r="J420" s="244"/>
      <c r="K420" s="234"/>
    </row>
    <row r="421" customFormat="false" ht="12" hidden="false" customHeight="false" outlineLevel="0" collapsed="false">
      <c r="A421" s="241"/>
      <c r="B421" s="241"/>
      <c r="C421" s="241"/>
      <c r="D421" s="242"/>
      <c r="E421" s="242"/>
      <c r="F421" s="241"/>
      <c r="G421" s="241"/>
      <c r="H421" s="241"/>
      <c r="I421" s="243"/>
      <c r="J421" s="244"/>
      <c r="K421" s="234"/>
    </row>
    <row r="422" customFormat="false" ht="12" hidden="false" customHeight="false" outlineLevel="0" collapsed="false">
      <c r="A422" s="241"/>
      <c r="B422" s="241"/>
      <c r="C422" s="241"/>
      <c r="D422" s="242"/>
      <c r="E422" s="242"/>
      <c r="F422" s="241"/>
      <c r="G422" s="241"/>
      <c r="H422" s="241"/>
      <c r="I422" s="243"/>
      <c r="J422" s="244"/>
      <c r="K422" s="234"/>
    </row>
    <row r="423" customFormat="false" ht="12" hidden="false" customHeight="false" outlineLevel="0" collapsed="false">
      <c r="A423" s="241"/>
      <c r="B423" s="241"/>
      <c r="C423" s="241"/>
      <c r="D423" s="242"/>
      <c r="E423" s="242"/>
      <c r="F423" s="241"/>
      <c r="G423" s="241"/>
      <c r="H423" s="241"/>
      <c r="I423" s="243"/>
      <c r="J423" s="244"/>
      <c r="K423" s="234"/>
    </row>
    <row r="424" customFormat="false" ht="12" hidden="false" customHeight="false" outlineLevel="0" collapsed="false">
      <c r="A424" s="241"/>
      <c r="B424" s="241"/>
      <c r="C424" s="241"/>
      <c r="D424" s="242"/>
      <c r="E424" s="242"/>
      <c r="F424" s="241"/>
      <c r="G424" s="241"/>
      <c r="H424" s="241"/>
      <c r="I424" s="243"/>
      <c r="J424" s="244"/>
      <c r="K424" s="234"/>
    </row>
    <row r="425" customFormat="false" ht="12" hidden="false" customHeight="false" outlineLevel="0" collapsed="false">
      <c r="A425" s="241"/>
      <c r="B425" s="241"/>
      <c r="C425" s="241"/>
      <c r="D425" s="242"/>
      <c r="E425" s="242"/>
      <c r="F425" s="241"/>
      <c r="G425" s="241"/>
      <c r="H425" s="241"/>
      <c r="I425" s="243"/>
      <c r="J425" s="244"/>
      <c r="K425" s="234"/>
    </row>
    <row r="426" customFormat="false" ht="12" hidden="false" customHeight="false" outlineLevel="0" collapsed="false">
      <c r="A426" s="241"/>
      <c r="B426" s="241"/>
      <c r="C426" s="241"/>
      <c r="D426" s="242"/>
      <c r="E426" s="242"/>
      <c r="F426" s="241"/>
      <c r="G426" s="241"/>
      <c r="H426" s="241"/>
      <c r="I426" s="243"/>
      <c r="J426" s="244"/>
      <c r="K426" s="234"/>
    </row>
    <row r="427" customFormat="false" ht="12" hidden="false" customHeight="false" outlineLevel="0" collapsed="false">
      <c r="A427" s="241"/>
      <c r="B427" s="241"/>
      <c r="C427" s="241"/>
      <c r="D427" s="242"/>
      <c r="E427" s="242"/>
      <c r="F427" s="241"/>
      <c r="G427" s="241"/>
      <c r="H427" s="241"/>
      <c r="I427" s="243"/>
      <c r="J427" s="244"/>
      <c r="K427" s="234"/>
    </row>
    <row r="428" customFormat="false" ht="12" hidden="false" customHeight="false" outlineLevel="0" collapsed="false">
      <c r="A428" s="241"/>
      <c r="B428" s="241"/>
      <c r="C428" s="241"/>
      <c r="D428" s="242"/>
      <c r="E428" s="242"/>
      <c r="F428" s="241"/>
      <c r="G428" s="241"/>
      <c r="H428" s="241"/>
      <c r="I428" s="243"/>
      <c r="J428" s="244"/>
      <c r="K428" s="234"/>
    </row>
    <row r="429" customFormat="false" ht="12" hidden="false" customHeight="false" outlineLevel="0" collapsed="false">
      <c r="A429" s="241"/>
      <c r="B429" s="241"/>
      <c r="C429" s="241"/>
      <c r="D429" s="242"/>
      <c r="E429" s="242"/>
      <c r="F429" s="241"/>
      <c r="G429" s="241"/>
      <c r="H429" s="241"/>
      <c r="I429" s="243"/>
      <c r="J429" s="244"/>
      <c r="K429" s="234"/>
    </row>
    <row r="430" customFormat="false" ht="12" hidden="false" customHeight="false" outlineLevel="0" collapsed="false">
      <c r="A430" s="241"/>
      <c r="B430" s="241"/>
      <c r="C430" s="241"/>
      <c r="D430" s="242"/>
      <c r="E430" s="242"/>
      <c r="F430" s="241"/>
      <c r="G430" s="241"/>
      <c r="H430" s="241"/>
      <c r="I430" s="243"/>
      <c r="J430" s="244"/>
      <c r="K430" s="234"/>
    </row>
    <row r="431" customFormat="false" ht="12" hidden="false" customHeight="false" outlineLevel="0" collapsed="false">
      <c r="A431" s="241"/>
      <c r="B431" s="241"/>
      <c r="C431" s="241"/>
      <c r="D431" s="242"/>
      <c r="E431" s="242"/>
      <c r="F431" s="241"/>
      <c r="G431" s="241"/>
      <c r="H431" s="241"/>
      <c r="I431" s="243"/>
      <c r="J431" s="244"/>
      <c r="K431" s="234"/>
    </row>
    <row r="432" customFormat="false" ht="12" hidden="false" customHeight="false" outlineLevel="0" collapsed="false">
      <c r="A432" s="241"/>
      <c r="B432" s="241"/>
      <c r="C432" s="241"/>
      <c r="D432" s="242"/>
      <c r="E432" s="242"/>
      <c r="F432" s="241"/>
      <c r="G432" s="241"/>
      <c r="H432" s="241"/>
      <c r="I432" s="243"/>
      <c r="J432" s="244"/>
      <c r="K432" s="234"/>
    </row>
    <row r="433" customFormat="false" ht="12" hidden="false" customHeight="false" outlineLevel="0" collapsed="false">
      <c r="A433" s="241"/>
      <c r="B433" s="241"/>
      <c r="C433" s="241"/>
      <c r="D433" s="242"/>
      <c r="E433" s="242"/>
      <c r="F433" s="241"/>
      <c r="G433" s="241"/>
      <c r="H433" s="241"/>
      <c r="I433" s="243"/>
      <c r="J433" s="244"/>
      <c r="K433" s="234"/>
    </row>
    <row r="434" customFormat="false" ht="12" hidden="false" customHeight="false" outlineLevel="0" collapsed="false">
      <c r="A434" s="241"/>
      <c r="B434" s="241"/>
      <c r="C434" s="241"/>
      <c r="D434" s="242"/>
      <c r="E434" s="242"/>
      <c r="F434" s="241"/>
      <c r="G434" s="241"/>
      <c r="H434" s="241"/>
      <c r="I434" s="243"/>
      <c r="J434" s="244"/>
      <c r="K434" s="234"/>
    </row>
    <row r="435" customFormat="false" ht="12" hidden="false" customHeight="false" outlineLevel="0" collapsed="false">
      <c r="A435" s="241"/>
      <c r="B435" s="241"/>
      <c r="C435" s="241"/>
      <c r="D435" s="242"/>
      <c r="E435" s="242"/>
      <c r="F435" s="241"/>
      <c r="G435" s="241"/>
      <c r="H435" s="241"/>
      <c r="I435" s="243"/>
      <c r="J435" s="244"/>
      <c r="K435" s="234"/>
    </row>
    <row r="436" customFormat="false" ht="12" hidden="false" customHeight="false" outlineLevel="0" collapsed="false">
      <c r="A436" s="241"/>
      <c r="B436" s="241"/>
      <c r="C436" s="241"/>
      <c r="D436" s="242"/>
      <c r="E436" s="242"/>
      <c r="F436" s="241"/>
      <c r="G436" s="241"/>
      <c r="H436" s="241"/>
      <c r="I436" s="243"/>
      <c r="J436" s="244"/>
      <c r="K436" s="234"/>
    </row>
    <row r="437" customFormat="false" ht="12" hidden="false" customHeight="false" outlineLevel="0" collapsed="false">
      <c r="A437" s="241"/>
      <c r="B437" s="241"/>
      <c r="C437" s="241"/>
      <c r="D437" s="242"/>
      <c r="E437" s="242"/>
      <c r="F437" s="241"/>
      <c r="G437" s="241"/>
      <c r="H437" s="241"/>
      <c r="I437" s="243"/>
      <c r="J437" s="244"/>
      <c r="K437" s="234"/>
    </row>
    <row r="438" customFormat="false" ht="12" hidden="false" customHeight="false" outlineLevel="0" collapsed="false">
      <c r="A438" s="241"/>
      <c r="B438" s="241"/>
      <c r="C438" s="241"/>
      <c r="D438" s="242"/>
      <c r="E438" s="242"/>
      <c r="F438" s="241"/>
      <c r="G438" s="241"/>
      <c r="H438" s="241"/>
      <c r="I438" s="243"/>
      <c r="J438" s="244"/>
      <c r="K438" s="234"/>
    </row>
    <row r="439" customFormat="false" ht="12" hidden="false" customHeight="false" outlineLevel="0" collapsed="false">
      <c r="A439" s="241"/>
      <c r="B439" s="241"/>
      <c r="C439" s="241"/>
      <c r="D439" s="242"/>
      <c r="E439" s="242"/>
      <c r="F439" s="241"/>
      <c r="G439" s="241"/>
      <c r="H439" s="241"/>
      <c r="I439" s="243"/>
      <c r="J439" s="244"/>
      <c r="K439" s="234"/>
    </row>
    <row r="440" customFormat="false" ht="12" hidden="false" customHeight="false" outlineLevel="0" collapsed="false">
      <c r="A440" s="241"/>
      <c r="B440" s="241"/>
      <c r="C440" s="241"/>
      <c r="D440" s="242"/>
      <c r="E440" s="242"/>
      <c r="F440" s="241"/>
      <c r="G440" s="241"/>
      <c r="H440" s="241"/>
      <c r="I440" s="243"/>
      <c r="J440" s="244"/>
      <c r="K440" s="234"/>
    </row>
    <row r="441" customFormat="false" ht="12" hidden="false" customHeight="false" outlineLevel="0" collapsed="false">
      <c r="A441" s="241"/>
      <c r="B441" s="241"/>
      <c r="C441" s="241"/>
      <c r="D441" s="242"/>
      <c r="E441" s="242"/>
      <c r="F441" s="241"/>
      <c r="G441" s="241"/>
      <c r="H441" s="241"/>
      <c r="I441" s="243"/>
      <c r="J441" s="244"/>
      <c r="K441" s="234"/>
    </row>
    <row r="442" customFormat="false" ht="12" hidden="false" customHeight="false" outlineLevel="0" collapsed="false">
      <c r="A442" s="241"/>
      <c r="B442" s="241"/>
      <c r="C442" s="241"/>
      <c r="D442" s="242"/>
      <c r="E442" s="242"/>
      <c r="F442" s="241"/>
      <c r="G442" s="241"/>
      <c r="H442" s="241"/>
      <c r="I442" s="243"/>
      <c r="J442" s="244"/>
      <c r="K442" s="234"/>
    </row>
    <row r="443" customFormat="false" ht="12" hidden="false" customHeight="false" outlineLevel="0" collapsed="false">
      <c r="A443" s="241"/>
      <c r="B443" s="241"/>
      <c r="C443" s="241"/>
      <c r="D443" s="242"/>
      <c r="E443" s="242"/>
      <c r="F443" s="241"/>
      <c r="G443" s="241"/>
      <c r="H443" s="241"/>
      <c r="I443" s="243"/>
      <c r="J443" s="244"/>
      <c r="K443" s="234"/>
    </row>
    <row r="444" customFormat="false" ht="12" hidden="false" customHeight="false" outlineLevel="0" collapsed="false">
      <c r="A444" s="241"/>
      <c r="B444" s="241"/>
      <c r="C444" s="241"/>
      <c r="D444" s="242"/>
      <c r="E444" s="242"/>
      <c r="F444" s="241"/>
      <c r="G444" s="241"/>
      <c r="H444" s="241"/>
      <c r="I444" s="243"/>
      <c r="J444" s="244"/>
      <c r="K444" s="234"/>
    </row>
    <row r="445" customFormat="false" ht="12" hidden="false" customHeight="false" outlineLevel="0" collapsed="false">
      <c r="A445" s="241"/>
      <c r="B445" s="241"/>
      <c r="C445" s="241"/>
      <c r="D445" s="242"/>
      <c r="E445" s="242"/>
      <c r="F445" s="241"/>
      <c r="G445" s="241"/>
      <c r="H445" s="241"/>
      <c r="I445" s="243"/>
      <c r="J445" s="244"/>
      <c r="K445" s="234"/>
    </row>
    <row r="446" customFormat="false" ht="12" hidden="false" customHeight="false" outlineLevel="0" collapsed="false">
      <c r="A446" s="241"/>
      <c r="B446" s="241"/>
      <c r="C446" s="241"/>
      <c r="D446" s="242"/>
      <c r="E446" s="242"/>
      <c r="F446" s="241"/>
      <c r="G446" s="241"/>
      <c r="H446" s="241"/>
      <c r="I446" s="243"/>
      <c r="J446" s="244"/>
      <c r="K446" s="234"/>
    </row>
    <row r="447" customFormat="false" ht="12" hidden="false" customHeight="false" outlineLevel="0" collapsed="false">
      <c r="A447" s="241"/>
      <c r="B447" s="241"/>
      <c r="C447" s="241"/>
      <c r="D447" s="242"/>
      <c r="E447" s="242"/>
      <c r="F447" s="241"/>
      <c r="G447" s="241"/>
      <c r="H447" s="241"/>
      <c r="I447" s="243"/>
      <c r="J447" s="244"/>
      <c r="K447" s="234"/>
    </row>
    <row r="448" customFormat="false" ht="12" hidden="false" customHeight="false" outlineLevel="0" collapsed="false">
      <c r="A448" s="241"/>
      <c r="B448" s="241"/>
      <c r="C448" s="241"/>
      <c r="D448" s="242"/>
      <c r="E448" s="242"/>
      <c r="F448" s="241"/>
      <c r="G448" s="241"/>
      <c r="H448" s="241"/>
      <c r="I448" s="243"/>
      <c r="J448" s="244"/>
      <c r="K448" s="234"/>
    </row>
    <row r="449" customFormat="false" ht="12" hidden="false" customHeight="false" outlineLevel="0" collapsed="false">
      <c r="A449" s="241"/>
      <c r="B449" s="241"/>
      <c r="C449" s="241"/>
      <c r="D449" s="242"/>
      <c r="E449" s="242"/>
      <c r="F449" s="241"/>
      <c r="G449" s="241"/>
      <c r="H449" s="241"/>
      <c r="I449" s="243"/>
      <c r="J449" s="244"/>
      <c r="K449" s="234"/>
    </row>
    <row r="450" customFormat="false" ht="12" hidden="false" customHeight="false" outlineLevel="0" collapsed="false">
      <c r="A450" s="241"/>
      <c r="B450" s="241"/>
      <c r="C450" s="241"/>
      <c r="D450" s="242"/>
      <c r="E450" s="242"/>
      <c r="F450" s="241"/>
      <c r="G450" s="241"/>
      <c r="H450" s="241"/>
      <c r="I450" s="243"/>
      <c r="J450" s="244"/>
      <c r="K450" s="234"/>
    </row>
    <row r="451" customFormat="false" ht="12" hidden="false" customHeight="false" outlineLevel="0" collapsed="false">
      <c r="A451" s="241"/>
      <c r="B451" s="241"/>
      <c r="C451" s="241"/>
      <c r="D451" s="242"/>
      <c r="E451" s="242"/>
      <c r="F451" s="241"/>
      <c r="G451" s="241"/>
      <c r="H451" s="241"/>
      <c r="I451" s="243"/>
      <c r="J451" s="244"/>
      <c r="K451" s="234"/>
    </row>
    <row r="452" customFormat="false" ht="12" hidden="false" customHeight="false" outlineLevel="0" collapsed="false">
      <c r="A452" s="241"/>
      <c r="B452" s="241"/>
      <c r="C452" s="241"/>
      <c r="D452" s="242"/>
      <c r="E452" s="242"/>
      <c r="F452" s="241"/>
      <c r="G452" s="241"/>
      <c r="H452" s="241"/>
      <c r="I452" s="243"/>
      <c r="J452" s="244"/>
      <c r="K452" s="234"/>
    </row>
    <row r="453" customFormat="false" ht="12" hidden="false" customHeight="false" outlineLevel="0" collapsed="false">
      <c r="A453" s="241"/>
      <c r="B453" s="241"/>
      <c r="C453" s="241"/>
      <c r="D453" s="242"/>
      <c r="E453" s="242"/>
      <c r="F453" s="241"/>
      <c r="G453" s="241"/>
      <c r="H453" s="241"/>
      <c r="I453" s="243"/>
      <c r="J453" s="244"/>
      <c r="K453" s="234"/>
    </row>
    <row r="454" customFormat="false" ht="12" hidden="false" customHeight="false" outlineLevel="0" collapsed="false">
      <c r="A454" s="241"/>
      <c r="B454" s="241"/>
      <c r="C454" s="241"/>
      <c r="D454" s="242"/>
      <c r="E454" s="242"/>
      <c r="F454" s="241"/>
      <c r="G454" s="241"/>
      <c r="H454" s="241"/>
      <c r="I454" s="243"/>
      <c r="J454" s="244"/>
      <c r="K454" s="234"/>
    </row>
    <row r="455" customFormat="false" ht="12" hidden="false" customHeight="false" outlineLevel="0" collapsed="false">
      <c r="A455" s="241"/>
      <c r="B455" s="241"/>
      <c r="C455" s="241"/>
      <c r="D455" s="242"/>
      <c r="E455" s="242"/>
      <c r="F455" s="241"/>
      <c r="G455" s="241"/>
      <c r="H455" s="241"/>
      <c r="I455" s="243"/>
      <c r="J455" s="244"/>
      <c r="K455" s="234"/>
    </row>
    <row r="456" customFormat="false" ht="12" hidden="false" customHeight="false" outlineLevel="0" collapsed="false">
      <c r="A456" s="241"/>
      <c r="B456" s="241"/>
      <c r="C456" s="241"/>
      <c r="D456" s="242"/>
      <c r="E456" s="242"/>
      <c r="F456" s="241"/>
      <c r="G456" s="241"/>
      <c r="H456" s="241"/>
      <c r="I456" s="243"/>
      <c r="J456" s="244"/>
      <c r="K456" s="234"/>
    </row>
    <row r="457" customFormat="false" ht="12" hidden="false" customHeight="false" outlineLevel="0" collapsed="false">
      <c r="A457" s="241"/>
      <c r="B457" s="241"/>
      <c r="C457" s="241"/>
      <c r="D457" s="242"/>
      <c r="E457" s="242"/>
      <c r="F457" s="241"/>
      <c r="G457" s="241"/>
      <c r="H457" s="241"/>
      <c r="I457" s="243"/>
      <c r="J457" s="244"/>
      <c r="K457" s="234"/>
    </row>
    <row r="458" customFormat="false" ht="12" hidden="false" customHeight="false" outlineLevel="0" collapsed="false">
      <c r="A458" s="241"/>
      <c r="B458" s="241"/>
      <c r="C458" s="241"/>
      <c r="D458" s="242"/>
      <c r="E458" s="242"/>
      <c r="F458" s="241"/>
      <c r="G458" s="241"/>
      <c r="H458" s="241"/>
      <c r="I458" s="243"/>
      <c r="J458" s="244"/>
      <c r="K458" s="234"/>
    </row>
    <row r="459" customFormat="false" ht="12" hidden="false" customHeight="false" outlineLevel="0" collapsed="false">
      <c r="A459" s="241"/>
      <c r="B459" s="241"/>
      <c r="C459" s="241"/>
      <c r="D459" s="242"/>
      <c r="E459" s="242"/>
      <c r="F459" s="241"/>
      <c r="G459" s="241"/>
      <c r="H459" s="241"/>
      <c r="I459" s="243"/>
      <c r="J459" s="244"/>
      <c r="K459" s="234"/>
    </row>
    <row r="460" customFormat="false" ht="12" hidden="false" customHeight="false" outlineLevel="0" collapsed="false">
      <c r="A460" s="241"/>
      <c r="B460" s="241"/>
      <c r="C460" s="241"/>
      <c r="D460" s="242"/>
      <c r="E460" s="242"/>
      <c r="F460" s="241"/>
      <c r="G460" s="241"/>
      <c r="H460" s="241"/>
      <c r="I460" s="243"/>
      <c r="J460" s="244"/>
      <c r="K460" s="234"/>
    </row>
    <row r="461" customFormat="false" ht="12" hidden="false" customHeight="false" outlineLevel="0" collapsed="false">
      <c r="A461" s="241"/>
      <c r="B461" s="241"/>
      <c r="C461" s="241"/>
      <c r="D461" s="242"/>
      <c r="E461" s="242"/>
      <c r="F461" s="241"/>
      <c r="G461" s="241"/>
      <c r="H461" s="241"/>
      <c r="I461" s="243"/>
      <c r="J461" s="244"/>
      <c r="K461" s="234"/>
    </row>
    <row r="462" customFormat="false" ht="12" hidden="false" customHeight="false" outlineLevel="0" collapsed="false">
      <c r="A462" s="241"/>
      <c r="B462" s="241"/>
      <c r="C462" s="241"/>
      <c r="D462" s="242"/>
      <c r="E462" s="242"/>
      <c r="F462" s="241"/>
      <c r="G462" s="241"/>
      <c r="H462" s="241"/>
      <c r="I462" s="243"/>
      <c r="J462" s="244"/>
      <c r="K462" s="234"/>
    </row>
    <row r="463" customFormat="false" ht="12" hidden="false" customHeight="false" outlineLevel="0" collapsed="false">
      <c r="A463" s="241"/>
      <c r="B463" s="241"/>
      <c r="C463" s="241"/>
      <c r="D463" s="242"/>
      <c r="E463" s="242"/>
      <c r="F463" s="241"/>
      <c r="G463" s="241"/>
      <c r="H463" s="241"/>
      <c r="I463" s="243"/>
      <c r="J463" s="244"/>
      <c r="K463" s="234"/>
    </row>
    <row r="464" customFormat="false" ht="12" hidden="false" customHeight="false" outlineLevel="0" collapsed="false">
      <c r="A464" s="241"/>
      <c r="B464" s="241"/>
      <c r="C464" s="241"/>
      <c r="D464" s="242"/>
      <c r="E464" s="242"/>
      <c r="F464" s="241"/>
      <c r="G464" s="241"/>
      <c r="H464" s="241"/>
      <c r="I464" s="243"/>
      <c r="J464" s="244"/>
      <c r="K464" s="234"/>
    </row>
    <row r="465" customFormat="false" ht="12" hidden="false" customHeight="false" outlineLevel="0" collapsed="false">
      <c r="A465" s="241"/>
      <c r="B465" s="241"/>
      <c r="C465" s="241"/>
      <c r="D465" s="242"/>
      <c r="E465" s="242"/>
      <c r="F465" s="241"/>
      <c r="G465" s="241"/>
      <c r="H465" s="241"/>
      <c r="I465" s="243"/>
      <c r="J465" s="244"/>
      <c r="K465" s="234"/>
    </row>
    <row r="466" customFormat="false" ht="12" hidden="false" customHeight="false" outlineLevel="0" collapsed="false">
      <c r="A466" s="241"/>
      <c r="B466" s="241"/>
      <c r="C466" s="241"/>
      <c r="D466" s="242"/>
      <c r="E466" s="242"/>
      <c r="F466" s="241"/>
      <c r="G466" s="241"/>
      <c r="H466" s="241"/>
      <c r="I466" s="243"/>
      <c r="J466" s="244"/>
      <c r="K466" s="234"/>
    </row>
    <row r="467" customFormat="false" ht="12" hidden="false" customHeight="false" outlineLevel="0" collapsed="false">
      <c r="A467" s="241"/>
      <c r="B467" s="241"/>
      <c r="C467" s="241"/>
      <c r="D467" s="242"/>
      <c r="E467" s="242"/>
      <c r="F467" s="241"/>
      <c r="G467" s="241"/>
      <c r="H467" s="241"/>
      <c r="I467" s="243"/>
      <c r="J467" s="244"/>
      <c r="K467" s="234"/>
    </row>
    <row r="468" customFormat="false" ht="12" hidden="false" customHeight="false" outlineLevel="0" collapsed="false">
      <c r="A468" s="241"/>
      <c r="B468" s="241"/>
      <c r="C468" s="241"/>
      <c r="D468" s="242"/>
      <c r="E468" s="242"/>
      <c r="F468" s="241"/>
      <c r="G468" s="241"/>
      <c r="H468" s="241"/>
      <c r="I468" s="243"/>
      <c r="J468" s="244"/>
      <c r="K468" s="234"/>
    </row>
    <row r="469" customFormat="false" ht="12" hidden="false" customHeight="false" outlineLevel="0" collapsed="false">
      <c r="A469" s="241"/>
      <c r="B469" s="241"/>
      <c r="C469" s="241"/>
      <c r="D469" s="242"/>
      <c r="E469" s="242"/>
      <c r="F469" s="241"/>
      <c r="G469" s="241"/>
      <c r="H469" s="241"/>
      <c r="I469" s="243"/>
      <c r="J469" s="244"/>
      <c r="K469" s="234"/>
    </row>
    <row r="470" customFormat="false" ht="12" hidden="false" customHeight="false" outlineLevel="0" collapsed="false">
      <c r="A470" s="241"/>
      <c r="B470" s="241"/>
      <c r="C470" s="241"/>
      <c r="D470" s="242"/>
      <c r="E470" s="242"/>
      <c r="F470" s="241"/>
      <c r="G470" s="241"/>
      <c r="H470" s="241"/>
      <c r="I470" s="243"/>
      <c r="J470" s="244"/>
      <c r="K470" s="234"/>
    </row>
    <row r="471" customFormat="false" ht="12" hidden="false" customHeight="false" outlineLevel="0" collapsed="false">
      <c r="A471" s="241"/>
      <c r="B471" s="241"/>
      <c r="C471" s="241"/>
      <c r="D471" s="242"/>
      <c r="E471" s="242"/>
      <c r="F471" s="241"/>
      <c r="G471" s="241"/>
      <c r="H471" s="241"/>
      <c r="I471" s="243"/>
      <c r="J471" s="244"/>
      <c r="K471" s="234"/>
    </row>
    <row r="472" customFormat="false" ht="12" hidden="false" customHeight="false" outlineLevel="0" collapsed="false">
      <c r="A472" s="241"/>
      <c r="B472" s="241"/>
      <c r="C472" s="241"/>
      <c r="D472" s="242"/>
      <c r="E472" s="242"/>
      <c r="F472" s="241"/>
      <c r="G472" s="241"/>
      <c r="H472" s="241"/>
      <c r="I472" s="243"/>
      <c r="J472" s="244"/>
      <c r="K472" s="234"/>
    </row>
    <row r="473" customFormat="false" ht="12" hidden="false" customHeight="false" outlineLevel="0" collapsed="false">
      <c r="A473" s="241"/>
      <c r="B473" s="241"/>
      <c r="C473" s="241"/>
      <c r="D473" s="242"/>
      <c r="E473" s="242"/>
      <c r="F473" s="241"/>
      <c r="G473" s="241"/>
      <c r="H473" s="241"/>
      <c r="I473" s="243"/>
      <c r="J473" s="244"/>
      <c r="K473" s="234"/>
    </row>
    <row r="474" customFormat="false" ht="12" hidden="false" customHeight="false" outlineLevel="0" collapsed="false">
      <c r="A474" s="241"/>
      <c r="B474" s="241"/>
      <c r="C474" s="241"/>
      <c r="D474" s="242"/>
      <c r="E474" s="242"/>
      <c r="F474" s="241"/>
      <c r="G474" s="241"/>
      <c r="H474" s="241"/>
      <c r="I474" s="243"/>
      <c r="J474" s="244"/>
      <c r="K474" s="234"/>
    </row>
    <row r="475" customFormat="false" ht="12" hidden="false" customHeight="false" outlineLevel="0" collapsed="false">
      <c r="A475" s="241"/>
      <c r="B475" s="241"/>
      <c r="C475" s="241"/>
      <c r="D475" s="242"/>
      <c r="E475" s="242"/>
      <c r="F475" s="241"/>
      <c r="G475" s="241"/>
      <c r="H475" s="241"/>
      <c r="I475" s="243"/>
      <c r="J475" s="244"/>
      <c r="K475" s="234"/>
    </row>
    <row r="476" customFormat="false" ht="12" hidden="false" customHeight="false" outlineLevel="0" collapsed="false">
      <c r="A476" s="241"/>
      <c r="B476" s="241"/>
      <c r="C476" s="241"/>
      <c r="D476" s="242"/>
      <c r="E476" s="242"/>
      <c r="F476" s="241"/>
      <c r="G476" s="241"/>
      <c r="H476" s="241"/>
      <c r="I476" s="243"/>
      <c r="J476" s="244"/>
      <c r="K476" s="234"/>
    </row>
    <row r="477" customFormat="false" ht="12" hidden="false" customHeight="false" outlineLevel="0" collapsed="false">
      <c r="A477" s="241"/>
      <c r="B477" s="241"/>
      <c r="C477" s="241"/>
      <c r="D477" s="242"/>
      <c r="E477" s="242"/>
      <c r="F477" s="241"/>
      <c r="G477" s="241"/>
      <c r="H477" s="241"/>
      <c r="I477" s="243"/>
      <c r="J477" s="244"/>
      <c r="K477" s="234"/>
    </row>
    <row r="478" customFormat="false" ht="12" hidden="false" customHeight="false" outlineLevel="0" collapsed="false">
      <c r="A478" s="241"/>
      <c r="B478" s="241"/>
      <c r="C478" s="241"/>
      <c r="D478" s="242"/>
      <c r="E478" s="242"/>
      <c r="F478" s="241"/>
      <c r="G478" s="241"/>
      <c r="H478" s="241"/>
      <c r="I478" s="243"/>
      <c r="J478" s="244"/>
      <c r="K478" s="234"/>
    </row>
    <row r="479" customFormat="false" ht="12" hidden="false" customHeight="false" outlineLevel="0" collapsed="false">
      <c r="A479" s="241"/>
      <c r="B479" s="241"/>
      <c r="C479" s="241"/>
      <c r="D479" s="242"/>
      <c r="E479" s="242"/>
      <c r="F479" s="241"/>
      <c r="G479" s="241"/>
      <c r="H479" s="241"/>
      <c r="I479" s="243"/>
      <c r="J479" s="244"/>
      <c r="K479" s="234"/>
    </row>
    <row r="480" customFormat="false" ht="12" hidden="false" customHeight="false" outlineLevel="0" collapsed="false">
      <c r="A480" s="241"/>
      <c r="B480" s="241"/>
      <c r="C480" s="241"/>
      <c r="D480" s="242"/>
      <c r="E480" s="242"/>
      <c r="F480" s="241"/>
      <c r="G480" s="241"/>
      <c r="H480" s="241"/>
      <c r="I480" s="243"/>
      <c r="J480" s="244"/>
      <c r="K480" s="234"/>
    </row>
    <row r="481" customFormat="false" ht="12" hidden="false" customHeight="false" outlineLevel="0" collapsed="false">
      <c r="A481" s="241"/>
      <c r="B481" s="241"/>
      <c r="C481" s="241"/>
      <c r="D481" s="242"/>
      <c r="E481" s="242"/>
      <c r="F481" s="241"/>
      <c r="G481" s="241"/>
      <c r="H481" s="241"/>
      <c r="I481" s="243"/>
      <c r="J481" s="244"/>
      <c r="K481" s="234"/>
    </row>
    <row r="482" customFormat="false" ht="12" hidden="false" customHeight="false" outlineLevel="0" collapsed="false">
      <c r="A482" s="241"/>
      <c r="B482" s="241"/>
      <c r="C482" s="241"/>
      <c r="D482" s="242"/>
      <c r="E482" s="242"/>
      <c r="F482" s="241"/>
      <c r="G482" s="241"/>
      <c r="H482" s="241"/>
      <c r="I482" s="243"/>
      <c r="J482" s="244"/>
      <c r="K482" s="234"/>
    </row>
    <row r="483" customFormat="false" ht="12" hidden="false" customHeight="false" outlineLevel="0" collapsed="false">
      <c r="A483" s="241"/>
      <c r="B483" s="241"/>
      <c r="C483" s="241"/>
      <c r="D483" s="242"/>
      <c r="E483" s="242"/>
      <c r="F483" s="241"/>
      <c r="G483" s="241"/>
      <c r="H483" s="241"/>
      <c r="I483" s="243"/>
      <c r="J483" s="244"/>
      <c r="K483" s="234"/>
    </row>
    <row r="484" customFormat="false" ht="12" hidden="false" customHeight="false" outlineLevel="0" collapsed="false">
      <c r="A484" s="241"/>
      <c r="B484" s="241"/>
      <c r="C484" s="241"/>
      <c r="D484" s="242"/>
      <c r="E484" s="242"/>
      <c r="F484" s="241"/>
      <c r="G484" s="241"/>
      <c r="H484" s="241"/>
      <c r="I484" s="243"/>
      <c r="J484" s="244"/>
      <c r="K484" s="234"/>
    </row>
    <row r="485" customFormat="false" ht="12" hidden="false" customHeight="false" outlineLevel="0" collapsed="false">
      <c r="A485" s="241"/>
      <c r="B485" s="241"/>
      <c r="C485" s="241"/>
      <c r="D485" s="242"/>
      <c r="E485" s="242"/>
      <c r="F485" s="241"/>
      <c r="G485" s="241"/>
      <c r="H485" s="241"/>
      <c r="I485" s="243"/>
      <c r="J485" s="244"/>
      <c r="K485" s="234"/>
    </row>
    <row r="486" customFormat="false" ht="12" hidden="false" customHeight="false" outlineLevel="0" collapsed="false">
      <c r="A486" s="241"/>
      <c r="B486" s="241"/>
      <c r="C486" s="241"/>
      <c r="D486" s="242"/>
      <c r="E486" s="242"/>
      <c r="F486" s="241"/>
      <c r="G486" s="241"/>
      <c r="H486" s="241"/>
      <c r="I486" s="243"/>
      <c r="J486" s="244"/>
      <c r="K486" s="234"/>
    </row>
    <row r="487" customFormat="false" ht="12" hidden="false" customHeight="false" outlineLevel="0" collapsed="false">
      <c r="A487" s="241"/>
      <c r="B487" s="241"/>
      <c r="C487" s="241"/>
      <c r="D487" s="242"/>
      <c r="E487" s="242"/>
      <c r="F487" s="241"/>
      <c r="G487" s="241"/>
      <c r="H487" s="241"/>
      <c r="I487" s="243"/>
      <c r="J487" s="244"/>
      <c r="K487" s="234"/>
    </row>
    <row r="488" customFormat="false" ht="12" hidden="false" customHeight="false" outlineLevel="0" collapsed="false">
      <c r="A488" s="241"/>
      <c r="B488" s="241"/>
      <c r="C488" s="241"/>
      <c r="D488" s="242"/>
      <c r="E488" s="242"/>
      <c r="F488" s="241"/>
      <c r="G488" s="241"/>
      <c r="H488" s="241"/>
      <c r="I488" s="243"/>
      <c r="J488" s="244"/>
      <c r="K488" s="234"/>
    </row>
    <row r="489" customFormat="false" ht="12" hidden="false" customHeight="false" outlineLevel="0" collapsed="false">
      <c r="A489" s="241"/>
      <c r="B489" s="241"/>
      <c r="C489" s="241"/>
      <c r="D489" s="242"/>
      <c r="E489" s="242"/>
      <c r="F489" s="241"/>
      <c r="G489" s="241"/>
      <c r="H489" s="241"/>
      <c r="I489" s="243"/>
      <c r="J489" s="244"/>
      <c r="K489" s="234"/>
    </row>
    <row r="490" customFormat="false" ht="12" hidden="false" customHeight="false" outlineLevel="0" collapsed="false">
      <c r="A490" s="241"/>
      <c r="B490" s="241"/>
      <c r="C490" s="241"/>
      <c r="D490" s="242"/>
      <c r="E490" s="242"/>
      <c r="F490" s="241"/>
      <c r="G490" s="241"/>
      <c r="H490" s="241"/>
      <c r="I490" s="243"/>
      <c r="J490" s="244"/>
      <c r="K490" s="234"/>
    </row>
    <row r="491" customFormat="false" ht="12" hidden="false" customHeight="false" outlineLevel="0" collapsed="false">
      <c r="A491" s="241"/>
      <c r="B491" s="241"/>
      <c r="C491" s="241"/>
      <c r="D491" s="242"/>
      <c r="E491" s="242"/>
      <c r="F491" s="241"/>
      <c r="G491" s="241"/>
      <c r="H491" s="241"/>
      <c r="I491" s="243"/>
      <c r="J491" s="244"/>
      <c r="K491" s="234"/>
    </row>
    <row r="492" customFormat="false" ht="12" hidden="false" customHeight="false" outlineLevel="0" collapsed="false">
      <c r="A492" s="241"/>
      <c r="B492" s="241"/>
      <c r="C492" s="241"/>
      <c r="D492" s="242"/>
      <c r="E492" s="242"/>
      <c r="F492" s="241"/>
      <c r="G492" s="241"/>
      <c r="H492" s="241"/>
      <c r="I492" s="243"/>
      <c r="J492" s="244"/>
      <c r="K492" s="234"/>
    </row>
    <row r="493" customFormat="false" ht="12" hidden="false" customHeight="false" outlineLevel="0" collapsed="false">
      <c r="A493" s="241"/>
      <c r="B493" s="241"/>
      <c r="C493" s="241"/>
      <c r="D493" s="242"/>
      <c r="E493" s="242"/>
      <c r="F493" s="241"/>
      <c r="G493" s="241"/>
      <c r="H493" s="241"/>
      <c r="I493" s="243"/>
      <c r="J493" s="244"/>
      <c r="K493" s="234"/>
    </row>
    <row r="494" customFormat="false" ht="12" hidden="false" customHeight="false" outlineLevel="0" collapsed="false">
      <c r="A494" s="241"/>
      <c r="B494" s="241"/>
      <c r="C494" s="241"/>
      <c r="D494" s="242"/>
      <c r="E494" s="242"/>
      <c r="F494" s="241"/>
      <c r="G494" s="241"/>
      <c r="H494" s="241"/>
      <c r="I494" s="243"/>
      <c r="J494" s="244"/>
      <c r="K494" s="234"/>
    </row>
    <row r="495" customFormat="false" ht="12" hidden="false" customHeight="false" outlineLevel="0" collapsed="false">
      <c r="A495" s="241"/>
      <c r="B495" s="241"/>
      <c r="C495" s="241"/>
      <c r="D495" s="242"/>
      <c r="E495" s="242"/>
      <c r="F495" s="241"/>
      <c r="G495" s="241"/>
      <c r="H495" s="241"/>
      <c r="I495" s="243"/>
      <c r="J495" s="244"/>
      <c r="K495" s="234"/>
    </row>
    <row r="496" customFormat="false" ht="12" hidden="false" customHeight="false" outlineLevel="0" collapsed="false">
      <c r="A496" s="241"/>
      <c r="B496" s="241"/>
      <c r="C496" s="241"/>
      <c r="D496" s="242"/>
      <c r="E496" s="242"/>
      <c r="F496" s="241"/>
      <c r="G496" s="241"/>
      <c r="H496" s="241"/>
      <c r="I496" s="243"/>
      <c r="J496" s="244"/>
      <c r="K496" s="234"/>
    </row>
    <row r="497" customFormat="false" ht="12" hidden="false" customHeight="false" outlineLevel="0" collapsed="false">
      <c r="A497" s="241"/>
      <c r="B497" s="241"/>
      <c r="C497" s="241"/>
      <c r="D497" s="242"/>
      <c r="E497" s="242"/>
      <c r="F497" s="241"/>
      <c r="G497" s="241"/>
      <c r="H497" s="241"/>
      <c r="I497" s="243"/>
      <c r="J497" s="244"/>
      <c r="K497" s="234"/>
    </row>
    <row r="498" customFormat="false" ht="12" hidden="false" customHeight="false" outlineLevel="0" collapsed="false">
      <c r="A498" s="241"/>
      <c r="B498" s="241"/>
      <c r="C498" s="241"/>
      <c r="D498" s="242"/>
      <c r="E498" s="242"/>
      <c r="F498" s="241"/>
      <c r="G498" s="241"/>
      <c r="H498" s="241"/>
      <c r="I498" s="243"/>
      <c r="J498" s="244"/>
      <c r="K498" s="234"/>
    </row>
    <row r="499" customFormat="false" ht="12" hidden="false" customHeight="false" outlineLevel="0" collapsed="false">
      <c r="A499" s="241"/>
      <c r="B499" s="241"/>
      <c r="C499" s="241"/>
      <c r="D499" s="242"/>
      <c r="E499" s="242"/>
      <c r="F499" s="241"/>
      <c r="G499" s="241"/>
      <c r="H499" s="241"/>
      <c r="I499" s="243"/>
      <c r="J499" s="244"/>
      <c r="K499" s="234"/>
    </row>
    <row r="500" customFormat="false" ht="12" hidden="false" customHeight="false" outlineLevel="0" collapsed="false">
      <c r="A500" s="241"/>
      <c r="B500" s="241"/>
      <c r="C500" s="241"/>
      <c r="D500" s="242"/>
      <c r="E500" s="242"/>
      <c r="F500" s="241"/>
      <c r="G500" s="241"/>
      <c r="H500" s="241"/>
      <c r="I500" s="243"/>
      <c r="J500" s="244"/>
      <c r="K500" s="234"/>
    </row>
    <row r="501" customFormat="false" ht="12" hidden="false" customHeight="false" outlineLevel="0" collapsed="false">
      <c r="A501" s="241"/>
      <c r="B501" s="241"/>
      <c r="C501" s="241"/>
      <c r="D501" s="242"/>
      <c r="E501" s="242"/>
      <c r="F501" s="241"/>
      <c r="G501" s="241"/>
      <c r="H501" s="241"/>
      <c r="I501" s="243"/>
      <c r="J501" s="244"/>
      <c r="K501" s="234"/>
    </row>
    <row r="502" customFormat="false" ht="12" hidden="false" customHeight="false" outlineLevel="0" collapsed="false">
      <c r="A502" s="241"/>
      <c r="B502" s="241"/>
      <c r="C502" s="241"/>
      <c r="D502" s="242"/>
      <c r="E502" s="242"/>
      <c r="F502" s="241"/>
      <c r="G502" s="241"/>
      <c r="H502" s="241"/>
      <c r="I502" s="243"/>
      <c r="J502" s="244"/>
      <c r="K502" s="234"/>
    </row>
    <row r="503" customFormat="false" ht="12" hidden="false" customHeight="false" outlineLevel="0" collapsed="false">
      <c r="A503" s="241"/>
      <c r="B503" s="241"/>
      <c r="C503" s="241"/>
      <c r="D503" s="242"/>
      <c r="E503" s="242"/>
      <c r="F503" s="241"/>
      <c r="G503" s="241"/>
      <c r="H503" s="241"/>
      <c r="I503" s="243"/>
      <c r="J503" s="244"/>
      <c r="K503" s="234"/>
    </row>
    <row r="504" customFormat="false" ht="12" hidden="false" customHeight="false" outlineLevel="0" collapsed="false">
      <c r="A504" s="241"/>
      <c r="B504" s="241"/>
      <c r="C504" s="241"/>
      <c r="D504" s="242"/>
      <c r="E504" s="242"/>
      <c r="F504" s="241"/>
      <c r="G504" s="241"/>
      <c r="H504" s="241"/>
      <c r="I504" s="243"/>
      <c r="J504" s="244"/>
      <c r="K504" s="234"/>
    </row>
    <row r="505" customFormat="false" ht="12" hidden="false" customHeight="false" outlineLevel="0" collapsed="false">
      <c r="A505" s="241"/>
      <c r="B505" s="241"/>
      <c r="C505" s="241"/>
      <c r="D505" s="242"/>
      <c r="E505" s="242"/>
      <c r="F505" s="241"/>
      <c r="G505" s="241"/>
      <c r="H505" s="241"/>
      <c r="I505" s="243"/>
      <c r="J505" s="244"/>
      <c r="K505" s="234"/>
    </row>
    <row r="506" customFormat="false" ht="12" hidden="false" customHeight="false" outlineLevel="0" collapsed="false">
      <c r="A506" s="241"/>
      <c r="B506" s="241"/>
      <c r="C506" s="241"/>
      <c r="D506" s="242"/>
      <c r="E506" s="242"/>
      <c r="F506" s="241"/>
      <c r="G506" s="241"/>
      <c r="H506" s="241"/>
      <c r="I506" s="243"/>
      <c r="J506" s="244"/>
      <c r="K506" s="234"/>
    </row>
    <row r="507" customFormat="false" ht="12" hidden="false" customHeight="false" outlineLevel="0" collapsed="false">
      <c r="A507" s="241"/>
      <c r="B507" s="241"/>
      <c r="C507" s="241"/>
      <c r="D507" s="242"/>
      <c r="E507" s="242"/>
      <c r="F507" s="241"/>
      <c r="G507" s="241"/>
      <c r="H507" s="241"/>
      <c r="I507" s="243"/>
      <c r="J507" s="244"/>
      <c r="K507" s="234"/>
    </row>
    <row r="508" customFormat="false" ht="12" hidden="false" customHeight="false" outlineLevel="0" collapsed="false">
      <c r="A508" s="241"/>
      <c r="B508" s="241"/>
      <c r="C508" s="241"/>
      <c r="D508" s="242"/>
      <c r="E508" s="242"/>
      <c r="F508" s="241"/>
      <c r="G508" s="241"/>
      <c r="H508" s="241"/>
      <c r="I508" s="243"/>
      <c r="J508" s="244"/>
      <c r="K508" s="234"/>
    </row>
    <row r="509" customFormat="false" ht="12" hidden="false" customHeight="false" outlineLevel="0" collapsed="false">
      <c r="A509" s="241"/>
      <c r="B509" s="241"/>
      <c r="C509" s="241"/>
      <c r="D509" s="242"/>
      <c r="E509" s="242"/>
      <c r="F509" s="241"/>
      <c r="G509" s="241"/>
      <c r="H509" s="241"/>
      <c r="I509" s="243"/>
      <c r="J509" s="244"/>
      <c r="K509" s="234"/>
    </row>
    <row r="510" customFormat="false" ht="12" hidden="false" customHeight="false" outlineLevel="0" collapsed="false">
      <c r="A510" s="241"/>
      <c r="B510" s="241"/>
      <c r="C510" s="241"/>
      <c r="D510" s="242"/>
      <c r="E510" s="242"/>
      <c r="F510" s="241"/>
      <c r="G510" s="241"/>
      <c r="H510" s="241"/>
      <c r="I510" s="243"/>
      <c r="J510" s="244"/>
      <c r="K510" s="234"/>
    </row>
    <row r="511" customFormat="false" ht="12" hidden="false" customHeight="false" outlineLevel="0" collapsed="false">
      <c r="A511" s="241"/>
      <c r="B511" s="241"/>
      <c r="C511" s="241"/>
      <c r="D511" s="242"/>
      <c r="E511" s="242"/>
      <c r="F511" s="241"/>
      <c r="G511" s="241"/>
      <c r="H511" s="241"/>
      <c r="I511" s="243"/>
      <c r="J511" s="244"/>
      <c r="K511" s="234"/>
    </row>
    <row r="512" customFormat="false" ht="12" hidden="false" customHeight="false" outlineLevel="0" collapsed="false">
      <c r="A512" s="241"/>
      <c r="B512" s="241"/>
      <c r="C512" s="241"/>
      <c r="D512" s="242"/>
      <c r="E512" s="242"/>
      <c r="F512" s="241"/>
      <c r="G512" s="241"/>
      <c r="H512" s="241"/>
      <c r="I512" s="243"/>
      <c r="J512" s="244"/>
      <c r="K512" s="234"/>
    </row>
    <row r="513" customFormat="false" ht="12" hidden="false" customHeight="false" outlineLevel="0" collapsed="false">
      <c r="A513" s="241"/>
      <c r="B513" s="241"/>
      <c r="C513" s="241"/>
      <c r="D513" s="242"/>
      <c r="E513" s="242"/>
      <c r="F513" s="241"/>
      <c r="G513" s="241"/>
      <c r="H513" s="241"/>
      <c r="I513" s="243"/>
      <c r="J513" s="244"/>
      <c r="K513" s="234"/>
    </row>
    <row r="514" customFormat="false" ht="12" hidden="false" customHeight="false" outlineLevel="0" collapsed="false">
      <c r="A514" s="241"/>
      <c r="B514" s="241"/>
      <c r="C514" s="241"/>
      <c r="D514" s="242"/>
      <c r="E514" s="242"/>
      <c r="F514" s="241"/>
      <c r="G514" s="241"/>
      <c r="H514" s="241"/>
      <c r="I514" s="243"/>
      <c r="J514" s="244"/>
      <c r="K514" s="234"/>
    </row>
    <row r="515" customFormat="false" ht="12" hidden="false" customHeight="false" outlineLevel="0" collapsed="false">
      <c r="A515" s="241"/>
      <c r="B515" s="241"/>
      <c r="C515" s="241"/>
      <c r="D515" s="242"/>
      <c r="E515" s="242"/>
      <c r="F515" s="241"/>
      <c r="G515" s="241"/>
      <c r="H515" s="241"/>
      <c r="I515" s="243"/>
      <c r="J515" s="244"/>
      <c r="K515" s="234"/>
    </row>
    <row r="516" customFormat="false" ht="12" hidden="false" customHeight="false" outlineLevel="0" collapsed="false">
      <c r="A516" s="241"/>
      <c r="B516" s="241"/>
      <c r="C516" s="241"/>
      <c r="D516" s="242"/>
      <c r="E516" s="242"/>
      <c r="F516" s="241"/>
      <c r="G516" s="241"/>
      <c r="H516" s="241"/>
      <c r="I516" s="243"/>
      <c r="J516" s="244"/>
      <c r="K516" s="234"/>
    </row>
    <row r="517" customFormat="false" ht="12" hidden="false" customHeight="false" outlineLevel="0" collapsed="false">
      <c r="A517" s="241"/>
      <c r="B517" s="241"/>
      <c r="C517" s="241"/>
      <c r="D517" s="242"/>
      <c r="E517" s="242"/>
      <c r="F517" s="241"/>
      <c r="G517" s="241"/>
      <c r="H517" s="241"/>
      <c r="I517" s="243"/>
      <c r="J517" s="244"/>
      <c r="K517" s="234"/>
    </row>
    <row r="518" customFormat="false" ht="12" hidden="false" customHeight="false" outlineLevel="0" collapsed="false">
      <c r="A518" s="241"/>
      <c r="B518" s="241"/>
      <c r="C518" s="241"/>
      <c r="D518" s="242"/>
      <c r="E518" s="242"/>
      <c r="F518" s="241"/>
      <c r="G518" s="241"/>
      <c r="H518" s="241"/>
      <c r="I518" s="243"/>
      <c r="J518" s="244"/>
      <c r="K518" s="234"/>
    </row>
    <row r="519" customFormat="false" ht="12" hidden="false" customHeight="false" outlineLevel="0" collapsed="false">
      <c r="A519" s="241"/>
      <c r="B519" s="241"/>
      <c r="C519" s="241"/>
      <c r="D519" s="242"/>
      <c r="E519" s="242"/>
      <c r="F519" s="241"/>
      <c r="G519" s="241"/>
      <c r="H519" s="241"/>
      <c r="I519" s="243"/>
      <c r="J519" s="244"/>
      <c r="K519" s="234"/>
    </row>
    <row r="520" customFormat="false" ht="12" hidden="false" customHeight="false" outlineLevel="0" collapsed="false">
      <c r="A520" s="241"/>
      <c r="B520" s="241"/>
      <c r="C520" s="241"/>
      <c r="D520" s="242"/>
      <c r="E520" s="242"/>
      <c r="F520" s="241"/>
      <c r="G520" s="241"/>
      <c r="H520" s="241"/>
      <c r="I520" s="243"/>
      <c r="J520" s="244"/>
      <c r="K520" s="234"/>
    </row>
    <row r="521" customFormat="false" ht="12" hidden="false" customHeight="false" outlineLevel="0" collapsed="false">
      <c r="A521" s="241"/>
      <c r="B521" s="241"/>
      <c r="C521" s="241"/>
      <c r="D521" s="242"/>
      <c r="E521" s="242"/>
      <c r="F521" s="241"/>
      <c r="G521" s="241"/>
      <c r="H521" s="241"/>
      <c r="I521" s="243"/>
      <c r="J521" s="244"/>
      <c r="K521" s="234"/>
    </row>
    <row r="522" customFormat="false" ht="12" hidden="false" customHeight="false" outlineLevel="0" collapsed="false">
      <c r="A522" s="241"/>
      <c r="B522" s="241"/>
      <c r="C522" s="241"/>
      <c r="D522" s="242"/>
      <c r="E522" s="242"/>
      <c r="F522" s="241"/>
      <c r="G522" s="241"/>
      <c r="H522" s="241"/>
      <c r="I522" s="243"/>
      <c r="J522" s="244"/>
      <c r="K522" s="234"/>
    </row>
    <row r="523" customFormat="false" ht="12" hidden="false" customHeight="false" outlineLevel="0" collapsed="false">
      <c r="A523" s="241"/>
      <c r="B523" s="241"/>
      <c r="C523" s="241"/>
      <c r="D523" s="242"/>
      <c r="E523" s="242"/>
      <c r="F523" s="241"/>
      <c r="G523" s="241"/>
      <c r="H523" s="241"/>
      <c r="I523" s="243"/>
      <c r="J523" s="244"/>
      <c r="K523" s="234"/>
    </row>
    <row r="524" customFormat="false" ht="12" hidden="false" customHeight="false" outlineLevel="0" collapsed="false">
      <c r="A524" s="241"/>
      <c r="B524" s="241"/>
      <c r="C524" s="241"/>
      <c r="D524" s="242"/>
      <c r="E524" s="242"/>
      <c r="F524" s="241"/>
      <c r="G524" s="241"/>
      <c r="H524" s="241"/>
      <c r="I524" s="243"/>
      <c r="J524" s="244"/>
      <c r="K524" s="234"/>
    </row>
    <row r="525" customFormat="false" ht="12" hidden="false" customHeight="false" outlineLevel="0" collapsed="false">
      <c r="A525" s="241"/>
      <c r="B525" s="241"/>
      <c r="C525" s="241"/>
      <c r="D525" s="242"/>
      <c r="E525" s="242"/>
      <c r="F525" s="241"/>
      <c r="G525" s="241"/>
      <c r="H525" s="241"/>
      <c r="I525" s="243"/>
      <c r="J525" s="244"/>
      <c r="K525" s="234"/>
    </row>
    <row r="526" customFormat="false" ht="12" hidden="false" customHeight="false" outlineLevel="0" collapsed="false">
      <c r="A526" s="241"/>
      <c r="B526" s="241"/>
      <c r="C526" s="241"/>
      <c r="D526" s="242"/>
      <c r="E526" s="242"/>
      <c r="F526" s="241"/>
      <c r="G526" s="241"/>
      <c r="H526" s="241"/>
      <c r="I526" s="243"/>
      <c r="J526" s="244"/>
      <c r="K526" s="234"/>
    </row>
    <row r="527" customFormat="false" ht="12" hidden="false" customHeight="false" outlineLevel="0" collapsed="false">
      <c r="A527" s="241"/>
      <c r="B527" s="241"/>
      <c r="C527" s="241"/>
      <c r="D527" s="242"/>
      <c r="E527" s="242"/>
      <c r="F527" s="241"/>
      <c r="G527" s="241"/>
      <c r="H527" s="241"/>
      <c r="I527" s="243"/>
      <c r="J527" s="244"/>
      <c r="K527" s="234"/>
    </row>
    <row r="528" customFormat="false" ht="12" hidden="false" customHeight="false" outlineLevel="0" collapsed="false">
      <c r="A528" s="241"/>
      <c r="B528" s="241"/>
      <c r="C528" s="241"/>
      <c r="D528" s="242"/>
      <c r="E528" s="242"/>
      <c r="F528" s="241"/>
      <c r="G528" s="241"/>
      <c r="H528" s="241"/>
      <c r="I528" s="243"/>
      <c r="J528" s="244"/>
      <c r="K528" s="234"/>
    </row>
    <row r="529" customFormat="false" ht="12" hidden="false" customHeight="false" outlineLevel="0" collapsed="false">
      <c r="A529" s="241"/>
      <c r="B529" s="241"/>
      <c r="C529" s="241"/>
      <c r="D529" s="242"/>
      <c r="E529" s="242"/>
      <c r="F529" s="241"/>
      <c r="G529" s="241"/>
      <c r="H529" s="241"/>
      <c r="I529" s="243"/>
      <c r="J529" s="244"/>
      <c r="K529" s="234"/>
    </row>
    <row r="530" customFormat="false" ht="12" hidden="false" customHeight="false" outlineLevel="0" collapsed="false">
      <c r="A530" s="241"/>
      <c r="B530" s="241"/>
      <c r="C530" s="241"/>
      <c r="D530" s="242"/>
      <c r="E530" s="242"/>
      <c r="F530" s="241"/>
      <c r="G530" s="241"/>
      <c r="H530" s="241"/>
      <c r="I530" s="243"/>
      <c r="J530" s="244"/>
      <c r="K530" s="234"/>
    </row>
    <row r="531" customFormat="false" ht="12" hidden="false" customHeight="false" outlineLevel="0" collapsed="false">
      <c r="A531" s="241"/>
      <c r="B531" s="241"/>
      <c r="C531" s="241"/>
      <c r="D531" s="242"/>
      <c r="E531" s="242"/>
      <c r="F531" s="241"/>
      <c r="G531" s="241"/>
      <c r="H531" s="241"/>
      <c r="I531" s="243"/>
      <c r="J531" s="244"/>
      <c r="K531" s="234"/>
    </row>
    <row r="532" customFormat="false" ht="12" hidden="false" customHeight="false" outlineLevel="0" collapsed="false">
      <c r="A532" s="241"/>
      <c r="B532" s="241"/>
      <c r="C532" s="241"/>
      <c r="D532" s="242"/>
      <c r="E532" s="242"/>
      <c r="F532" s="241"/>
      <c r="G532" s="241"/>
      <c r="H532" s="241"/>
      <c r="I532" s="243"/>
      <c r="J532" s="244"/>
      <c r="K532" s="234"/>
    </row>
    <row r="533" customFormat="false" ht="12" hidden="false" customHeight="false" outlineLevel="0" collapsed="false">
      <c r="A533" s="241"/>
      <c r="B533" s="241"/>
      <c r="C533" s="241"/>
      <c r="D533" s="242"/>
      <c r="E533" s="242"/>
      <c r="F533" s="241"/>
      <c r="G533" s="241"/>
      <c r="H533" s="241"/>
      <c r="I533" s="243"/>
      <c r="J533" s="244"/>
      <c r="K533" s="234"/>
    </row>
    <row r="534" customFormat="false" ht="12" hidden="false" customHeight="false" outlineLevel="0" collapsed="false">
      <c r="A534" s="241"/>
      <c r="B534" s="241"/>
      <c r="C534" s="241"/>
      <c r="D534" s="242"/>
      <c r="E534" s="242"/>
      <c r="F534" s="241"/>
      <c r="G534" s="241"/>
      <c r="H534" s="241"/>
      <c r="I534" s="243"/>
      <c r="J534" s="244"/>
      <c r="K534" s="234"/>
    </row>
    <row r="535" customFormat="false" ht="12" hidden="false" customHeight="false" outlineLevel="0" collapsed="false">
      <c r="A535" s="241"/>
      <c r="B535" s="241"/>
      <c r="C535" s="241"/>
      <c r="D535" s="242"/>
      <c r="E535" s="242"/>
      <c r="F535" s="241"/>
      <c r="G535" s="241"/>
      <c r="H535" s="241"/>
      <c r="I535" s="243"/>
      <c r="J535" s="244"/>
      <c r="K535" s="234"/>
    </row>
    <row r="536" customFormat="false" ht="12" hidden="false" customHeight="false" outlineLevel="0" collapsed="false">
      <c r="A536" s="241"/>
      <c r="B536" s="241"/>
      <c r="C536" s="241"/>
      <c r="D536" s="242"/>
      <c r="E536" s="242"/>
      <c r="F536" s="241"/>
      <c r="G536" s="241"/>
      <c r="H536" s="241"/>
      <c r="I536" s="243"/>
      <c r="J536" s="244"/>
      <c r="K536" s="234"/>
    </row>
    <row r="537" customFormat="false" ht="12" hidden="false" customHeight="false" outlineLevel="0" collapsed="false">
      <c r="A537" s="241"/>
      <c r="B537" s="241"/>
      <c r="C537" s="241"/>
      <c r="D537" s="242"/>
      <c r="E537" s="242"/>
      <c r="F537" s="241"/>
      <c r="G537" s="241"/>
      <c r="H537" s="241"/>
      <c r="I537" s="243"/>
      <c r="J537" s="244"/>
      <c r="K537" s="234"/>
    </row>
    <row r="538" customFormat="false" ht="12" hidden="false" customHeight="false" outlineLevel="0" collapsed="false">
      <c r="A538" s="241"/>
      <c r="B538" s="241"/>
      <c r="C538" s="241"/>
      <c r="D538" s="242"/>
      <c r="E538" s="242"/>
      <c r="F538" s="241"/>
      <c r="G538" s="241"/>
      <c r="H538" s="241"/>
      <c r="I538" s="243"/>
      <c r="J538" s="244"/>
      <c r="K538" s="234"/>
    </row>
    <row r="539" customFormat="false" ht="12" hidden="false" customHeight="false" outlineLevel="0" collapsed="false">
      <c r="A539" s="241"/>
      <c r="B539" s="241"/>
      <c r="C539" s="241"/>
      <c r="D539" s="242"/>
      <c r="E539" s="242"/>
      <c r="F539" s="241"/>
      <c r="G539" s="241"/>
      <c r="H539" s="241"/>
      <c r="I539" s="243"/>
      <c r="J539" s="244"/>
      <c r="K539" s="234"/>
    </row>
    <row r="540" customFormat="false" ht="12" hidden="false" customHeight="false" outlineLevel="0" collapsed="false">
      <c r="A540" s="241"/>
      <c r="B540" s="241"/>
      <c r="C540" s="241"/>
      <c r="D540" s="242"/>
      <c r="E540" s="242"/>
      <c r="F540" s="241"/>
      <c r="G540" s="241"/>
      <c r="H540" s="241"/>
      <c r="I540" s="243"/>
      <c r="J540" s="244"/>
      <c r="K540" s="234"/>
    </row>
    <row r="541" customFormat="false" ht="12" hidden="false" customHeight="false" outlineLevel="0" collapsed="false">
      <c r="A541" s="241"/>
      <c r="B541" s="241"/>
      <c r="C541" s="241"/>
      <c r="D541" s="242"/>
      <c r="E541" s="242"/>
      <c r="F541" s="241"/>
      <c r="G541" s="241"/>
      <c r="H541" s="241"/>
      <c r="I541" s="243"/>
      <c r="J541" s="244"/>
      <c r="K541" s="234"/>
    </row>
    <row r="542" customFormat="false" ht="12" hidden="false" customHeight="false" outlineLevel="0" collapsed="false">
      <c r="A542" s="241"/>
      <c r="B542" s="241"/>
      <c r="C542" s="241"/>
      <c r="D542" s="242"/>
      <c r="E542" s="242"/>
      <c r="F542" s="241"/>
      <c r="G542" s="241"/>
      <c r="H542" s="241"/>
      <c r="I542" s="243"/>
      <c r="J542" s="244"/>
      <c r="K542" s="234"/>
    </row>
    <row r="543" customFormat="false" ht="12" hidden="false" customHeight="false" outlineLevel="0" collapsed="false">
      <c r="A543" s="241"/>
      <c r="B543" s="241"/>
      <c r="C543" s="241"/>
      <c r="D543" s="242"/>
      <c r="E543" s="242"/>
      <c r="F543" s="241"/>
      <c r="G543" s="241"/>
      <c r="H543" s="241"/>
      <c r="I543" s="243"/>
      <c r="J543" s="244"/>
      <c r="K543" s="234"/>
    </row>
    <row r="544" customFormat="false" ht="12" hidden="false" customHeight="false" outlineLevel="0" collapsed="false">
      <c r="A544" s="241"/>
      <c r="B544" s="241"/>
      <c r="C544" s="241"/>
      <c r="D544" s="242"/>
      <c r="E544" s="242"/>
      <c r="F544" s="241"/>
      <c r="G544" s="241"/>
      <c r="H544" s="241"/>
      <c r="I544" s="243"/>
      <c r="J544" s="244"/>
      <c r="K544" s="234"/>
    </row>
    <row r="545" customFormat="false" ht="12" hidden="false" customHeight="false" outlineLevel="0" collapsed="false">
      <c r="A545" s="241"/>
      <c r="B545" s="241"/>
      <c r="C545" s="241"/>
      <c r="D545" s="242"/>
      <c r="E545" s="242"/>
      <c r="F545" s="241"/>
      <c r="G545" s="241"/>
      <c r="H545" s="241"/>
      <c r="I545" s="243"/>
      <c r="J545" s="244"/>
      <c r="K545" s="234"/>
    </row>
    <row r="546" customFormat="false" ht="12" hidden="false" customHeight="false" outlineLevel="0" collapsed="false">
      <c r="A546" s="241"/>
      <c r="B546" s="241"/>
      <c r="C546" s="241"/>
      <c r="D546" s="242"/>
      <c r="E546" s="242"/>
      <c r="F546" s="241"/>
      <c r="G546" s="241"/>
      <c r="H546" s="241"/>
      <c r="I546" s="243"/>
      <c r="J546" s="244"/>
      <c r="K546" s="234"/>
    </row>
    <row r="547" customFormat="false" ht="12" hidden="false" customHeight="false" outlineLevel="0" collapsed="false">
      <c r="A547" s="241"/>
      <c r="B547" s="241"/>
      <c r="C547" s="241"/>
      <c r="D547" s="242"/>
      <c r="E547" s="242"/>
      <c r="F547" s="241"/>
      <c r="G547" s="241"/>
      <c r="H547" s="241"/>
      <c r="I547" s="243"/>
      <c r="J547" s="244"/>
      <c r="K547" s="234"/>
    </row>
    <row r="548" customFormat="false" ht="12" hidden="false" customHeight="false" outlineLevel="0" collapsed="false">
      <c r="A548" s="241"/>
      <c r="B548" s="241"/>
      <c r="C548" s="241"/>
      <c r="D548" s="242"/>
      <c r="E548" s="242"/>
      <c r="F548" s="241"/>
      <c r="G548" s="241"/>
      <c r="H548" s="241"/>
      <c r="I548" s="243"/>
      <c r="J548" s="244"/>
      <c r="K548" s="234"/>
    </row>
    <row r="549" customFormat="false" ht="12" hidden="false" customHeight="false" outlineLevel="0" collapsed="false">
      <c r="A549" s="241"/>
      <c r="B549" s="241"/>
      <c r="C549" s="241"/>
      <c r="D549" s="242"/>
      <c r="E549" s="242"/>
      <c r="F549" s="241"/>
      <c r="G549" s="241"/>
      <c r="H549" s="241"/>
      <c r="I549" s="243"/>
      <c r="J549" s="244"/>
      <c r="K549" s="234"/>
    </row>
    <row r="550" customFormat="false" ht="12" hidden="false" customHeight="false" outlineLevel="0" collapsed="false">
      <c r="A550" s="241"/>
      <c r="B550" s="241"/>
      <c r="C550" s="241"/>
      <c r="D550" s="242"/>
      <c r="E550" s="242"/>
      <c r="F550" s="241"/>
      <c r="G550" s="241"/>
      <c r="H550" s="241"/>
      <c r="I550" s="243"/>
      <c r="J550" s="244"/>
      <c r="K550" s="234"/>
    </row>
    <row r="551" customFormat="false" ht="12" hidden="false" customHeight="false" outlineLevel="0" collapsed="false">
      <c r="A551" s="241"/>
      <c r="B551" s="241"/>
      <c r="C551" s="241"/>
      <c r="D551" s="242"/>
      <c r="E551" s="242"/>
      <c r="F551" s="241"/>
      <c r="G551" s="241"/>
      <c r="H551" s="241"/>
      <c r="I551" s="243"/>
      <c r="J551" s="244"/>
      <c r="K551" s="234"/>
    </row>
    <row r="552" customFormat="false" ht="12" hidden="false" customHeight="false" outlineLevel="0" collapsed="false">
      <c r="A552" s="241"/>
      <c r="B552" s="241"/>
      <c r="C552" s="241"/>
      <c r="D552" s="242"/>
      <c r="E552" s="242"/>
      <c r="F552" s="241"/>
      <c r="G552" s="241"/>
      <c r="H552" s="241"/>
      <c r="I552" s="243"/>
      <c r="J552" s="244"/>
      <c r="K552" s="234"/>
    </row>
    <row r="553" customFormat="false" ht="12" hidden="false" customHeight="false" outlineLevel="0" collapsed="false">
      <c r="A553" s="241"/>
      <c r="B553" s="241"/>
      <c r="C553" s="241"/>
      <c r="D553" s="242"/>
      <c r="E553" s="242"/>
      <c r="F553" s="241"/>
      <c r="G553" s="241"/>
      <c r="H553" s="241"/>
      <c r="I553" s="243"/>
      <c r="J553" s="244"/>
      <c r="K553" s="234"/>
    </row>
    <row r="554" customFormat="false" ht="12" hidden="false" customHeight="false" outlineLevel="0" collapsed="false">
      <c r="A554" s="241"/>
      <c r="B554" s="241"/>
      <c r="C554" s="241"/>
      <c r="D554" s="242"/>
      <c r="E554" s="242"/>
      <c r="F554" s="241"/>
      <c r="G554" s="241"/>
      <c r="H554" s="241"/>
      <c r="I554" s="243"/>
      <c r="J554" s="244"/>
      <c r="K554" s="234"/>
    </row>
    <row r="555" customFormat="false" ht="12" hidden="false" customHeight="false" outlineLevel="0" collapsed="false">
      <c r="A555" s="241"/>
      <c r="B555" s="241"/>
      <c r="C555" s="241"/>
      <c r="D555" s="242"/>
      <c r="E555" s="242"/>
      <c r="F555" s="241"/>
      <c r="G555" s="241"/>
      <c r="H555" s="241"/>
      <c r="I555" s="243"/>
      <c r="J555" s="244"/>
      <c r="K555" s="234"/>
    </row>
    <row r="556" customFormat="false" ht="12" hidden="false" customHeight="false" outlineLevel="0" collapsed="false">
      <c r="A556" s="241"/>
      <c r="B556" s="241"/>
      <c r="C556" s="241"/>
      <c r="D556" s="242"/>
      <c r="E556" s="242"/>
      <c r="F556" s="241"/>
      <c r="G556" s="241"/>
      <c r="H556" s="241"/>
      <c r="I556" s="243"/>
      <c r="J556" s="244"/>
      <c r="K556" s="234"/>
    </row>
    <row r="557" customFormat="false" ht="12" hidden="false" customHeight="false" outlineLevel="0" collapsed="false">
      <c r="A557" s="241"/>
      <c r="B557" s="241"/>
      <c r="C557" s="241"/>
      <c r="D557" s="242"/>
      <c r="E557" s="242"/>
      <c r="F557" s="241"/>
      <c r="G557" s="241"/>
      <c r="H557" s="241"/>
      <c r="I557" s="243"/>
      <c r="J557" s="244"/>
      <c r="K557" s="234"/>
    </row>
    <row r="558" customFormat="false" ht="12" hidden="false" customHeight="false" outlineLevel="0" collapsed="false">
      <c r="A558" s="241"/>
      <c r="B558" s="241"/>
      <c r="C558" s="241"/>
      <c r="D558" s="242"/>
      <c r="E558" s="242"/>
      <c r="F558" s="241"/>
      <c r="G558" s="241"/>
      <c r="H558" s="241"/>
      <c r="I558" s="243"/>
      <c r="J558" s="244"/>
      <c r="K558" s="234"/>
    </row>
    <row r="559" customFormat="false" ht="12" hidden="false" customHeight="false" outlineLevel="0" collapsed="false">
      <c r="A559" s="241"/>
      <c r="B559" s="241"/>
      <c r="C559" s="241"/>
      <c r="D559" s="242"/>
      <c r="E559" s="242"/>
      <c r="F559" s="241"/>
      <c r="G559" s="241"/>
      <c r="H559" s="241"/>
      <c r="I559" s="243"/>
      <c r="J559" s="244"/>
      <c r="K559" s="234"/>
    </row>
    <row r="560" customFormat="false" ht="12" hidden="false" customHeight="false" outlineLevel="0" collapsed="false">
      <c r="A560" s="241"/>
      <c r="B560" s="241"/>
      <c r="C560" s="241"/>
      <c r="D560" s="242"/>
      <c r="E560" s="242"/>
      <c r="F560" s="241"/>
      <c r="G560" s="241"/>
      <c r="H560" s="241"/>
      <c r="I560" s="243"/>
      <c r="J560" s="244"/>
      <c r="K560" s="234"/>
    </row>
    <row r="561" customFormat="false" ht="12" hidden="false" customHeight="false" outlineLevel="0" collapsed="false">
      <c r="A561" s="241"/>
      <c r="B561" s="241"/>
      <c r="C561" s="241"/>
      <c r="D561" s="242"/>
      <c r="E561" s="242"/>
      <c r="F561" s="241"/>
      <c r="G561" s="241"/>
      <c r="H561" s="241"/>
      <c r="I561" s="243"/>
      <c r="J561" s="244"/>
      <c r="K561" s="234"/>
    </row>
    <row r="562" customFormat="false" ht="12" hidden="false" customHeight="false" outlineLevel="0" collapsed="false">
      <c r="A562" s="241"/>
      <c r="B562" s="241"/>
      <c r="C562" s="241"/>
      <c r="D562" s="242"/>
      <c r="E562" s="242"/>
      <c r="F562" s="241"/>
      <c r="G562" s="241"/>
      <c r="H562" s="241"/>
      <c r="I562" s="243"/>
      <c r="J562" s="244"/>
      <c r="K562" s="234"/>
    </row>
    <row r="563" customFormat="false" ht="12" hidden="false" customHeight="false" outlineLevel="0" collapsed="false">
      <c r="A563" s="241"/>
      <c r="B563" s="241"/>
      <c r="C563" s="241"/>
      <c r="D563" s="242"/>
      <c r="E563" s="242"/>
      <c r="F563" s="241"/>
      <c r="G563" s="241"/>
      <c r="H563" s="241"/>
      <c r="I563" s="243"/>
      <c r="J563" s="244"/>
      <c r="K563" s="234"/>
    </row>
    <row r="564" customFormat="false" ht="12" hidden="false" customHeight="false" outlineLevel="0" collapsed="false">
      <c r="A564" s="241"/>
      <c r="B564" s="241"/>
      <c r="C564" s="241"/>
      <c r="D564" s="242"/>
      <c r="E564" s="242"/>
      <c r="F564" s="241"/>
      <c r="G564" s="241"/>
      <c r="H564" s="241"/>
      <c r="I564" s="243"/>
      <c r="J564" s="244"/>
      <c r="K564" s="234"/>
    </row>
    <row r="565" customFormat="false" ht="12" hidden="false" customHeight="false" outlineLevel="0" collapsed="false">
      <c r="A565" s="241"/>
      <c r="B565" s="241"/>
      <c r="C565" s="241"/>
      <c r="D565" s="242"/>
      <c r="E565" s="242"/>
      <c r="F565" s="241"/>
      <c r="G565" s="241"/>
      <c r="H565" s="241"/>
      <c r="I565" s="243"/>
      <c r="J565" s="244"/>
      <c r="K565" s="234"/>
    </row>
    <row r="566" customFormat="false" ht="12" hidden="false" customHeight="false" outlineLevel="0" collapsed="false">
      <c r="A566" s="241"/>
      <c r="B566" s="241"/>
      <c r="C566" s="241"/>
      <c r="D566" s="242"/>
      <c r="E566" s="242"/>
      <c r="F566" s="241"/>
      <c r="G566" s="241"/>
      <c r="H566" s="241"/>
      <c r="I566" s="243"/>
      <c r="J566" s="244"/>
      <c r="K566" s="234"/>
    </row>
    <row r="567" customFormat="false" ht="12" hidden="false" customHeight="false" outlineLevel="0" collapsed="false">
      <c r="A567" s="241"/>
      <c r="B567" s="241"/>
      <c r="C567" s="241"/>
      <c r="D567" s="242"/>
      <c r="E567" s="242"/>
      <c r="F567" s="241"/>
      <c r="G567" s="241"/>
      <c r="H567" s="241"/>
      <c r="I567" s="243"/>
      <c r="J567" s="244"/>
      <c r="K567" s="234"/>
    </row>
    <row r="568" customFormat="false" ht="12" hidden="false" customHeight="false" outlineLevel="0" collapsed="false">
      <c r="A568" s="241"/>
      <c r="B568" s="241"/>
      <c r="C568" s="241"/>
      <c r="D568" s="242"/>
      <c r="E568" s="242"/>
      <c r="F568" s="241"/>
      <c r="G568" s="241"/>
      <c r="H568" s="241"/>
      <c r="I568" s="243"/>
      <c r="J568" s="244"/>
      <c r="K568" s="234"/>
    </row>
    <row r="569" customFormat="false" ht="12" hidden="false" customHeight="false" outlineLevel="0" collapsed="false">
      <c r="A569" s="241"/>
      <c r="B569" s="241"/>
      <c r="C569" s="241"/>
      <c r="D569" s="242"/>
      <c r="E569" s="242"/>
      <c r="F569" s="241"/>
      <c r="G569" s="241"/>
      <c r="H569" s="241"/>
      <c r="I569" s="243"/>
      <c r="J569" s="244"/>
      <c r="K569" s="234"/>
    </row>
    <row r="570" customFormat="false" ht="12" hidden="false" customHeight="false" outlineLevel="0" collapsed="false">
      <c r="A570" s="241"/>
      <c r="B570" s="241"/>
      <c r="C570" s="241"/>
      <c r="D570" s="242"/>
      <c r="E570" s="242"/>
      <c r="F570" s="241"/>
      <c r="G570" s="241"/>
      <c r="H570" s="241"/>
      <c r="I570" s="243"/>
      <c r="J570" s="244"/>
      <c r="K570" s="234"/>
    </row>
    <row r="571" customFormat="false" ht="12" hidden="false" customHeight="false" outlineLevel="0" collapsed="false">
      <c r="A571" s="241"/>
      <c r="B571" s="241"/>
      <c r="C571" s="241"/>
      <c r="D571" s="242"/>
      <c r="E571" s="242"/>
      <c r="F571" s="241"/>
      <c r="G571" s="241"/>
      <c r="H571" s="241"/>
      <c r="I571" s="243"/>
      <c r="J571" s="244"/>
      <c r="K571" s="234"/>
    </row>
    <row r="572" customFormat="false" ht="12" hidden="false" customHeight="false" outlineLevel="0" collapsed="false">
      <c r="A572" s="241"/>
      <c r="B572" s="241"/>
      <c r="C572" s="241"/>
      <c r="D572" s="242"/>
      <c r="E572" s="242"/>
      <c r="F572" s="241"/>
      <c r="G572" s="241"/>
      <c r="H572" s="241"/>
      <c r="I572" s="243"/>
      <c r="J572" s="244"/>
      <c r="K572" s="234"/>
    </row>
    <row r="573" customFormat="false" ht="12" hidden="false" customHeight="false" outlineLevel="0" collapsed="false">
      <c r="A573" s="241"/>
      <c r="B573" s="241"/>
      <c r="C573" s="241"/>
      <c r="D573" s="242"/>
      <c r="E573" s="242"/>
      <c r="F573" s="241"/>
      <c r="G573" s="241"/>
      <c r="H573" s="241"/>
      <c r="I573" s="243"/>
      <c r="J573" s="244"/>
      <c r="K573" s="234"/>
    </row>
    <row r="574" customFormat="false" ht="12" hidden="false" customHeight="false" outlineLevel="0" collapsed="false">
      <c r="A574" s="241"/>
      <c r="B574" s="241"/>
      <c r="C574" s="241"/>
      <c r="D574" s="242"/>
      <c r="E574" s="242"/>
      <c r="F574" s="241"/>
      <c r="G574" s="241"/>
      <c r="H574" s="241"/>
      <c r="I574" s="243"/>
      <c r="J574" s="244"/>
      <c r="K574" s="234"/>
    </row>
    <row r="575" customFormat="false" ht="12" hidden="false" customHeight="false" outlineLevel="0" collapsed="false">
      <c r="A575" s="241"/>
      <c r="B575" s="241"/>
      <c r="C575" s="241"/>
      <c r="D575" s="242"/>
      <c r="E575" s="242"/>
      <c r="F575" s="241"/>
      <c r="G575" s="241"/>
      <c r="H575" s="241"/>
      <c r="I575" s="243"/>
      <c r="J575" s="244"/>
      <c r="K575" s="234"/>
    </row>
    <row r="576" customFormat="false" ht="12" hidden="false" customHeight="false" outlineLevel="0" collapsed="false">
      <c r="A576" s="241"/>
      <c r="B576" s="241"/>
      <c r="C576" s="241"/>
      <c r="D576" s="242"/>
      <c r="E576" s="242"/>
      <c r="F576" s="241"/>
      <c r="G576" s="241"/>
      <c r="H576" s="241"/>
      <c r="I576" s="243"/>
      <c r="J576" s="244"/>
      <c r="K576" s="234"/>
    </row>
    <row r="577" customFormat="false" ht="12" hidden="false" customHeight="false" outlineLevel="0" collapsed="false">
      <c r="A577" s="241"/>
      <c r="B577" s="241"/>
      <c r="C577" s="241"/>
      <c r="D577" s="242"/>
      <c r="E577" s="242"/>
      <c r="F577" s="241"/>
      <c r="G577" s="241"/>
      <c r="H577" s="241"/>
      <c r="I577" s="243"/>
      <c r="J577" s="244"/>
      <c r="K577" s="234"/>
    </row>
    <row r="578" customFormat="false" ht="12" hidden="false" customHeight="false" outlineLevel="0" collapsed="false">
      <c r="A578" s="241"/>
      <c r="B578" s="241"/>
      <c r="C578" s="241"/>
      <c r="D578" s="242"/>
      <c r="E578" s="242"/>
      <c r="F578" s="241"/>
      <c r="G578" s="241"/>
      <c r="H578" s="241"/>
      <c r="I578" s="243"/>
      <c r="J578" s="244"/>
      <c r="K578" s="234"/>
    </row>
    <row r="579" customFormat="false" ht="12" hidden="false" customHeight="false" outlineLevel="0" collapsed="false">
      <c r="A579" s="241"/>
      <c r="B579" s="241"/>
      <c r="C579" s="241"/>
      <c r="D579" s="242"/>
      <c r="E579" s="242"/>
      <c r="F579" s="241"/>
      <c r="G579" s="241"/>
      <c r="H579" s="241"/>
      <c r="I579" s="243"/>
      <c r="J579" s="244"/>
      <c r="K579" s="234"/>
    </row>
    <row r="580" customFormat="false" ht="12" hidden="false" customHeight="false" outlineLevel="0" collapsed="false">
      <c r="A580" s="241"/>
      <c r="B580" s="241"/>
      <c r="C580" s="241"/>
      <c r="D580" s="242"/>
      <c r="E580" s="242"/>
      <c r="F580" s="241"/>
      <c r="G580" s="241"/>
      <c r="H580" s="241"/>
      <c r="I580" s="243"/>
      <c r="J580" s="244"/>
      <c r="K580" s="234"/>
    </row>
    <row r="581" customFormat="false" ht="12" hidden="false" customHeight="false" outlineLevel="0" collapsed="false">
      <c r="A581" s="241"/>
      <c r="B581" s="241"/>
      <c r="C581" s="241"/>
      <c r="D581" s="242"/>
      <c r="E581" s="242"/>
      <c r="F581" s="241"/>
      <c r="G581" s="241"/>
      <c r="H581" s="241"/>
      <c r="I581" s="243"/>
      <c r="J581" s="244"/>
      <c r="K581" s="234"/>
    </row>
    <row r="582" customFormat="false" ht="12" hidden="false" customHeight="false" outlineLevel="0" collapsed="false">
      <c r="A582" s="241"/>
      <c r="B582" s="241"/>
      <c r="C582" s="241"/>
      <c r="D582" s="242"/>
      <c r="E582" s="242"/>
      <c r="F582" s="241"/>
      <c r="G582" s="241"/>
      <c r="H582" s="241"/>
      <c r="I582" s="243"/>
      <c r="J582" s="244"/>
      <c r="K582" s="234"/>
    </row>
    <row r="583" customFormat="false" ht="12" hidden="false" customHeight="false" outlineLevel="0" collapsed="false">
      <c r="A583" s="241"/>
      <c r="B583" s="241"/>
      <c r="C583" s="241"/>
      <c r="D583" s="242"/>
      <c r="E583" s="242"/>
      <c r="F583" s="241"/>
      <c r="G583" s="241"/>
      <c r="H583" s="241"/>
      <c r="I583" s="243"/>
      <c r="J583" s="244"/>
      <c r="K583" s="234"/>
    </row>
    <row r="584" customFormat="false" ht="12" hidden="false" customHeight="false" outlineLevel="0" collapsed="false">
      <c r="A584" s="241"/>
      <c r="B584" s="241"/>
      <c r="C584" s="241"/>
      <c r="D584" s="242"/>
      <c r="E584" s="242"/>
      <c r="F584" s="241"/>
      <c r="G584" s="241"/>
      <c r="H584" s="241"/>
      <c r="I584" s="243"/>
      <c r="J584" s="244"/>
      <c r="K584" s="234"/>
    </row>
    <row r="585" customFormat="false" ht="12" hidden="false" customHeight="false" outlineLevel="0" collapsed="false">
      <c r="A585" s="241"/>
      <c r="B585" s="241"/>
      <c r="C585" s="241"/>
      <c r="D585" s="242"/>
      <c r="E585" s="242"/>
      <c r="F585" s="241"/>
      <c r="G585" s="241"/>
      <c r="H585" s="241"/>
      <c r="I585" s="243"/>
      <c r="J585" s="244"/>
      <c r="K585" s="234"/>
    </row>
    <row r="586" customFormat="false" ht="12" hidden="false" customHeight="false" outlineLevel="0" collapsed="false">
      <c r="A586" s="241"/>
      <c r="B586" s="241"/>
      <c r="C586" s="241"/>
      <c r="D586" s="242"/>
      <c r="E586" s="242"/>
      <c r="F586" s="241"/>
      <c r="G586" s="241"/>
      <c r="H586" s="241"/>
      <c r="I586" s="243"/>
      <c r="J586" s="244"/>
      <c r="K586" s="234"/>
    </row>
    <row r="587" customFormat="false" ht="12" hidden="false" customHeight="false" outlineLevel="0" collapsed="false">
      <c r="A587" s="241"/>
      <c r="B587" s="241"/>
      <c r="C587" s="241"/>
      <c r="D587" s="242"/>
      <c r="E587" s="242"/>
      <c r="F587" s="241"/>
      <c r="G587" s="241"/>
      <c r="H587" s="241"/>
      <c r="I587" s="243"/>
      <c r="J587" s="244"/>
      <c r="K587" s="234"/>
    </row>
    <row r="588" customFormat="false" ht="12" hidden="false" customHeight="false" outlineLevel="0" collapsed="false">
      <c r="A588" s="241"/>
      <c r="B588" s="241"/>
      <c r="C588" s="241"/>
      <c r="D588" s="242"/>
      <c r="E588" s="242"/>
      <c r="F588" s="241"/>
      <c r="G588" s="241"/>
      <c r="H588" s="241"/>
      <c r="I588" s="243"/>
      <c r="J588" s="244"/>
      <c r="K588" s="234"/>
    </row>
    <row r="589" customFormat="false" ht="12" hidden="false" customHeight="false" outlineLevel="0" collapsed="false">
      <c r="A589" s="241"/>
      <c r="B589" s="241"/>
      <c r="C589" s="241"/>
      <c r="D589" s="242"/>
      <c r="E589" s="242"/>
      <c r="F589" s="241"/>
      <c r="G589" s="241"/>
      <c r="H589" s="241"/>
      <c r="I589" s="243"/>
      <c r="J589" s="244"/>
      <c r="K589" s="234"/>
    </row>
    <row r="590" customFormat="false" ht="12" hidden="false" customHeight="false" outlineLevel="0" collapsed="false">
      <c r="A590" s="241"/>
      <c r="B590" s="241"/>
      <c r="C590" s="241"/>
      <c r="D590" s="242"/>
      <c r="E590" s="242"/>
      <c r="F590" s="241"/>
      <c r="G590" s="241"/>
      <c r="H590" s="241"/>
      <c r="I590" s="243"/>
      <c r="J590" s="244"/>
      <c r="K590" s="234"/>
    </row>
    <row r="591" customFormat="false" ht="12" hidden="false" customHeight="false" outlineLevel="0" collapsed="false">
      <c r="A591" s="241"/>
      <c r="B591" s="241"/>
      <c r="C591" s="241"/>
      <c r="D591" s="242"/>
      <c r="E591" s="242"/>
      <c r="F591" s="241"/>
      <c r="G591" s="241"/>
      <c r="H591" s="241"/>
      <c r="I591" s="243"/>
      <c r="J591" s="244"/>
      <c r="K591" s="234"/>
    </row>
    <row r="592" customFormat="false" ht="12" hidden="false" customHeight="false" outlineLevel="0" collapsed="false">
      <c r="A592" s="241"/>
      <c r="B592" s="241"/>
      <c r="C592" s="241"/>
      <c r="D592" s="242"/>
      <c r="E592" s="242"/>
      <c r="F592" s="241"/>
      <c r="G592" s="241"/>
      <c r="H592" s="241"/>
      <c r="I592" s="243"/>
      <c r="J592" s="244"/>
      <c r="K592" s="234"/>
    </row>
    <row r="593" customFormat="false" ht="12" hidden="false" customHeight="false" outlineLevel="0" collapsed="false">
      <c r="A593" s="241"/>
      <c r="B593" s="241"/>
      <c r="C593" s="241"/>
      <c r="D593" s="242"/>
      <c r="E593" s="242"/>
      <c r="F593" s="241"/>
      <c r="G593" s="241"/>
      <c r="H593" s="241"/>
      <c r="I593" s="243"/>
      <c r="J593" s="244"/>
      <c r="K593" s="234"/>
    </row>
    <row r="594" customFormat="false" ht="12" hidden="false" customHeight="false" outlineLevel="0" collapsed="false">
      <c r="A594" s="241"/>
      <c r="B594" s="241"/>
      <c r="C594" s="241"/>
      <c r="D594" s="242"/>
      <c r="E594" s="242"/>
      <c r="F594" s="241"/>
      <c r="G594" s="241"/>
      <c r="H594" s="241"/>
      <c r="I594" s="243"/>
      <c r="J594" s="244"/>
      <c r="K594" s="234"/>
    </row>
    <row r="595" customFormat="false" ht="12" hidden="false" customHeight="false" outlineLevel="0" collapsed="false">
      <c r="A595" s="241"/>
      <c r="B595" s="241"/>
      <c r="C595" s="241"/>
      <c r="D595" s="242"/>
      <c r="E595" s="242"/>
      <c r="F595" s="241"/>
      <c r="G595" s="241"/>
      <c r="H595" s="241"/>
      <c r="I595" s="243"/>
      <c r="J595" s="244"/>
      <c r="K595" s="234"/>
    </row>
    <row r="596" customFormat="false" ht="12" hidden="false" customHeight="false" outlineLevel="0" collapsed="false">
      <c r="A596" s="241"/>
      <c r="B596" s="241"/>
      <c r="C596" s="241"/>
      <c r="D596" s="242"/>
      <c r="E596" s="242"/>
      <c r="F596" s="241"/>
      <c r="G596" s="241"/>
      <c r="H596" s="241"/>
      <c r="I596" s="243"/>
      <c r="J596" s="244"/>
      <c r="K596" s="234"/>
    </row>
    <row r="597" customFormat="false" ht="12" hidden="false" customHeight="false" outlineLevel="0" collapsed="false">
      <c r="A597" s="241"/>
      <c r="B597" s="241"/>
      <c r="C597" s="241"/>
      <c r="D597" s="242"/>
      <c r="E597" s="242"/>
      <c r="F597" s="241"/>
      <c r="G597" s="241"/>
      <c r="H597" s="241"/>
      <c r="I597" s="243"/>
      <c r="J597" s="244"/>
      <c r="K597" s="234"/>
    </row>
    <row r="598" customFormat="false" ht="12" hidden="false" customHeight="false" outlineLevel="0" collapsed="false">
      <c r="A598" s="241"/>
      <c r="B598" s="241"/>
      <c r="C598" s="241"/>
      <c r="D598" s="242"/>
      <c r="E598" s="242"/>
      <c r="F598" s="241"/>
      <c r="G598" s="241"/>
      <c r="H598" s="241"/>
      <c r="I598" s="243"/>
      <c r="J598" s="244"/>
      <c r="K598" s="234"/>
    </row>
    <row r="599" customFormat="false" ht="12" hidden="false" customHeight="false" outlineLevel="0" collapsed="false">
      <c r="A599" s="241"/>
      <c r="B599" s="241"/>
      <c r="C599" s="241"/>
      <c r="D599" s="242"/>
      <c r="E599" s="242"/>
      <c r="F599" s="241"/>
      <c r="G599" s="241"/>
      <c r="H599" s="241"/>
      <c r="I599" s="243"/>
      <c r="J599" s="244"/>
      <c r="K599" s="234"/>
    </row>
    <row r="600" customFormat="false" ht="12" hidden="false" customHeight="false" outlineLevel="0" collapsed="false">
      <c r="A600" s="241"/>
      <c r="B600" s="241"/>
      <c r="C600" s="241"/>
      <c r="D600" s="242"/>
      <c r="E600" s="242"/>
      <c r="F600" s="241"/>
      <c r="G600" s="241"/>
      <c r="H600" s="241"/>
      <c r="I600" s="243"/>
      <c r="J600" s="244"/>
      <c r="K600" s="234"/>
    </row>
    <row r="601" customFormat="false" ht="12" hidden="false" customHeight="false" outlineLevel="0" collapsed="false">
      <c r="A601" s="241"/>
      <c r="B601" s="241"/>
      <c r="C601" s="241"/>
      <c r="D601" s="242"/>
      <c r="E601" s="242"/>
      <c r="F601" s="241"/>
      <c r="G601" s="241"/>
      <c r="H601" s="241"/>
      <c r="I601" s="243"/>
      <c r="J601" s="244"/>
      <c r="K601" s="234"/>
    </row>
    <row r="602" customFormat="false" ht="12" hidden="false" customHeight="false" outlineLevel="0" collapsed="false">
      <c r="A602" s="241"/>
      <c r="B602" s="241"/>
      <c r="C602" s="241"/>
      <c r="D602" s="242"/>
      <c r="E602" s="242"/>
      <c r="F602" s="241"/>
      <c r="G602" s="241"/>
      <c r="H602" s="241"/>
      <c r="I602" s="243"/>
      <c r="J602" s="244"/>
      <c r="K602" s="234"/>
    </row>
    <row r="603" customFormat="false" ht="12" hidden="false" customHeight="false" outlineLevel="0" collapsed="false">
      <c r="A603" s="241"/>
      <c r="B603" s="241"/>
      <c r="C603" s="241"/>
      <c r="D603" s="242"/>
      <c r="E603" s="242"/>
      <c r="F603" s="241"/>
      <c r="G603" s="241"/>
      <c r="H603" s="241"/>
      <c r="I603" s="243"/>
      <c r="J603" s="244"/>
      <c r="K603" s="234"/>
    </row>
    <row r="604" customFormat="false" ht="12" hidden="false" customHeight="false" outlineLevel="0" collapsed="false">
      <c r="A604" s="241"/>
      <c r="B604" s="241"/>
      <c r="C604" s="241"/>
      <c r="D604" s="242"/>
      <c r="E604" s="242"/>
      <c r="F604" s="241"/>
      <c r="G604" s="241"/>
      <c r="H604" s="241"/>
      <c r="I604" s="243"/>
      <c r="J604" s="244"/>
      <c r="K604" s="234"/>
    </row>
    <row r="605" customFormat="false" ht="12" hidden="false" customHeight="false" outlineLevel="0" collapsed="false">
      <c r="A605" s="241"/>
      <c r="B605" s="241"/>
      <c r="C605" s="241"/>
      <c r="D605" s="242"/>
      <c r="E605" s="242"/>
      <c r="F605" s="241"/>
      <c r="G605" s="241"/>
      <c r="H605" s="241"/>
      <c r="I605" s="243"/>
      <c r="J605" s="244"/>
      <c r="K605" s="234"/>
    </row>
    <row r="606" customFormat="false" ht="12" hidden="false" customHeight="false" outlineLevel="0" collapsed="false">
      <c r="A606" s="241"/>
      <c r="B606" s="241"/>
      <c r="C606" s="241"/>
      <c r="D606" s="242"/>
      <c r="E606" s="242"/>
      <c r="F606" s="241"/>
      <c r="G606" s="241"/>
      <c r="H606" s="241"/>
      <c r="I606" s="243"/>
      <c r="J606" s="244"/>
      <c r="K606" s="234"/>
    </row>
    <row r="607" customFormat="false" ht="12" hidden="false" customHeight="false" outlineLevel="0" collapsed="false">
      <c r="A607" s="241"/>
      <c r="B607" s="241"/>
      <c r="C607" s="241"/>
      <c r="D607" s="242"/>
      <c r="E607" s="242"/>
      <c r="F607" s="241"/>
      <c r="G607" s="241"/>
      <c r="H607" s="241"/>
      <c r="I607" s="243"/>
      <c r="J607" s="244"/>
      <c r="K607" s="234"/>
    </row>
    <row r="608" customFormat="false" ht="12" hidden="false" customHeight="false" outlineLevel="0" collapsed="false">
      <c r="A608" s="241"/>
      <c r="B608" s="241"/>
      <c r="C608" s="241"/>
      <c r="D608" s="242"/>
      <c r="E608" s="242"/>
      <c r="F608" s="241"/>
      <c r="G608" s="241"/>
      <c r="H608" s="241"/>
      <c r="I608" s="243"/>
      <c r="J608" s="244"/>
      <c r="K608" s="234"/>
    </row>
    <row r="609" customFormat="false" ht="12" hidden="false" customHeight="false" outlineLevel="0" collapsed="false">
      <c r="A609" s="241"/>
      <c r="B609" s="241"/>
      <c r="C609" s="241"/>
      <c r="D609" s="242"/>
      <c r="E609" s="242"/>
      <c r="F609" s="241"/>
      <c r="G609" s="241"/>
      <c r="H609" s="241"/>
      <c r="I609" s="243"/>
      <c r="J609" s="244"/>
      <c r="K609" s="234"/>
    </row>
    <row r="610" customFormat="false" ht="12" hidden="false" customHeight="false" outlineLevel="0" collapsed="false">
      <c r="A610" s="241"/>
      <c r="B610" s="241"/>
      <c r="C610" s="241"/>
      <c r="D610" s="242"/>
      <c r="E610" s="242"/>
      <c r="F610" s="241"/>
      <c r="G610" s="241"/>
      <c r="H610" s="241"/>
      <c r="I610" s="243"/>
      <c r="J610" s="244"/>
      <c r="K610" s="234"/>
    </row>
    <row r="611" customFormat="false" ht="12" hidden="false" customHeight="false" outlineLevel="0" collapsed="false">
      <c r="A611" s="241"/>
      <c r="B611" s="241"/>
      <c r="C611" s="241"/>
      <c r="D611" s="242"/>
      <c r="E611" s="242"/>
      <c r="F611" s="241"/>
      <c r="G611" s="241"/>
      <c r="H611" s="241"/>
      <c r="I611" s="243"/>
      <c r="J611" s="244"/>
      <c r="K611" s="234"/>
    </row>
    <row r="612" customFormat="false" ht="12" hidden="false" customHeight="false" outlineLevel="0" collapsed="false">
      <c r="A612" s="241"/>
      <c r="B612" s="241"/>
      <c r="C612" s="241"/>
      <c r="D612" s="242"/>
      <c r="E612" s="242"/>
      <c r="F612" s="241"/>
      <c r="G612" s="241"/>
      <c r="H612" s="241"/>
      <c r="I612" s="243"/>
      <c r="J612" s="244"/>
      <c r="K612" s="234"/>
    </row>
    <row r="613" customFormat="false" ht="12" hidden="false" customHeight="false" outlineLevel="0" collapsed="false">
      <c r="A613" s="241"/>
      <c r="B613" s="241"/>
      <c r="C613" s="241"/>
      <c r="D613" s="242"/>
      <c r="E613" s="242"/>
      <c r="F613" s="241"/>
      <c r="G613" s="241"/>
      <c r="H613" s="241"/>
      <c r="I613" s="243"/>
      <c r="J613" s="244"/>
      <c r="K613" s="234"/>
    </row>
    <row r="614" customFormat="false" ht="12" hidden="false" customHeight="false" outlineLevel="0" collapsed="false">
      <c r="A614" s="241"/>
      <c r="B614" s="241"/>
      <c r="C614" s="241"/>
      <c r="D614" s="242"/>
      <c r="E614" s="242"/>
      <c r="F614" s="241"/>
      <c r="G614" s="241"/>
      <c r="H614" s="241"/>
      <c r="I614" s="243"/>
      <c r="J614" s="244"/>
      <c r="K614" s="234"/>
    </row>
    <row r="615" customFormat="false" ht="12" hidden="false" customHeight="false" outlineLevel="0" collapsed="false">
      <c r="A615" s="241"/>
      <c r="B615" s="241"/>
      <c r="C615" s="241"/>
      <c r="D615" s="242"/>
      <c r="E615" s="242"/>
      <c r="F615" s="241"/>
      <c r="G615" s="241"/>
      <c r="H615" s="241"/>
      <c r="I615" s="243"/>
      <c r="J615" s="244"/>
      <c r="K615" s="234"/>
    </row>
    <row r="616" customFormat="false" ht="12" hidden="false" customHeight="false" outlineLevel="0" collapsed="false">
      <c r="A616" s="241"/>
      <c r="B616" s="241"/>
      <c r="C616" s="241"/>
      <c r="D616" s="242"/>
      <c r="E616" s="242"/>
      <c r="F616" s="241"/>
      <c r="G616" s="241"/>
      <c r="H616" s="241"/>
      <c r="I616" s="243"/>
      <c r="J616" s="244"/>
      <c r="K616" s="234"/>
    </row>
    <row r="617" customFormat="false" ht="12" hidden="false" customHeight="false" outlineLevel="0" collapsed="false">
      <c r="A617" s="241"/>
      <c r="B617" s="241"/>
      <c r="C617" s="241"/>
      <c r="D617" s="242"/>
      <c r="E617" s="242"/>
      <c r="F617" s="241"/>
      <c r="G617" s="241"/>
      <c r="H617" s="241"/>
      <c r="I617" s="243"/>
      <c r="J617" s="244"/>
      <c r="K617" s="234"/>
    </row>
    <row r="618" customFormat="false" ht="12" hidden="false" customHeight="false" outlineLevel="0" collapsed="false">
      <c r="A618" s="241"/>
      <c r="B618" s="241"/>
      <c r="C618" s="241"/>
      <c r="D618" s="242"/>
      <c r="E618" s="242"/>
      <c r="F618" s="241"/>
      <c r="G618" s="241"/>
      <c r="H618" s="241"/>
      <c r="I618" s="243"/>
      <c r="J618" s="244"/>
      <c r="K618" s="234"/>
    </row>
    <row r="619" customFormat="false" ht="12" hidden="false" customHeight="false" outlineLevel="0" collapsed="false">
      <c r="A619" s="241"/>
      <c r="B619" s="241"/>
      <c r="C619" s="241"/>
      <c r="D619" s="242"/>
      <c r="E619" s="242"/>
      <c r="F619" s="241"/>
      <c r="G619" s="241"/>
      <c r="H619" s="241"/>
      <c r="I619" s="243"/>
      <c r="J619" s="244"/>
      <c r="K619" s="234"/>
    </row>
    <row r="620" customFormat="false" ht="12" hidden="false" customHeight="false" outlineLevel="0" collapsed="false">
      <c r="A620" s="241"/>
      <c r="B620" s="241"/>
      <c r="C620" s="241"/>
      <c r="D620" s="242"/>
      <c r="E620" s="242"/>
      <c r="F620" s="241"/>
      <c r="G620" s="241"/>
      <c r="H620" s="241"/>
      <c r="I620" s="243"/>
      <c r="J620" s="244"/>
      <c r="K620" s="234"/>
    </row>
    <row r="621" customFormat="false" ht="12" hidden="false" customHeight="false" outlineLevel="0" collapsed="false">
      <c r="A621" s="241"/>
      <c r="B621" s="241"/>
      <c r="C621" s="241"/>
      <c r="D621" s="242"/>
      <c r="E621" s="242"/>
      <c r="F621" s="241"/>
      <c r="G621" s="241"/>
      <c r="H621" s="241"/>
      <c r="I621" s="243"/>
      <c r="J621" s="244"/>
      <c r="K621" s="234"/>
    </row>
    <row r="622" customFormat="false" ht="12" hidden="false" customHeight="false" outlineLevel="0" collapsed="false">
      <c r="A622" s="241"/>
      <c r="B622" s="241"/>
      <c r="C622" s="241"/>
      <c r="D622" s="242"/>
      <c r="E622" s="242"/>
      <c r="F622" s="241"/>
      <c r="G622" s="241"/>
      <c r="H622" s="241"/>
      <c r="I622" s="243"/>
      <c r="J622" s="244"/>
      <c r="K622" s="234"/>
    </row>
    <row r="623" customFormat="false" ht="12" hidden="false" customHeight="false" outlineLevel="0" collapsed="false">
      <c r="A623" s="241"/>
      <c r="B623" s="241"/>
      <c r="C623" s="241"/>
      <c r="D623" s="242"/>
      <c r="E623" s="242"/>
      <c r="F623" s="241"/>
      <c r="G623" s="241"/>
      <c r="H623" s="241"/>
      <c r="I623" s="243"/>
      <c r="J623" s="244"/>
      <c r="K623" s="234"/>
    </row>
    <row r="624" customFormat="false" ht="12" hidden="false" customHeight="false" outlineLevel="0" collapsed="false">
      <c r="A624" s="241"/>
      <c r="B624" s="241"/>
      <c r="C624" s="241"/>
      <c r="D624" s="242"/>
      <c r="E624" s="242"/>
      <c r="F624" s="241"/>
      <c r="G624" s="241"/>
      <c r="H624" s="241"/>
      <c r="I624" s="243"/>
      <c r="J624" s="244"/>
      <c r="K624" s="234"/>
    </row>
    <row r="625" customFormat="false" ht="12" hidden="false" customHeight="false" outlineLevel="0" collapsed="false">
      <c r="A625" s="241"/>
      <c r="B625" s="241"/>
      <c r="C625" s="241"/>
      <c r="D625" s="242"/>
      <c r="E625" s="242"/>
      <c r="F625" s="241"/>
      <c r="G625" s="241"/>
      <c r="H625" s="241"/>
      <c r="I625" s="243"/>
      <c r="J625" s="244"/>
      <c r="K625" s="234"/>
    </row>
    <row r="626" customFormat="false" ht="12" hidden="false" customHeight="false" outlineLevel="0" collapsed="false">
      <c r="A626" s="241"/>
      <c r="B626" s="241"/>
      <c r="C626" s="241"/>
      <c r="D626" s="242"/>
      <c r="E626" s="242"/>
      <c r="F626" s="241"/>
      <c r="G626" s="241"/>
      <c r="H626" s="241"/>
      <c r="I626" s="243"/>
      <c r="J626" s="244"/>
      <c r="K626" s="234"/>
    </row>
    <row r="627" customFormat="false" ht="12" hidden="false" customHeight="false" outlineLevel="0" collapsed="false">
      <c r="A627" s="241"/>
      <c r="B627" s="241"/>
      <c r="C627" s="241"/>
      <c r="D627" s="242"/>
      <c r="E627" s="242"/>
      <c r="F627" s="241"/>
      <c r="G627" s="241"/>
      <c r="H627" s="241"/>
      <c r="I627" s="243"/>
      <c r="J627" s="244"/>
      <c r="K627" s="234"/>
    </row>
    <row r="628" customFormat="false" ht="12" hidden="false" customHeight="false" outlineLevel="0" collapsed="false">
      <c r="A628" s="241"/>
      <c r="B628" s="241"/>
      <c r="C628" s="241"/>
      <c r="D628" s="242"/>
      <c r="E628" s="242"/>
      <c r="F628" s="241"/>
      <c r="G628" s="241"/>
      <c r="H628" s="241"/>
      <c r="I628" s="243"/>
      <c r="J628" s="244"/>
      <c r="K628" s="234"/>
    </row>
    <row r="629" customFormat="false" ht="12" hidden="false" customHeight="false" outlineLevel="0" collapsed="false">
      <c r="A629" s="241"/>
      <c r="B629" s="241"/>
      <c r="C629" s="241"/>
      <c r="D629" s="242"/>
      <c r="E629" s="242"/>
      <c r="F629" s="241"/>
      <c r="G629" s="241"/>
      <c r="H629" s="241"/>
      <c r="I629" s="243"/>
      <c r="J629" s="244"/>
      <c r="K629" s="234"/>
    </row>
    <row r="630" customFormat="false" ht="12" hidden="false" customHeight="false" outlineLevel="0" collapsed="false">
      <c r="A630" s="241"/>
      <c r="B630" s="241"/>
      <c r="C630" s="241"/>
      <c r="D630" s="242"/>
      <c r="E630" s="242"/>
      <c r="F630" s="241"/>
      <c r="G630" s="241"/>
      <c r="H630" s="241"/>
      <c r="I630" s="243"/>
      <c r="J630" s="244"/>
      <c r="K630" s="234"/>
    </row>
    <row r="631" customFormat="false" ht="12" hidden="false" customHeight="false" outlineLevel="0" collapsed="false">
      <c r="A631" s="241"/>
      <c r="B631" s="241"/>
      <c r="C631" s="241"/>
      <c r="D631" s="242"/>
      <c r="E631" s="242"/>
      <c r="F631" s="241"/>
      <c r="G631" s="241"/>
      <c r="H631" s="241"/>
      <c r="I631" s="243"/>
      <c r="J631" s="244"/>
      <c r="K631" s="234"/>
    </row>
    <row r="632" customFormat="false" ht="12" hidden="false" customHeight="false" outlineLevel="0" collapsed="false">
      <c r="A632" s="241"/>
      <c r="B632" s="241"/>
      <c r="C632" s="241"/>
      <c r="D632" s="242"/>
      <c r="E632" s="242"/>
      <c r="F632" s="241"/>
      <c r="G632" s="241"/>
      <c r="H632" s="241"/>
      <c r="I632" s="243"/>
      <c r="J632" s="244"/>
      <c r="K632" s="234"/>
    </row>
    <row r="633" customFormat="false" ht="12" hidden="false" customHeight="false" outlineLevel="0" collapsed="false">
      <c r="A633" s="241"/>
      <c r="B633" s="241"/>
      <c r="C633" s="241"/>
      <c r="D633" s="242"/>
      <c r="E633" s="242"/>
      <c r="F633" s="241"/>
      <c r="G633" s="241"/>
      <c r="H633" s="241"/>
      <c r="I633" s="243"/>
      <c r="J633" s="244"/>
      <c r="K633" s="234"/>
    </row>
    <row r="634" customFormat="false" ht="12" hidden="false" customHeight="false" outlineLevel="0" collapsed="false">
      <c r="A634" s="241"/>
      <c r="B634" s="241"/>
      <c r="C634" s="241"/>
      <c r="D634" s="242"/>
      <c r="E634" s="242"/>
      <c r="F634" s="241"/>
      <c r="G634" s="241"/>
      <c r="H634" s="241"/>
      <c r="I634" s="243"/>
      <c r="J634" s="244"/>
      <c r="K634" s="234"/>
    </row>
    <row r="635" customFormat="false" ht="12" hidden="false" customHeight="false" outlineLevel="0" collapsed="false">
      <c r="A635" s="241"/>
      <c r="B635" s="241"/>
      <c r="C635" s="241"/>
      <c r="D635" s="242"/>
      <c r="E635" s="242"/>
      <c r="F635" s="241"/>
      <c r="G635" s="241"/>
      <c r="H635" s="241"/>
      <c r="I635" s="243"/>
      <c r="J635" s="244"/>
      <c r="K635" s="234"/>
    </row>
    <row r="636" customFormat="false" ht="12" hidden="false" customHeight="false" outlineLevel="0" collapsed="false">
      <c r="A636" s="241"/>
      <c r="B636" s="241"/>
      <c r="C636" s="241"/>
      <c r="D636" s="242"/>
      <c r="E636" s="242"/>
      <c r="F636" s="241"/>
      <c r="G636" s="241"/>
      <c r="H636" s="241"/>
      <c r="I636" s="243"/>
      <c r="J636" s="244"/>
      <c r="K636" s="234"/>
    </row>
    <row r="637" customFormat="false" ht="12" hidden="false" customHeight="false" outlineLevel="0" collapsed="false">
      <c r="A637" s="241"/>
      <c r="B637" s="241"/>
      <c r="C637" s="241"/>
      <c r="D637" s="242"/>
      <c r="E637" s="242"/>
      <c r="F637" s="241"/>
      <c r="G637" s="241"/>
      <c r="H637" s="241"/>
      <c r="I637" s="243"/>
      <c r="J637" s="244"/>
      <c r="K637" s="234"/>
    </row>
    <row r="638" customFormat="false" ht="12" hidden="false" customHeight="false" outlineLevel="0" collapsed="false">
      <c r="A638" s="241"/>
      <c r="B638" s="241"/>
      <c r="C638" s="241"/>
      <c r="D638" s="242"/>
      <c r="E638" s="242"/>
      <c r="F638" s="241"/>
      <c r="G638" s="241"/>
      <c r="H638" s="241"/>
      <c r="I638" s="243"/>
      <c r="J638" s="244"/>
      <c r="K638" s="234"/>
    </row>
    <row r="639" customFormat="false" ht="12" hidden="false" customHeight="false" outlineLevel="0" collapsed="false">
      <c r="A639" s="241"/>
      <c r="B639" s="241"/>
      <c r="C639" s="241"/>
      <c r="D639" s="242"/>
      <c r="E639" s="242"/>
      <c r="F639" s="241"/>
      <c r="G639" s="241"/>
      <c r="H639" s="241"/>
      <c r="I639" s="243"/>
      <c r="J639" s="244"/>
      <c r="K639" s="234"/>
    </row>
    <row r="640" customFormat="false" ht="12" hidden="false" customHeight="false" outlineLevel="0" collapsed="false">
      <c r="A640" s="241"/>
      <c r="B640" s="241"/>
      <c r="C640" s="241"/>
      <c r="D640" s="242"/>
      <c r="E640" s="242"/>
      <c r="F640" s="241"/>
      <c r="G640" s="241"/>
      <c r="H640" s="241"/>
      <c r="I640" s="243"/>
      <c r="J640" s="244"/>
      <c r="K640" s="234"/>
    </row>
    <row r="641" customFormat="false" ht="12" hidden="false" customHeight="false" outlineLevel="0" collapsed="false">
      <c r="A641" s="241"/>
      <c r="B641" s="241"/>
      <c r="C641" s="241"/>
      <c r="D641" s="242"/>
      <c r="E641" s="242"/>
      <c r="F641" s="241"/>
      <c r="G641" s="241"/>
      <c r="H641" s="241"/>
      <c r="I641" s="243"/>
      <c r="J641" s="244"/>
      <c r="K641" s="234"/>
    </row>
    <row r="642" customFormat="false" ht="12" hidden="false" customHeight="false" outlineLevel="0" collapsed="false">
      <c r="A642" s="241"/>
      <c r="B642" s="241"/>
      <c r="C642" s="241"/>
      <c r="D642" s="242"/>
      <c r="E642" s="242"/>
      <c r="F642" s="241"/>
      <c r="G642" s="241"/>
      <c r="H642" s="241"/>
      <c r="I642" s="243"/>
      <c r="J642" s="244"/>
      <c r="K642" s="234"/>
    </row>
    <row r="643" customFormat="false" ht="12" hidden="false" customHeight="false" outlineLevel="0" collapsed="false">
      <c r="A643" s="241"/>
      <c r="B643" s="241"/>
      <c r="C643" s="241"/>
      <c r="D643" s="242"/>
      <c r="E643" s="242"/>
      <c r="F643" s="241"/>
      <c r="G643" s="241"/>
      <c r="H643" s="241"/>
      <c r="I643" s="243"/>
      <c r="J643" s="244"/>
      <c r="K643" s="234"/>
    </row>
    <row r="644" customFormat="false" ht="12" hidden="false" customHeight="false" outlineLevel="0" collapsed="false">
      <c r="A644" s="241"/>
      <c r="B644" s="241"/>
      <c r="C644" s="241"/>
      <c r="D644" s="242"/>
      <c r="E644" s="242"/>
      <c r="F644" s="241"/>
      <c r="G644" s="241"/>
      <c r="H644" s="241"/>
      <c r="I644" s="243"/>
      <c r="J644" s="244"/>
      <c r="K644" s="234"/>
    </row>
    <row r="645" customFormat="false" ht="12" hidden="false" customHeight="false" outlineLevel="0" collapsed="false">
      <c r="A645" s="241"/>
      <c r="B645" s="241"/>
      <c r="C645" s="241"/>
      <c r="D645" s="242"/>
      <c r="E645" s="242"/>
      <c r="F645" s="241"/>
      <c r="G645" s="241"/>
      <c r="H645" s="241"/>
      <c r="I645" s="243"/>
      <c r="J645" s="244"/>
      <c r="K645" s="234"/>
    </row>
    <row r="646" customFormat="false" ht="12" hidden="false" customHeight="false" outlineLevel="0" collapsed="false">
      <c r="A646" s="241"/>
      <c r="B646" s="241"/>
      <c r="C646" s="241"/>
      <c r="D646" s="242"/>
      <c r="E646" s="242"/>
      <c r="F646" s="241"/>
      <c r="G646" s="241"/>
      <c r="H646" s="241"/>
      <c r="I646" s="243"/>
      <c r="J646" s="244"/>
      <c r="K646" s="234"/>
    </row>
    <row r="647" customFormat="false" ht="12" hidden="false" customHeight="false" outlineLevel="0" collapsed="false">
      <c r="A647" s="241"/>
      <c r="B647" s="241"/>
      <c r="C647" s="241"/>
      <c r="D647" s="242"/>
      <c r="E647" s="242"/>
      <c r="F647" s="241"/>
      <c r="G647" s="241"/>
      <c r="H647" s="241"/>
      <c r="I647" s="243"/>
      <c r="J647" s="244"/>
      <c r="K647" s="234"/>
    </row>
    <row r="648" customFormat="false" ht="12" hidden="false" customHeight="false" outlineLevel="0" collapsed="false">
      <c r="A648" s="241"/>
      <c r="B648" s="241"/>
      <c r="C648" s="241"/>
      <c r="D648" s="242"/>
      <c r="E648" s="242"/>
      <c r="F648" s="241"/>
      <c r="G648" s="241"/>
      <c r="H648" s="241"/>
      <c r="I648" s="243"/>
      <c r="J648" s="244"/>
      <c r="K648" s="234"/>
    </row>
    <row r="649" customFormat="false" ht="12" hidden="false" customHeight="false" outlineLevel="0" collapsed="false">
      <c r="A649" s="241"/>
      <c r="B649" s="241"/>
      <c r="C649" s="241"/>
      <c r="D649" s="242"/>
      <c r="E649" s="242"/>
      <c r="F649" s="241"/>
      <c r="G649" s="241"/>
      <c r="H649" s="241"/>
      <c r="I649" s="243"/>
      <c r="J649" s="244"/>
      <c r="K649" s="234"/>
    </row>
    <row r="650" customFormat="false" ht="12" hidden="false" customHeight="false" outlineLevel="0" collapsed="false">
      <c r="A650" s="241"/>
      <c r="B650" s="241"/>
      <c r="C650" s="241"/>
      <c r="D650" s="242"/>
      <c r="E650" s="242"/>
      <c r="F650" s="241"/>
      <c r="G650" s="241"/>
      <c r="H650" s="241"/>
      <c r="I650" s="243"/>
      <c r="J650" s="244"/>
      <c r="K650" s="234"/>
    </row>
    <row r="651" customFormat="false" ht="12" hidden="false" customHeight="false" outlineLevel="0" collapsed="false">
      <c r="A651" s="241"/>
      <c r="B651" s="241"/>
      <c r="C651" s="241"/>
      <c r="D651" s="242"/>
      <c r="E651" s="242"/>
      <c r="F651" s="241"/>
      <c r="G651" s="241"/>
      <c r="H651" s="241"/>
      <c r="I651" s="243"/>
      <c r="J651" s="244"/>
      <c r="K651" s="234"/>
    </row>
    <row r="652" customFormat="false" ht="12" hidden="false" customHeight="false" outlineLevel="0" collapsed="false">
      <c r="A652" s="241"/>
      <c r="B652" s="241"/>
      <c r="C652" s="241"/>
      <c r="D652" s="242"/>
      <c r="E652" s="242"/>
      <c r="F652" s="241"/>
      <c r="G652" s="241"/>
      <c r="H652" s="241"/>
      <c r="I652" s="243"/>
      <c r="J652" s="244"/>
      <c r="K652" s="234"/>
    </row>
    <row r="653" customFormat="false" ht="12" hidden="false" customHeight="false" outlineLevel="0" collapsed="false">
      <c r="A653" s="241"/>
      <c r="B653" s="241"/>
      <c r="C653" s="241"/>
      <c r="D653" s="242"/>
      <c r="E653" s="242"/>
      <c r="F653" s="241"/>
      <c r="G653" s="241"/>
      <c r="H653" s="241"/>
      <c r="I653" s="243"/>
      <c r="J653" s="244"/>
      <c r="K653" s="234"/>
    </row>
    <row r="654" customFormat="false" ht="12" hidden="false" customHeight="false" outlineLevel="0" collapsed="false">
      <c r="A654" s="241"/>
      <c r="B654" s="241"/>
      <c r="C654" s="241"/>
      <c r="D654" s="242"/>
      <c r="E654" s="242"/>
      <c r="F654" s="241"/>
      <c r="G654" s="241"/>
      <c r="H654" s="241"/>
      <c r="I654" s="243"/>
      <c r="J654" s="244"/>
      <c r="K654" s="234"/>
    </row>
    <row r="655" customFormat="false" ht="12" hidden="false" customHeight="false" outlineLevel="0" collapsed="false">
      <c r="A655" s="241"/>
      <c r="B655" s="241"/>
      <c r="C655" s="241"/>
      <c r="D655" s="242"/>
      <c r="E655" s="242"/>
      <c r="F655" s="241"/>
      <c r="G655" s="241"/>
      <c r="H655" s="241"/>
      <c r="I655" s="243"/>
      <c r="J655" s="244"/>
      <c r="K655" s="234"/>
    </row>
    <row r="656" customFormat="false" ht="12" hidden="false" customHeight="false" outlineLevel="0" collapsed="false">
      <c r="A656" s="241"/>
      <c r="B656" s="241"/>
      <c r="C656" s="241"/>
      <c r="D656" s="242"/>
      <c r="E656" s="242"/>
      <c r="F656" s="241"/>
      <c r="G656" s="241"/>
      <c r="H656" s="241"/>
      <c r="I656" s="243"/>
      <c r="J656" s="244"/>
      <c r="K656" s="234"/>
    </row>
    <row r="657" customFormat="false" ht="12" hidden="false" customHeight="false" outlineLevel="0" collapsed="false">
      <c r="A657" s="241"/>
      <c r="B657" s="241"/>
      <c r="C657" s="241"/>
      <c r="D657" s="242"/>
      <c r="E657" s="242"/>
      <c r="F657" s="241"/>
      <c r="G657" s="241"/>
      <c r="H657" s="241"/>
      <c r="I657" s="243"/>
      <c r="J657" s="244"/>
      <c r="K657" s="234"/>
    </row>
    <row r="658" customFormat="false" ht="12" hidden="false" customHeight="false" outlineLevel="0" collapsed="false">
      <c r="A658" s="241"/>
      <c r="B658" s="241"/>
      <c r="C658" s="241"/>
      <c r="D658" s="242"/>
      <c r="E658" s="242"/>
      <c r="F658" s="241"/>
      <c r="G658" s="241"/>
      <c r="H658" s="241"/>
      <c r="I658" s="243"/>
      <c r="J658" s="244"/>
      <c r="K658" s="234"/>
    </row>
    <row r="659" customFormat="false" ht="12" hidden="false" customHeight="false" outlineLevel="0" collapsed="false">
      <c r="A659" s="241"/>
      <c r="B659" s="241"/>
      <c r="C659" s="241"/>
      <c r="D659" s="242"/>
      <c r="E659" s="242"/>
      <c r="F659" s="241"/>
      <c r="G659" s="241"/>
      <c r="H659" s="241"/>
      <c r="I659" s="243"/>
      <c r="J659" s="244"/>
      <c r="K659" s="234"/>
    </row>
    <row r="660" customFormat="false" ht="12" hidden="false" customHeight="false" outlineLevel="0" collapsed="false">
      <c r="A660" s="241"/>
      <c r="B660" s="241"/>
      <c r="C660" s="241"/>
      <c r="D660" s="242"/>
      <c r="E660" s="242"/>
      <c r="F660" s="241"/>
      <c r="G660" s="241"/>
      <c r="H660" s="241"/>
      <c r="I660" s="243"/>
      <c r="J660" s="244"/>
      <c r="K660" s="234"/>
    </row>
    <row r="661" customFormat="false" ht="12" hidden="false" customHeight="false" outlineLevel="0" collapsed="false">
      <c r="A661" s="241"/>
      <c r="B661" s="241"/>
      <c r="C661" s="241"/>
      <c r="D661" s="242"/>
      <c r="E661" s="242"/>
      <c r="F661" s="241"/>
      <c r="G661" s="241"/>
      <c r="H661" s="241"/>
      <c r="I661" s="243"/>
      <c r="J661" s="244"/>
      <c r="K661" s="234"/>
    </row>
    <row r="662" customFormat="false" ht="12" hidden="false" customHeight="false" outlineLevel="0" collapsed="false">
      <c r="A662" s="241"/>
      <c r="B662" s="241"/>
      <c r="C662" s="241"/>
      <c r="D662" s="242"/>
      <c r="E662" s="242"/>
      <c r="F662" s="241"/>
      <c r="G662" s="241"/>
      <c r="H662" s="241"/>
      <c r="I662" s="243"/>
      <c r="J662" s="244"/>
      <c r="K662" s="234"/>
    </row>
    <row r="663" customFormat="false" ht="12" hidden="false" customHeight="false" outlineLevel="0" collapsed="false">
      <c r="A663" s="241"/>
      <c r="B663" s="241"/>
      <c r="C663" s="241"/>
      <c r="D663" s="242"/>
      <c r="E663" s="242"/>
      <c r="F663" s="241"/>
      <c r="G663" s="241"/>
      <c r="H663" s="241"/>
      <c r="I663" s="243"/>
      <c r="J663" s="244"/>
      <c r="K663" s="234"/>
    </row>
    <row r="664" customFormat="false" ht="12" hidden="false" customHeight="false" outlineLevel="0" collapsed="false">
      <c r="A664" s="241"/>
      <c r="B664" s="241"/>
      <c r="C664" s="241"/>
      <c r="D664" s="242"/>
      <c r="E664" s="242"/>
      <c r="F664" s="241"/>
      <c r="G664" s="241"/>
      <c r="H664" s="241"/>
      <c r="I664" s="243"/>
      <c r="J664" s="244"/>
      <c r="K664" s="234"/>
    </row>
    <row r="665" customFormat="false" ht="12" hidden="false" customHeight="false" outlineLevel="0" collapsed="false">
      <c r="A665" s="241"/>
      <c r="B665" s="241"/>
      <c r="C665" s="241"/>
      <c r="D665" s="242"/>
      <c r="E665" s="242"/>
      <c r="F665" s="241"/>
      <c r="G665" s="241"/>
      <c r="H665" s="241"/>
      <c r="I665" s="243"/>
      <c r="J665" s="244"/>
      <c r="K665" s="234"/>
    </row>
    <row r="666" customFormat="false" ht="12" hidden="false" customHeight="false" outlineLevel="0" collapsed="false">
      <c r="A666" s="241"/>
      <c r="B666" s="241"/>
      <c r="C666" s="241"/>
      <c r="D666" s="242"/>
      <c r="E666" s="242"/>
      <c r="F666" s="241"/>
      <c r="G666" s="241"/>
      <c r="H666" s="241"/>
      <c r="I666" s="243"/>
      <c r="J666" s="244"/>
      <c r="K666" s="234"/>
    </row>
    <row r="667" customFormat="false" ht="12" hidden="false" customHeight="false" outlineLevel="0" collapsed="false">
      <c r="A667" s="241"/>
      <c r="B667" s="241"/>
      <c r="C667" s="241"/>
      <c r="D667" s="242"/>
      <c r="E667" s="242"/>
      <c r="F667" s="241"/>
      <c r="G667" s="241"/>
      <c r="H667" s="241"/>
      <c r="I667" s="243"/>
      <c r="J667" s="244"/>
      <c r="K667" s="234"/>
    </row>
    <row r="668" customFormat="false" ht="12" hidden="false" customHeight="false" outlineLevel="0" collapsed="false">
      <c r="A668" s="241"/>
      <c r="B668" s="241"/>
      <c r="C668" s="241"/>
      <c r="D668" s="242"/>
      <c r="E668" s="242"/>
      <c r="F668" s="241"/>
      <c r="G668" s="241"/>
      <c r="H668" s="241"/>
      <c r="I668" s="243"/>
      <c r="J668" s="244"/>
      <c r="K668" s="234"/>
    </row>
    <row r="669" customFormat="false" ht="12" hidden="false" customHeight="false" outlineLevel="0" collapsed="false">
      <c r="A669" s="241"/>
      <c r="B669" s="241"/>
      <c r="C669" s="241"/>
      <c r="D669" s="242"/>
      <c r="E669" s="242"/>
      <c r="F669" s="241"/>
      <c r="G669" s="241"/>
      <c r="H669" s="241"/>
      <c r="I669" s="243"/>
      <c r="J669" s="244"/>
      <c r="K669" s="234"/>
    </row>
    <row r="670" customFormat="false" ht="12" hidden="false" customHeight="false" outlineLevel="0" collapsed="false">
      <c r="A670" s="241"/>
      <c r="B670" s="241"/>
      <c r="C670" s="241"/>
      <c r="D670" s="242"/>
      <c r="E670" s="242"/>
      <c r="F670" s="241"/>
      <c r="G670" s="241"/>
      <c r="H670" s="241"/>
      <c r="I670" s="243"/>
      <c r="J670" s="244"/>
      <c r="K670" s="234"/>
    </row>
    <row r="671" customFormat="false" ht="12" hidden="false" customHeight="false" outlineLevel="0" collapsed="false">
      <c r="A671" s="241"/>
      <c r="B671" s="241"/>
      <c r="C671" s="241"/>
      <c r="D671" s="242"/>
      <c r="E671" s="242"/>
      <c r="F671" s="241"/>
      <c r="G671" s="241"/>
      <c r="H671" s="241"/>
      <c r="I671" s="243"/>
      <c r="J671" s="244"/>
      <c r="K671" s="234"/>
    </row>
    <row r="672" customFormat="false" ht="12" hidden="false" customHeight="false" outlineLevel="0" collapsed="false">
      <c r="A672" s="241"/>
      <c r="B672" s="241"/>
      <c r="C672" s="241"/>
      <c r="D672" s="242"/>
      <c r="E672" s="242"/>
      <c r="F672" s="241"/>
      <c r="G672" s="241"/>
      <c r="H672" s="241"/>
      <c r="I672" s="243"/>
      <c r="J672" s="244"/>
      <c r="K672" s="234"/>
    </row>
    <row r="673" customFormat="false" ht="12" hidden="false" customHeight="false" outlineLevel="0" collapsed="false">
      <c r="A673" s="241"/>
      <c r="B673" s="241"/>
      <c r="C673" s="241"/>
      <c r="D673" s="242"/>
      <c r="E673" s="242"/>
      <c r="F673" s="241"/>
      <c r="G673" s="241"/>
      <c r="H673" s="241"/>
      <c r="I673" s="243"/>
      <c r="J673" s="244"/>
      <c r="K673" s="234"/>
    </row>
    <row r="674" customFormat="false" ht="12" hidden="false" customHeight="false" outlineLevel="0" collapsed="false">
      <c r="A674" s="241"/>
      <c r="B674" s="241"/>
      <c r="C674" s="241"/>
      <c r="D674" s="242"/>
      <c r="E674" s="242"/>
      <c r="F674" s="241"/>
      <c r="G674" s="241"/>
      <c r="H674" s="241"/>
      <c r="I674" s="243"/>
      <c r="J674" s="244"/>
      <c r="K674" s="234"/>
    </row>
    <row r="675" customFormat="false" ht="12" hidden="false" customHeight="false" outlineLevel="0" collapsed="false">
      <c r="A675" s="241"/>
      <c r="B675" s="241"/>
      <c r="C675" s="241"/>
      <c r="D675" s="242"/>
      <c r="E675" s="242"/>
      <c r="F675" s="241"/>
      <c r="G675" s="241"/>
      <c r="H675" s="241"/>
      <c r="I675" s="243"/>
      <c r="J675" s="244"/>
      <c r="K675" s="234"/>
    </row>
    <row r="676" customFormat="false" ht="12" hidden="false" customHeight="false" outlineLevel="0" collapsed="false">
      <c r="A676" s="241"/>
      <c r="B676" s="241"/>
      <c r="C676" s="241"/>
      <c r="D676" s="242"/>
      <c r="E676" s="242"/>
      <c r="F676" s="241"/>
      <c r="G676" s="241"/>
      <c r="H676" s="241"/>
      <c r="I676" s="243"/>
      <c r="J676" s="244"/>
      <c r="K676" s="234"/>
    </row>
    <row r="677" customFormat="false" ht="12" hidden="false" customHeight="false" outlineLevel="0" collapsed="false">
      <c r="A677" s="241"/>
      <c r="B677" s="241"/>
      <c r="C677" s="241"/>
      <c r="D677" s="242"/>
      <c r="E677" s="242"/>
      <c r="F677" s="241"/>
      <c r="G677" s="241"/>
      <c r="H677" s="241"/>
      <c r="I677" s="243"/>
      <c r="J677" s="244"/>
      <c r="K677" s="234"/>
    </row>
    <row r="678" customFormat="false" ht="12" hidden="false" customHeight="false" outlineLevel="0" collapsed="false">
      <c r="A678" s="241"/>
      <c r="B678" s="241"/>
      <c r="C678" s="241"/>
      <c r="D678" s="242"/>
      <c r="E678" s="242"/>
      <c r="F678" s="241"/>
      <c r="G678" s="241"/>
      <c r="H678" s="241"/>
      <c r="I678" s="243"/>
      <c r="J678" s="244"/>
      <c r="K678" s="234"/>
    </row>
    <row r="679" customFormat="false" ht="12" hidden="false" customHeight="false" outlineLevel="0" collapsed="false">
      <c r="A679" s="241"/>
      <c r="B679" s="241"/>
      <c r="C679" s="241"/>
      <c r="D679" s="242"/>
      <c r="E679" s="242"/>
      <c r="F679" s="241"/>
      <c r="G679" s="241"/>
      <c r="H679" s="241"/>
      <c r="I679" s="243"/>
      <c r="J679" s="244"/>
      <c r="K679" s="234"/>
    </row>
    <row r="680" customFormat="false" ht="12" hidden="false" customHeight="false" outlineLevel="0" collapsed="false">
      <c r="A680" s="241"/>
      <c r="B680" s="241"/>
      <c r="C680" s="241"/>
      <c r="D680" s="242"/>
      <c r="E680" s="242"/>
      <c r="F680" s="241"/>
      <c r="G680" s="241"/>
      <c r="H680" s="241"/>
      <c r="I680" s="243"/>
      <c r="J680" s="244"/>
      <c r="K680" s="234"/>
    </row>
    <row r="681" customFormat="false" ht="12" hidden="false" customHeight="false" outlineLevel="0" collapsed="false">
      <c r="A681" s="241"/>
      <c r="B681" s="241"/>
      <c r="C681" s="241"/>
      <c r="D681" s="242"/>
      <c r="E681" s="242"/>
      <c r="F681" s="241"/>
      <c r="G681" s="241"/>
      <c r="H681" s="241"/>
      <c r="I681" s="243"/>
      <c r="J681" s="244"/>
      <c r="K681" s="234"/>
    </row>
    <row r="682" customFormat="false" ht="12" hidden="false" customHeight="false" outlineLevel="0" collapsed="false">
      <c r="A682" s="241"/>
      <c r="B682" s="241"/>
      <c r="C682" s="241"/>
      <c r="D682" s="242"/>
      <c r="E682" s="242"/>
      <c r="F682" s="241"/>
      <c r="G682" s="241"/>
      <c r="H682" s="241"/>
      <c r="I682" s="243"/>
      <c r="J682" s="244"/>
      <c r="K682" s="234"/>
    </row>
    <row r="683" customFormat="false" ht="12" hidden="false" customHeight="false" outlineLevel="0" collapsed="false">
      <c r="A683" s="241"/>
      <c r="B683" s="241"/>
      <c r="C683" s="241"/>
      <c r="D683" s="242"/>
      <c r="E683" s="242"/>
      <c r="F683" s="241"/>
      <c r="G683" s="241"/>
      <c r="H683" s="241"/>
      <c r="I683" s="243"/>
      <c r="J683" s="244"/>
      <c r="K683" s="234"/>
    </row>
    <row r="684" customFormat="false" ht="12" hidden="false" customHeight="false" outlineLevel="0" collapsed="false">
      <c r="A684" s="241"/>
      <c r="B684" s="241"/>
      <c r="C684" s="241"/>
      <c r="D684" s="242"/>
      <c r="E684" s="242"/>
      <c r="F684" s="241"/>
      <c r="G684" s="241"/>
      <c r="H684" s="241"/>
      <c r="I684" s="243"/>
      <c r="J684" s="244"/>
      <c r="K684" s="234"/>
    </row>
    <row r="685" customFormat="false" ht="12" hidden="false" customHeight="false" outlineLevel="0" collapsed="false">
      <c r="A685" s="241"/>
      <c r="B685" s="241"/>
      <c r="C685" s="241"/>
      <c r="D685" s="242"/>
      <c r="E685" s="242"/>
      <c r="F685" s="241"/>
      <c r="G685" s="241"/>
      <c r="H685" s="241"/>
      <c r="I685" s="243"/>
      <c r="J685" s="244"/>
      <c r="K685" s="234"/>
    </row>
    <row r="686" customFormat="false" ht="12" hidden="false" customHeight="false" outlineLevel="0" collapsed="false">
      <c r="A686" s="241"/>
      <c r="B686" s="241"/>
      <c r="C686" s="241"/>
      <c r="D686" s="242"/>
      <c r="E686" s="242"/>
      <c r="F686" s="241"/>
      <c r="G686" s="241"/>
      <c r="H686" s="241"/>
      <c r="I686" s="243"/>
      <c r="J686" s="244"/>
      <c r="K686" s="234"/>
    </row>
    <row r="687" customFormat="false" ht="12" hidden="false" customHeight="false" outlineLevel="0" collapsed="false">
      <c r="A687" s="241"/>
      <c r="B687" s="241"/>
      <c r="C687" s="241"/>
      <c r="D687" s="242"/>
      <c r="E687" s="242"/>
      <c r="F687" s="241"/>
      <c r="G687" s="241"/>
      <c r="H687" s="241"/>
      <c r="I687" s="243"/>
      <c r="J687" s="244"/>
      <c r="K687" s="234"/>
    </row>
    <row r="688" customFormat="false" ht="12" hidden="false" customHeight="false" outlineLevel="0" collapsed="false">
      <c r="A688" s="241"/>
      <c r="B688" s="241"/>
      <c r="C688" s="241"/>
      <c r="D688" s="242"/>
      <c r="E688" s="242"/>
      <c r="F688" s="241"/>
      <c r="G688" s="241"/>
      <c r="H688" s="241"/>
      <c r="I688" s="243"/>
      <c r="J688" s="244"/>
      <c r="K688" s="234"/>
    </row>
    <row r="689" customFormat="false" ht="12" hidden="false" customHeight="false" outlineLevel="0" collapsed="false">
      <c r="A689" s="241"/>
      <c r="B689" s="241"/>
      <c r="C689" s="241"/>
      <c r="D689" s="242"/>
      <c r="E689" s="242"/>
      <c r="F689" s="241"/>
      <c r="G689" s="241"/>
      <c r="H689" s="241"/>
      <c r="I689" s="243"/>
      <c r="J689" s="244"/>
      <c r="K689" s="234"/>
    </row>
    <row r="690" customFormat="false" ht="12" hidden="false" customHeight="false" outlineLevel="0" collapsed="false">
      <c r="A690" s="241"/>
      <c r="B690" s="241"/>
      <c r="C690" s="241"/>
      <c r="D690" s="242"/>
      <c r="E690" s="242"/>
      <c r="F690" s="241"/>
      <c r="G690" s="241"/>
      <c r="H690" s="241"/>
      <c r="I690" s="243"/>
      <c r="J690" s="244"/>
      <c r="K690" s="234"/>
    </row>
    <row r="691" customFormat="false" ht="12" hidden="false" customHeight="false" outlineLevel="0" collapsed="false">
      <c r="A691" s="241"/>
      <c r="B691" s="241"/>
      <c r="C691" s="241"/>
      <c r="D691" s="242"/>
      <c r="E691" s="242"/>
      <c r="F691" s="241"/>
      <c r="G691" s="241"/>
      <c r="H691" s="241"/>
      <c r="I691" s="243"/>
      <c r="J691" s="244"/>
      <c r="K691" s="234"/>
    </row>
    <row r="692" customFormat="false" ht="12" hidden="false" customHeight="false" outlineLevel="0" collapsed="false">
      <c r="A692" s="241"/>
      <c r="B692" s="241"/>
      <c r="C692" s="241"/>
      <c r="D692" s="242"/>
      <c r="E692" s="242"/>
      <c r="F692" s="241"/>
      <c r="G692" s="241"/>
      <c r="H692" s="241"/>
      <c r="I692" s="243"/>
      <c r="J692" s="244"/>
      <c r="K692" s="234"/>
    </row>
    <row r="693" customFormat="false" ht="12" hidden="false" customHeight="false" outlineLevel="0" collapsed="false">
      <c r="A693" s="241"/>
      <c r="B693" s="241"/>
      <c r="C693" s="241"/>
      <c r="D693" s="242"/>
      <c r="E693" s="242"/>
      <c r="F693" s="241"/>
      <c r="G693" s="241"/>
      <c r="H693" s="241"/>
      <c r="I693" s="243"/>
      <c r="J693" s="244"/>
      <c r="K693" s="234"/>
    </row>
    <row r="694" customFormat="false" ht="12" hidden="false" customHeight="false" outlineLevel="0" collapsed="false">
      <c r="A694" s="241"/>
      <c r="B694" s="241"/>
      <c r="C694" s="241"/>
      <c r="D694" s="242"/>
      <c r="E694" s="242"/>
      <c r="F694" s="241"/>
      <c r="G694" s="241"/>
      <c r="H694" s="241"/>
      <c r="I694" s="243"/>
      <c r="J694" s="244"/>
      <c r="K694" s="234"/>
    </row>
    <row r="695" customFormat="false" ht="12" hidden="false" customHeight="false" outlineLevel="0" collapsed="false">
      <c r="A695" s="241"/>
      <c r="B695" s="241"/>
      <c r="C695" s="241"/>
      <c r="D695" s="242"/>
      <c r="E695" s="242"/>
      <c r="F695" s="241"/>
      <c r="G695" s="241"/>
      <c r="H695" s="241"/>
      <c r="I695" s="243"/>
      <c r="J695" s="244"/>
      <c r="K695" s="234"/>
    </row>
    <row r="696" customFormat="false" ht="12" hidden="false" customHeight="false" outlineLevel="0" collapsed="false">
      <c r="A696" s="241"/>
      <c r="B696" s="241"/>
      <c r="C696" s="241"/>
      <c r="D696" s="242"/>
      <c r="E696" s="242"/>
      <c r="F696" s="241"/>
      <c r="G696" s="241"/>
      <c r="H696" s="241"/>
      <c r="I696" s="243"/>
      <c r="J696" s="244"/>
      <c r="K696" s="234"/>
    </row>
    <row r="697" customFormat="false" ht="12" hidden="false" customHeight="false" outlineLevel="0" collapsed="false">
      <c r="A697" s="241"/>
      <c r="B697" s="241"/>
      <c r="C697" s="241"/>
      <c r="D697" s="242"/>
      <c r="E697" s="242"/>
      <c r="F697" s="241"/>
      <c r="G697" s="241"/>
      <c r="H697" s="241"/>
      <c r="I697" s="243"/>
      <c r="J697" s="244"/>
      <c r="K697" s="234"/>
    </row>
    <row r="698" customFormat="false" ht="12" hidden="false" customHeight="false" outlineLevel="0" collapsed="false">
      <c r="A698" s="241"/>
      <c r="B698" s="241"/>
      <c r="C698" s="241"/>
      <c r="D698" s="242"/>
      <c r="E698" s="242"/>
      <c r="F698" s="241"/>
      <c r="G698" s="241"/>
      <c r="H698" s="241"/>
      <c r="I698" s="243"/>
      <c r="J698" s="244"/>
      <c r="K698" s="234"/>
    </row>
    <row r="699" customFormat="false" ht="12" hidden="false" customHeight="false" outlineLevel="0" collapsed="false">
      <c r="A699" s="241"/>
      <c r="B699" s="241"/>
      <c r="C699" s="241"/>
      <c r="D699" s="242"/>
      <c r="E699" s="242"/>
      <c r="F699" s="241"/>
      <c r="G699" s="241"/>
      <c r="H699" s="241"/>
      <c r="I699" s="243"/>
      <c r="J699" s="244"/>
      <c r="K699" s="234"/>
    </row>
    <row r="700" customFormat="false" ht="12" hidden="false" customHeight="false" outlineLevel="0" collapsed="false">
      <c r="A700" s="241"/>
      <c r="B700" s="241"/>
      <c r="C700" s="241"/>
      <c r="D700" s="242"/>
      <c r="E700" s="242"/>
      <c r="F700" s="241"/>
      <c r="G700" s="241"/>
      <c r="H700" s="241"/>
      <c r="I700" s="243"/>
      <c r="J700" s="244"/>
      <c r="K700" s="234"/>
    </row>
    <row r="701" customFormat="false" ht="12" hidden="false" customHeight="false" outlineLevel="0" collapsed="false">
      <c r="A701" s="241"/>
      <c r="B701" s="241"/>
      <c r="C701" s="241"/>
      <c r="D701" s="242"/>
      <c r="E701" s="242"/>
      <c r="F701" s="241"/>
      <c r="G701" s="241"/>
      <c r="H701" s="241"/>
      <c r="I701" s="243"/>
      <c r="J701" s="244"/>
      <c r="K701" s="234"/>
    </row>
    <row r="702" customFormat="false" ht="12" hidden="false" customHeight="false" outlineLevel="0" collapsed="false">
      <c r="A702" s="241"/>
      <c r="B702" s="241"/>
      <c r="C702" s="241"/>
      <c r="D702" s="242"/>
      <c r="E702" s="242"/>
      <c r="F702" s="241"/>
      <c r="G702" s="241"/>
      <c r="H702" s="241"/>
      <c r="I702" s="243"/>
      <c r="J702" s="244"/>
      <c r="K702" s="234"/>
    </row>
    <row r="703" customFormat="false" ht="12" hidden="false" customHeight="false" outlineLevel="0" collapsed="false">
      <c r="A703" s="241"/>
      <c r="B703" s="241"/>
      <c r="C703" s="241"/>
      <c r="D703" s="242"/>
      <c r="E703" s="242"/>
      <c r="F703" s="241"/>
      <c r="G703" s="241"/>
      <c r="H703" s="241"/>
      <c r="I703" s="243"/>
      <c r="J703" s="244"/>
      <c r="K703" s="234"/>
    </row>
    <row r="704" customFormat="false" ht="12" hidden="false" customHeight="false" outlineLevel="0" collapsed="false">
      <c r="A704" s="241"/>
      <c r="B704" s="241"/>
      <c r="C704" s="241"/>
      <c r="D704" s="242"/>
      <c r="E704" s="242"/>
      <c r="F704" s="241"/>
      <c r="G704" s="241"/>
      <c r="H704" s="241"/>
      <c r="I704" s="243"/>
      <c r="J704" s="244"/>
      <c r="K704" s="234"/>
    </row>
    <row r="705" customFormat="false" ht="12" hidden="false" customHeight="false" outlineLevel="0" collapsed="false">
      <c r="A705" s="241"/>
      <c r="B705" s="241"/>
      <c r="C705" s="241"/>
      <c r="D705" s="242"/>
      <c r="E705" s="242"/>
      <c r="F705" s="241"/>
      <c r="G705" s="241"/>
      <c r="H705" s="241"/>
      <c r="I705" s="243"/>
      <c r="J705" s="244"/>
      <c r="K705" s="234"/>
    </row>
    <row r="706" customFormat="false" ht="12" hidden="false" customHeight="false" outlineLevel="0" collapsed="false">
      <c r="A706" s="241"/>
      <c r="B706" s="241"/>
      <c r="C706" s="241"/>
      <c r="D706" s="242"/>
      <c r="E706" s="242"/>
      <c r="F706" s="241"/>
      <c r="G706" s="241"/>
      <c r="H706" s="241"/>
      <c r="I706" s="243"/>
      <c r="J706" s="244"/>
      <c r="K706" s="234"/>
    </row>
    <row r="707" customFormat="false" ht="12" hidden="false" customHeight="false" outlineLevel="0" collapsed="false">
      <c r="A707" s="241"/>
      <c r="B707" s="241"/>
      <c r="C707" s="241"/>
      <c r="D707" s="242"/>
      <c r="E707" s="242"/>
      <c r="F707" s="241"/>
      <c r="G707" s="241"/>
      <c r="H707" s="241"/>
      <c r="I707" s="243"/>
      <c r="J707" s="244"/>
      <c r="K707" s="234"/>
    </row>
    <row r="708" customFormat="false" ht="12" hidden="false" customHeight="false" outlineLevel="0" collapsed="false">
      <c r="A708" s="241"/>
      <c r="B708" s="241"/>
      <c r="C708" s="241"/>
      <c r="D708" s="242"/>
      <c r="E708" s="242"/>
      <c r="F708" s="241"/>
      <c r="G708" s="241"/>
      <c r="H708" s="241"/>
      <c r="I708" s="243"/>
      <c r="J708" s="244"/>
      <c r="K708" s="234"/>
    </row>
    <row r="709" customFormat="false" ht="12" hidden="false" customHeight="false" outlineLevel="0" collapsed="false">
      <c r="A709" s="241"/>
      <c r="B709" s="241"/>
      <c r="C709" s="241"/>
      <c r="D709" s="242"/>
      <c r="E709" s="242"/>
      <c r="F709" s="241"/>
      <c r="G709" s="241"/>
      <c r="H709" s="241"/>
      <c r="I709" s="243"/>
      <c r="J709" s="244"/>
      <c r="K709" s="234"/>
    </row>
    <row r="710" customFormat="false" ht="12" hidden="false" customHeight="false" outlineLevel="0" collapsed="false">
      <c r="A710" s="241"/>
      <c r="B710" s="241"/>
      <c r="C710" s="241"/>
      <c r="D710" s="242"/>
      <c r="E710" s="242"/>
      <c r="F710" s="241"/>
      <c r="G710" s="241"/>
      <c r="H710" s="241"/>
      <c r="I710" s="243"/>
      <c r="J710" s="244"/>
      <c r="K710" s="234"/>
    </row>
    <row r="711" customFormat="false" ht="12" hidden="false" customHeight="false" outlineLevel="0" collapsed="false">
      <c r="A711" s="241"/>
      <c r="B711" s="241"/>
      <c r="C711" s="241"/>
      <c r="D711" s="242"/>
      <c r="E711" s="242"/>
      <c r="F711" s="241"/>
      <c r="G711" s="241"/>
      <c r="H711" s="241"/>
      <c r="I711" s="243"/>
      <c r="J711" s="244"/>
      <c r="K711" s="234"/>
    </row>
    <row r="712" customFormat="false" ht="12" hidden="false" customHeight="false" outlineLevel="0" collapsed="false">
      <c r="A712" s="241"/>
      <c r="B712" s="241"/>
      <c r="C712" s="241"/>
      <c r="D712" s="242"/>
      <c r="E712" s="242"/>
      <c r="F712" s="241"/>
      <c r="G712" s="241"/>
      <c r="H712" s="241"/>
      <c r="I712" s="243"/>
      <c r="J712" s="244"/>
      <c r="K712" s="234"/>
    </row>
    <row r="713" customFormat="false" ht="12" hidden="false" customHeight="false" outlineLevel="0" collapsed="false">
      <c r="A713" s="241"/>
      <c r="B713" s="241"/>
      <c r="C713" s="241"/>
      <c r="D713" s="242"/>
      <c r="E713" s="242"/>
      <c r="F713" s="241"/>
      <c r="G713" s="241"/>
      <c r="H713" s="241"/>
      <c r="I713" s="243"/>
      <c r="J713" s="244"/>
      <c r="K713" s="234"/>
    </row>
    <row r="714" customFormat="false" ht="12" hidden="false" customHeight="false" outlineLevel="0" collapsed="false">
      <c r="A714" s="241"/>
      <c r="B714" s="241"/>
      <c r="C714" s="241"/>
      <c r="D714" s="242"/>
      <c r="E714" s="242"/>
      <c r="F714" s="241"/>
      <c r="G714" s="241"/>
      <c r="H714" s="241"/>
      <c r="I714" s="243"/>
      <c r="J714" s="244"/>
      <c r="K714" s="234"/>
    </row>
    <row r="715" customFormat="false" ht="12" hidden="false" customHeight="false" outlineLevel="0" collapsed="false">
      <c r="A715" s="241"/>
      <c r="B715" s="241"/>
      <c r="C715" s="241"/>
      <c r="D715" s="242"/>
      <c r="E715" s="242"/>
      <c r="F715" s="241"/>
      <c r="G715" s="241"/>
      <c r="H715" s="241"/>
      <c r="I715" s="243"/>
      <c r="J715" s="244"/>
      <c r="K715" s="234"/>
    </row>
    <row r="716" customFormat="false" ht="12" hidden="false" customHeight="false" outlineLevel="0" collapsed="false">
      <c r="A716" s="241"/>
      <c r="B716" s="241"/>
      <c r="C716" s="241"/>
      <c r="D716" s="242"/>
      <c r="E716" s="242"/>
      <c r="F716" s="241"/>
      <c r="G716" s="241"/>
      <c r="H716" s="241"/>
      <c r="I716" s="243"/>
      <c r="J716" s="244"/>
      <c r="K716" s="234"/>
    </row>
    <row r="717" customFormat="false" ht="12" hidden="false" customHeight="false" outlineLevel="0" collapsed="false">
      <c r="A717" s="241"/>
      <c r="B717" s="241"/>
      <c r="C717" s="241"/>
      <c r="D717" s="242"/>
      <c r="E717" s="242"/>
      <c r="F717" s="241"/>
      <c r="G717" s="241"/>
      <c r="H717" s="241"/>
      <c r="I717" s="243"/>
      <c r="J717" s="244"/>
      <c r="K717" s="234"/>
    </row>
    <row r="718" customFormat="false" ht="12" hidden="false" customHeight="false" outlineLevel="0" collapsed="false">
      <c r="A718" s="241"/>
      <c r="B718" s="241"/>
      <c r="C718" s="241"/>
      <c r="D718" s="242"/>
      <c r="E718" s="242"/>
      <c r="F718" s="241"/>
      <c r="G718" s="241"/>
      <c r="H718" s="241"/>
      <c r="I718" s="243"/>
      <c r="J718" s="244"/>
      <c r="K718" s="234"/>
    </row>
    <row r="719" customFormat="false" ht="12" hidden="false" customHeight="false" outlineLevel="0" collapsed="false">
      <c r="A719" s="241"/>
      <c r="B719" s="241"/>
      <c r="C719" s="241"/>
      <c r="D719" s="242"/>
      <c r="E719" s="242"/>
      <c r="F719" s="241"/>
      <c r="G719" s="241"/>
      <c r="H719" s="241"/>
      <c r="I719" s="243"/>
      <c r="J719" s="244"/>
      <c r="K719" s="234"/>
    </row>
    <row r="720" customFormat="false" ht="12" hidden="false" customHeight="false" outlineLevel="0" collapsed="false">
      <c r="A720" s="241"/>
      <c r="B720" s="241"/>
      <c r="C720" s="241"/>
      <c r="D720" s="242"/>
      <c r="E720" s="242"/>
      <c r="F720" s="241"/>
      <c r="G720" s="241"/>
      <c r="H720" s="241"/>
      <c r="I720" s="243"/>
      <c r="J720" s="244"/>
      <c r="K720" s="234"/>
    </row>
    <row r="721" customFormat="false" ht="12" hidden="false" customHeight="false" outlineLevel="0" collapsed="false">
      <c r="A721" s="241"/>
      <c r="B721" s="241"/>
      <c r="C721" s="241"/>
      <c r="D721" s="242"/>
      <c r="E721" s="242"/>
      <c r="F721" s="241"/>
      <c r="G721" s="241"/>
      <c r="H721" s="241"/>
      <c r="I721" s="243"/>
      <c r="J721" s="244"/>
      <c r="K721" s="234"/>
    </row>
    <row r="722" customFormat="false" ht="12" hidden="false" customHeight="false" outlineLevel="0" collapsed="false">
      <c r="A722" s="241"/>
      <c r="B722" s="241"/>
      <c r="C722" s="241"/>
      <c r="D722" s="242"/>
      <c r="E722" s="242"/>
      <c r="F722" s="241"/>
      <c r="G722" s="241"/>
      <c r="H722" s="241"/>
      <c r="I722" s="243"/>
      <c r="J722" s="244"/>
      <c r="K722" s="234"/>
    </row>
    <row r="723" customFormat="false" ht="12" hidden="false" customHeight="false" outlineLevel="0" collapsed="false">
      <c r="A723" s="241"/>
      <c r="B723" s="241"/>
      <c r="C723" s="241"/>
      <c r="D723" s="242"/>
      <c r="E723" s="242"/>
      <c r="F723" s="241"/>
      <c r="G723" s="241"/>
      <c r="H723" s="241"/>
      <c r="I723" s="243"/>
      <c r="J723" s="244"/>
      <c r="K723" s="234"/>
    </row>
    <row r="724" customFormat="false" ht="12" hidden="false" customHeight="false" outlineLevel="0" collapsed="false">
      <c r="A724" s="241"/>
      <c r="B724" s="241"/>
      <c r="C724" s="241"/>
      <c r="D724" s="242"/>
      <c r="E724" s="242"/>
      <c r="F724" s="241"/>
      <c r="G724" s="241"/>
      <c r="H724" s="241"/>
      <c r="I724" s="243"/>
      <c r="J724" s="244"/>
      <c r="K724" s="234"/>
    </row>
    <row r="725" customFormat="false" ht="12" hidden="false" customHeight="false" outlineLevel="0" collapsed="false">
      <c r="A725" s="241"/>
      <c r="B725" s="241"/>
      <c r="C725" s="241"/>
      <c r="D725" s="242"/>
      <c r="E725" s="242"/>
      <c r="F725" s="241"/>
      <c r="G725" s="241"/>
      <c r="H725" s="241"/>
      <c r="I725" s="243"/>
      <c r="J725" s="244"/>
      <c r="K725" s="234"/>
    </row>
    <row r="726" customFormat="false" ht="12" hidden="false" customHeight="false" outlineLevel="0" collapsed="false">
      <c r="A726" s="241"/>
      <c r="B726" s="241"/>
      <c r="C726" s="241"/>
      <c r="D726" s="242"/>
      <c r="E726" s="242"/>
      <c r="F726" s="241"/>
      <c r="G726" s="241"/>
      <c r="H726" s="241"/>
      <c r="I726" s="243"/>
      <c r="J726" s="244"/>
      <c r="K726" s="234"/>
    </row>
    <row r="727" customFormat="false" ht="12" hidden="false" customHeight="false" outlineLevel="0" collapsed="false">
      <c r="A727" s="241"/>
      <c r="B727" s="241"/>
      <c r="C727" s="241"/>
      <c r="D727" s="242"/>
      <c r="E727" s="242"/>
      <c r="F727" s="241"/>
      <c r="G727" s="241"/>
      <c r="H727" s="241"/>
      <c r="I727" s="243"/>
      <c r="J727" s="244"/>
      <c r="K727" s="234"/>
    </row>
    <row r="728" customFormat="false" ht="12" hidden="false" customHeight="false" outlineLevel="0" collapsed="false">
      <c r="A728" s="241"/>
      <c r="B728" s="241"/>
      <c r="C728" s="241"/>
      <c r="D728" s="242"/>
      <c r="E728" s="242"/>
      <c r="F728" s="241"/>
      <c r="G728" s="241"/>
      <c r="H728" s="241"/>
      <c r="I728" s="243"/>
      <c r="J728" s="244"/>
      <c r="K728" s="234"/>
    </row>
    <row r="729" customFormat="false" ht="12" hidden="false" customHeight="false" outlineLevel="0" collapsed="false">
      <c r="A729" s="241"/>
      <c r="B729" s="241"/>
      <c r="C729" s="241"/>
      <c r="D729" s="242"/>
      <c r="E729" s="242"/>
      <c r="F729" s="241"/>
      <c r="G729" s="241"/>
      <c r="H729" s="241"/>
      <c r="I729" s="243"/>
      <c r="J729" s="244"/>
      <c r="K729" s="234"/>
    </row>
    <row r="730" customFormat="false" ht="12" hidden="false" customHeight="false" outlineLevel="0" collapsed="false">
      <c r="A730" s="241"/>
      <c r="B730" s="241"/>
      <c r="C730" s="241"/>
      <c r="D730" s="242"/>
      <c r="E730" s="242"/>
      <c r="F730" s="241"/>
      <c r="G730" s="241"/>
      <c r="H730" s="241"/>
      <c r="I730" s="243"/>
      <c r="J730" s="244"/>
      <c r="K730" s="234"/>
    </row>
    <row r="731" customFormat="false" ht="12" hidden="false" customHeight="false" outlineLevel="0" collapsed="false">
      <c r="A731" s="241"/>
      <c r="B731" s="241"/>
      <c r="C731" s="241"/>
      <c r="D731" s="242"/>
      <c r="E731" s="242"/>
      <c r="F731" s="241"/>
      <c r="G731" s="241"/>
      <c r="H731" s="241"/>
      <c r="I731" s="243"/>
      <c r="J731" s="244"/>
      <c r="K731" s="234"/>
    </row>
    <row r="732" customFormat="false" ht="12" hidden="false" customHeight="false" outlineLevel="0" collapsed="false">
      <c r="A732" s="241"/>
      <c r="B732" s="241"/>
      <c r="C732" s="241"/>
      <c r="D732" s="242"/>
      <c r="E732" s="242"/>
      <c r="F732" s="241"/>
      <c r="G732" s="241"/>
      <c r="H732" s="241"/>
      <c r="I732" s="243"/>
      <c r="J732" s="244"/>
      <c r="K732" s="234"/>
    </row>
    <row r="733" customFormat="false" ht="12" hidden="false" customHeight="false" outlineLevel="0" collapsed="false">
      <c r="A733" s="241"/>
      <c r="B733" s="241"/>
      <c r="C733" s="241"/>
      <c r="D733" s="242"/>
      <c r="E733" s="242"/>
      <c r="F733" s="241"/>
      <c r="G733" s="241"/>
      <c r="H733" s="241"/>
      <c r="I733" s="243"/>
      <c r="J733" s="244"/>
      <c r="K733" s="234"/>
    </row>
    <row r="734" customFormat="false" ht="12" hidden="false" customHeight="false" outlineLevel="0" collapsed="false">
      <c r="A734" s="241"/>
      <c r="B734" s="241"/>
      <c r="C734" s="241"/>
      <c r="D734" s="242"/>
      <c r="E734" s="242"/>
      <c r="F734" s="241"/>
      <c r="G734" s="241"/>
      <c r="H734" s="241"/>
      <c r="I734" s="243"/>
      <c r="J734" s="244"/>
      <c r="K734" s="234"/>
    </row>
    <row r="735" customFormat="false" ht="12" hidden="false" customHeight="false" outlineLevel="0" collapsed="false">
      <c r="A735" s="241"/>
      <c r="B735" s="241"/>
      <c r="C735" s="241"/>
      <c r="D735" s="242"/>
      <c r="E735" s="242"/>
      <c r="F735" s="241"/>
      <c r="G735" s="241"/>
      <c r="H735" s="241"/>
      <c r="I735" s="243"/>
      <c r="J735" s="244"/>
      <c r="K735" s="234"/>
    </row>
    <row r="736" customFormat="false" ht="12" hidden="false" customHeight="false" outlineLevel="0" collapsed="false">
      <c r="A736" s="241"/>
      <c r="B736" s="241"/>
      <c r="C736" s="241"/>
      <c r="D736" s="242"/>
      <c r="E736" s="242"/>
      <c r="F736" s="241"/>
      <c r="G736" s="241"/>
      <c r="H736" s="241"/>
      <c r="I736" s="243"/>
      <c r="J736" s="244"/>
      <c r="K736" s="234"/>
    </row>
    <row r="737" customFormat="false" ht="12" hidden="false" customHeight="false" outlineLevel="0" collapsed="false">
      <c r="A737" s="241"/>
      <c r="B737" s="241"/>
      <c r="C737" s="241"/>
      <c r="D737" s="242"/>
      <c r="E737" s="242"/>
      <c r="F737" s="241"/>
      <c r="G737" s="241"/>
      <c r="H737" s="241"/>
      <c r="I737" s="243"/>
      <c r="J737" s="244"/>
      <c r="K737" s="234"/>
    </row>
    <row r="738" customFormat="false" ht="12" hidden="false" customHeight="false" outlineLevel="0" collapsed="false">
      <c r="A738" s="241"/>
      <c r="B738" s="241"/>
      <c r="C738" s="241"/>
      <c r="D738" s="242"/>
      <c r="E738" s="242"/>
      <c r="F738" s="241"/>
      <c r="G738" s="241"/>
      <c r="H738" s="241"/>
      <c r="I738" s="243"/>
      <c r="J738" s="244"/>
      <c r="K738" s="234"/>
    </row>
    <row r="739" customFormat="false" ht="12" hidden="false" customHeight="false" outlineLevel="0" collapsed="false">
      <c r="A739" s="241"/>
      <c r="B739" s="241"/>
      <c r="C739" s="241"/>
      <c r="D739" s="242"/>
      <c r="E739" s="242"/>
      <c r="F739" s="241"/>
      <c r="G739" s="241"/>
      <c r="H739" s="241"/>
      <c r="I739" s="243"/>
      <c r="J739" s="244"/>
      <c r="K739" s="234"/>
    </row>
    <row r="740" customFormat="false" ht="12" hidden="false" customHeight="false" outlineLevel="0" collapsed="false">
      <c r="A740" s="241"/>
      <c r="B740" s="241"/>
      <c r="C740" s="241"/>
      <c r="D740" s="242"/>
      <c r="E740" s="242"/>
      <c r="F740" s="241"/>
      <c r="G740" s="241"/>
      <c r="H740" s="241"/>
      <c r="I740" s="243"/>
      <c r="J740" s="244"/>
      <c r="K740" s="234"/>
    </row>
    <row r="741" customFormat="false" ht="12" hidden="false" customHeight="false" outlineLevel="0" collapsed="false">
      <c r="A741" s="241"/>
      <c r="B741" s="241"/>
      <c r="C741" s="241"/>
      <c r="D741" s="242"/>
      <c r="E741" s="242"/>
      <c r="F741" s="241"/>
      <c r="G741" s="241"/>
      <c r="H741" s="241"/>
      <c r="I741" s="243"/>
      <c r="J741" s="244"/>
      <c r="K741" s="234"/>
    </row>
    <row r="742" customFormat="false" ht="12" hidden="false" customHeight="false" outlineLevel="0" collapsed="false">
      <c r="A742" s="241"/>
      <c r="B742" s="241"/>
      <c r="C742" s="241"/>
      <c r="D742" s="242"/>
      <c r="E742" s="242"/>
      <c r="F742" s="241"/>
      <c r="G742" s="241"/>
      <c r="H742" s="241"/>
      <c r="I742" s="243"/>
      <c r="J742" s="244"/>
      <c r="K742" s="234"/>
    </row>
    <row r="743" customFormat="false" ht="12" hidden="false" customHeight="false" outlineLevel="0" collapsed="false">
      <c r="A743" s="241"/>
      <c r="B743" s="241"/>
      <c r="C743" s="241"/>
      <c r="D743" s="242"/>
      <c r="E743" s="242"/>
      <c r="F743" s="241"/>
      <c r="G743" s="241"/>
      <c r="H743" s="241"/>
      <c r="I743" s="243"/>
      <c r="J743" s="244"/>
      <c r="K743" s="234"/>
    </row>
    <row r="744" customFormat="false" ht="12" hidden="false" customHeight="false" outlineLevel="0" collapsed="false">
      <c r="A744" s="241"/>
      <c r="B744" s="241"/>
      <c r="C744" s="241"/>
      <c r="D744" s="242"/>
      <c r="E744" s="242"/>
      <c r="F744" s="241"/>
      <c r="G744" s="241"/>
      <c r="H744" s="241"/>
      <c r="I744" s="243"/>
      <c r="J744" s="244"/>
      <c r="K744" s="234"/>
    </row>
    <row r="745" customFormat="false" ht="12" hidden="false" customHeight="false" outlineLevel="0" collapsed="false">
      <c r="A745" s="241"/>
      <c r="B745" s="241"/>
      <c r="C745" s="241"/>
      <c r="D745" s="242"/>
      <c r="E745" s="242"/>
      <c r="F745" s="241"/>
      <c r="G745" s="241"/>
      <c r="H745" s="241"/>
      <c r="I745" s="243"/>
      <c r="J745" s="244"/>
      <c r="K745" s="234"/>
    </row>
    <row r="746" customFormat="false" ht="12" hidden="false" customHeight="false" outlineLevel="0" collapsed="false">
      <c r="A746" s="241"/>
      <c r="B746" s="241"/>
      <c r="C746" s="241"/>
      <c r="D746" s="242"/>
      <c r="E746" s="242"/>
      <c r="F746" s="241"/>
      <c r="G746" s="241"/>
      <c r="H746" s="241"/>
      <c r="I746" s="243"/>
      <c r="J746" s="244"/>
      <c r="K746" s="234"/>
    </row>
    <row r="747" customFormat="false" ht="12" hidden="false" customHeight="false" outlineLevel="0" collapsed="false">
      <c r="A747" s="241"/>
      <c r="B747" s="241"/>
      <c r="C747" s="241"/>
      <c r="D747" s="242"/>
      <c r="E747" s="242"/>
      <c r="F747" s="241"/>
      <c r="G747" s="241"/>
      <c r="H747" s="241"/>
      <c r="I747" s="243"/>
      <c r="J747" s="244"/>
      <c r="K747" s="234"/>
    </row>
    <row r="748" customFormat="false" ht="12" hidden="false" customHeight="false" outlineLevel="0" collapsed="false">
      <c r="A748" s="241"/>
      <c r="B748" s="241"/>
      <c r="C748" s="241"/>
      <c r="D748" s="242"/>
      <c r="E748" s="242"/>
      <c r="F748" s="241"/>
      <c r="G748" s="241"/>
      <c r="H748" s="241"/>
      <c r="I748" s="243"/>
      <c r="J748" s="244"/>
      <c r="K748" s="234"/>
    </row>
    <row r="749" customFormat="false" ht="12" hidden="false" customHeight="false" outlineLevel="0" collapsed="false">
      <c r="A749" s="241"/>
      <c r="B749" s="241"/>
      <c r="C749" s="241"/>
      <c r="D749" s="242"/>
      <c r="E749" s="242"/>
      <c r="F749" s="241"/>
      <c r="G749" s="241"/>
      <c r="H749" s="241"/>
      <c r="I749" s="243"/>
      <c r="J749" s="244"/>
      <c r="K749" s="234"/>
    </row>
    <row r="750" customFormat="false" ht="12" hidden="false" customHeight="false" outlineLevel="0" collapsed="false">
      <c r="A750" s="241"/>
      <c r="B750" s="241"/>
      <c r="C750" s="241"/>
      <c r="D750" s="242"/>
      <c r="E750" s="242"/>
      <c r="F750" s="241"/>
      <c r="G750" s="241"/>
      <c r="H750" s="241"/>
      <c r="I750" s="243"/>
      <c r="J750" s="244"/>
      <c r="K750" s="234"/>
    </row>
    <row r="751" customFormat="false" ht="12" hidden="false" customHeight="false" outlineLevel="0" collapsed="false">
      <c r="A751" s="241"/>
      <c r="B751" s="241"/>
      <c r="C751" s="241"/>
      <c r="D751" s="242"/>
      <c r="E751" s="242"/>
      <c r="F751" s="241"/>
      <c r="G751" s="241"/>
      <c r="H751" s="241"/>
      <c r="I751" s="243"/>
      <c r="J751" s="244"/>
      <c r="K751" s="234"/>
    </row>
    <row r="752" customFormat="false" ht="12" hidden="false" customHeight="false" outlineLevel="0" collapsed="false">
      <c r="A752" s="241"/>
      <c r="B752" s="241"/>
      <c r="C752" s="241"/>
      <c r="D752" s="242"/>
      <c r="E752" s="242"/>
      <c r="F752" s="241"/>
      <c r="G752" s="241"/>
      <c r="H752" s="241"/>
      <c r="I752" s="243"/>
      <c r="J752" s="244"/>
      <c r="K752" s="234"/>
    </row>
    <row r="753" customFormat="false" ht="12" hidden="false" customHeight="false" outlineLevel="0" collapsed="false">
      <c r="A753" s="241"/>
      <c r="B753" s="241"/>
      <c r="C753" s="241"/>
      <c r="D753" s="242"/>
      <c r="E753" s="242"/>
      <c r="F753" s="241"/>
      <c r="G753" s="241"/>
      <c r="H753" s="241"/>
      <c r="I753" s="243"/>
      <c r="J753" s="244"/>
      <c r="K753" s="234"/>
    </row>
    <row r="754" customFormat="false" ht="12" hidden="false" customHeight="false" outlineLevel="0" collapsed="false">
      <c r="A754" s="241"/>
      <c r="B754" s="241"/>
      <c r="C754" s="241"/>
      <c r="D754" s="242"/>
      <c r="E754" s="242"/>
      <c r="F754" s="241"/>
      <c r="G754" s="241"/>
      <c r="H754" s="241"/>
      <c r="I754" s="243"/>
      <c r="J754" s="244"/>
      <c r="K754" s="234"/>
    </row>
    <row r="755" customFormat="false" ht="12" hidden="false" customHeight="false" outlineLevel="0" collapsed="false">
      <c r="A755" s="241"/>
      <c r="B755" s="241"/>
      <c r="C755" s="241"/>
      <c r="D755" s="242"/>
      <c r="E755" s="242"/>
      <c r="F755" s="241"/>
      <c r="G755" s="241"/>
      <c r="H755" s="241"/>
      <c r="I755" s="243"/>
      <c r="J755" s="244"/>
      <c r="K755" s="234"/>
    </row>
    <row r="756" customFormat="false" ht="12" hidden="false" customHeight="false" outlineLevel="0" collapsed="false">
      <c r="A756" s="241"/>
      <c r="B756" s="241"/>
      <c r="C756" s="241"/>
      <c r="D756" s="242"/>
      <c r="E756" s="242"/>
      <c r="F756" s="241"/>
      <c r="G756" s="241"/>
      <c r="H756" s="241"/>
      <c r="I756" s="243"/>
      <c r="J756" s="244"/>
      <c r="K756" s="234"/>
    </row>
    <row r="757" customFormat="false" ht="12" hidden="false" customHeight="false" outlineLevel="0" collapsed="false">
      <c r="A757" s="241"/>
      <c r="B757" s="241"/>
      <c r="C757" s="241"/>
      <c r="D757" s="242"/>
      <c r="E757" s="242"/>
      <c r="F757" s="241"/>
      <c r="G757" s="241"/>
      <c r="H757" s="241"/>
      <c r="I757" s="243"/>
      <c r="J757" s="244"/>
      <c r="K757" s="234"/>
    </row>
    <row r="758" customFormat="false" ht="12" hidden="false" customHeight="false" outlineLevel="0" collapsed="false">
      <c r="A758" s="241"/>
      <c r="B758" s="241"/>
      <c r="C758" s="241"/>
      <c r="D758" s="242"/>
      <c r="E758" s="242"/>
      <c r="F758" s="241"/>
      <c r="G758" s="241"/>
      <c r="H758" s="241"/>
      <c r="I758" s="243"/>
      <c r="J758" s="244"/>
      <c r="K758" s="234"/>
    </row>
    <row r="759" customFormat="false" ht="12" hidden="false" customHeight="false" outlineLevel="0" collapsed="false">
      <c r="A759" s="241"/>
      <c r="B759" s="241"/>
      <c r="C759" s="241"/>
      <c r="D759" s="242"/>
      <c r="E759" s="242"/>
      <c r="F759" s="241"/>
      <c r="G759" s="241"/>
      <c r="H759" s="241"/>
      <c r="I759" s="243"/>
      <c r="J759" s="244"/>
      <c r="K759" s="234"/>
    </row>
    <row r="760" customFormat="false" ht="12" hidden="false" customHeight="false" outlineLevel="0" collapsed="false">
      <c r="A760" s="241"/>
      <c r="B760" s="241"/>
      <c r="C760" s="241"/>
      <c r="D760" s="242"/>
      <c r="E760" s="242"/>
      <c r="F760" s="241"/>
      <c r="G760" s="241"/>
      <c r="H760" s="241"/>
      <c r="I760" s="243"/>
      <c r="J760" s="244"/>
      <c r="K760" s="234"/>
    </row>
    <row r="761" customFormat="false" ht="12" hidden="false" customHeight="false" outlineLevel="0" collapsed="false">
      <c r="A761" s="241"/>
      <c r="B761" s="241"/>
      <c r="C761" s="241"/>
      <c r="D761" s="242"/>
      <c r="E761" s="242"/>
      <c r="F761" s="241"/>
      <c r="G761" s="241"/>
      <c r="H761" s="241"/>
      <c r="I761" s="243"/>
      <c r="J761" s="244"/>
      <c r="K761" s="234"/>
    </row>
    <row r="762" customFormat="false" ht="12" hidden="false" customHeight="false" outlineLevel="0" collapsed="false">
      <c r="A762" s="241"/>
      <c r="B762" s="241"/>
      <c r="C762" s="241"/>
      <c r="D762" s="242"/>
      <c r="E762" s="242"/>
      <c r="F762" s="241"/>
      <c r="G762" s="241"/>
      <c r="H762" s="241"/>
      <c r="I762" s="243"/>
      <c r="J762" s="244"/>
      <c r="K762" s="234"/>
    </row>
    <row r="763" customFormat="false" ht="12" hidden="false" customHeight="false" outlineLevel="0" collapsed="false">
      <c r="A763" s="241"/>
      <c r="B763" s="241"/>
      <c r="C763" s="241"/>
      <c r="D763" s="242"/>
      <c r="E763" s="242"/>
      <c r="F763" s="241"/>
      <c r="G763" s="241"/>
      <c r="H763" s="241"/>
      <c r="I763" s="243"/>
      <c r="J763" s="244"/>
      <c r="K763" s="234"/>
    </row>
    <row r="764" customFormat="false" ht="12" hidden="false" customHeight="false" outlineLevel="0" collapsed="false">
      <c r="A764" s="241"/>
      <c r="B764" s="241"/>
      <c r="C764" s="241"/>
      <c r="D764" s="242"/>
      <c r="E764" s="242"/>
      <c r="F764" s="241"/>
      <c r="G764" s="241"/>
      <c r="H764" s="241"/>
      <c r="I764" s="243"/>
      <c r="J764" s="244"/>
      <c r="K764" s="234"/>
    </row>
    <row r="765" customFormat="false" ht="12" hidden="false" customHeight="false" outlineLevel="0" collapsed="false">
      <c r="A765" s="241"/>
      <c r="B765" s="241"/>
      <c r="C765" s="241"/>
      <c r="D765" s="242"/>
      <c r="E765" s="242"/>
      <c r="F765" s="241"/>
      <c r="G765" s="241"/>
      <c r="H765" s="241"/>
      <c r="I765" s="243"/>
      <c r="J765" s="244"/>
      <c r="K765" s="234"/>
    </row>
    <row r="766" customFormat="false" ht="12" hidden="false" customHeight="false" outlineLevel="0" collapsed="false">
      <c r="A766" s="241"/>
      <c r="B766" s="241"/>
      <c r="C766" s="241"/>
      <c r="D766" s="242"/>
      <c r="E766" s="242"/>
      <c r="F766" s="241"/>
      <c r="G766" s="241"/>
      <c r="H766" s="241"/>
      <c r="I766" s="243"/>
      <c r="J766" s="244"/>
      <c r="K766" s="234"/>
    </row>
    <row r="767" customFormat="false" ht="12" hidden="false" customHeight="false" outlineLevel="0" collapsed="false">
      <c r="A767" s="241"/>
      <c r="B767" s="241"/>
      <c r="C767" s="241"/>
      <c r="D767" s="242"/>
      <c r="E767" s="242"/>
      <c r="F767" s="241"/>
      <c r="G767" s="241"/>
      <c r="H767" s="241"/>
      <c r="I767" s="243"/>
      <c r="J767" s="244"/>
      <c r="K767" s="234"/>
    </row>
    <row r="768" customFormat="false" ht="12" hidden="false" customHeight="false" outlineLevel="0" collapsed="false">
      <c r="A768" s="241"/>
      <c r="B768" s="241"/>
      <c r="C768" s="241"/>
      <c r="D768" s="242"/>
      <c r="E768" s="242"/>
      <c r="F768" s="241"/>
      <c r="G768" s="241"/>
      <c r="H768" s="241"/>
      <c r="I768" s="243"/>
      <c r="J768" s="244"/>
      <c r="K768" s="234"/>
    </row>
    <row r="769" customFormat="false" ht="12" hidden="false" customHeight="false" outlineLevel="0" collapsed="false">
      <c r="A769" s="241"/>
      <c r="B769" s="241"/>
      <c r="C769" s="241"/>
      <c r="D769" s="242"/>
      <c r="E769" s="242"/>
      <c r="F769" s="241"/>
      <c r="G769" s="241"/>
      <c r="H769" s="241"/>
      <c r="I769" s="243"/>
      <c r="J769" s="244"/>
      <c r="K769" s="234"/>
    </row>
    <row r="770" customFormat="false" ht="12" hidden="false" customHeight="false" outlineLevel="0" collapsed="false">
      <c r="A770" s="241"/>
      <c r="B770" s="241"/>
      <c r="C770" s="241"/>
      <c r="D770" s="242"/>
      <c r="E770" s="242"/>
      <c r="F770" s="241"/>
      <c r="G770" s="241"/>
      <c r="H770" s="241"/>
      <c r="I770" s="243"/>
      <c r="J770" s="244"/>
      <c r="K770" s="234"/>
    </row>
    <row r="771" customFormat="false" ht="12" hidden="false" customHeight="false" outlineLevel="0" collapsed="false">
      <c r="A771" s="241"/>
      <c r="B771" s="241"/>
      <c r="C771" s="241"/>
      <c r="D771" s="242"/>
      <c r="E771" s="242"/>
      <c r="F771" s="241"/>
      <c r="G771" s="241"/>
      <c r="H771" s="241"/>
      <c r="I771" s="243"/>
      <c r="J771" s="244"/>
      <c r="K771" s="234"/>
    </row>
    <row r="772" customFormat="false" ht="12" hidden="false" customHeight="false" outlineLevel="0" collapsed="false">
      <c r="A772" s="241"/>
      <c r="B772" s="241"/>
      <c r="C772" s="241"/>
      <c r="D772" s="242"/>
      <c r="E772" s="242"/>
      <c r="F772" s="241"/>
      <c r="G772" s="241"/>
      <c r="H772" s="241"/>
      <c r="I772" s="243"/>
      <c r="J772" s="244"/>
      <c r="K772" s="234"/>
    </row>
    <row r="773" customFormat="false" ht="12" hidden="false" customHeight="false" outlineLevel="0" collapsed="false">
      <c r="A773" s="241"/>
      <c r="B773" s="241"/>
      <c r="C773" s="241"/>
      <c r="D773" s="242"/>
      <c r="E773" s="242"/>
      <c r="F773" s="241"/>
      <c r="G773" s="241"/>
      <c r="H773" s="241"/>
      <c r="I773" s="243"/>
      <c r="J773" s="244"/>
      <c r="K773" s="234"/>
    </row>
    <row r="774" customFormat="false" ht="12" hidden="false" customHeight="false" outlineLevel="0" collapsed="false">
      <c r="A774" s="241"/>
      <c r="B774" s="241"/>
      <c r="C774" s="241"/>
      <c r="D774" s="242"/>
      <c r="E774" s="242"/>
      <c r="F774" s="241"/>
      <c r="G774" s="241"/>
      <c r="H774" s="241"/>
      <c r="I774" s="243"/>
      <c r="J774" s="244"/>
      <c r="K774" s="234"/>
    </row>
    <row r="775" customFormat="false" ht="12" hidden="false" customHeight="false" outlineLevel="0" collapsed="false">
      <c r="A775" s="241"/>
      <c r="B775" s="241"/>
      <c r="C775" s="241"/>
      <c r="D775" s="242"/>
      <c r="E775" s="242"/>
      <c r="F775" s="241"/>
      <c r="G775" s="241"/>
      <c r="H775" s="241"/>
      <c r="I775" s="243"/>
      <c r="J775" s="244"/>
      <c r="K775" s="234"/>
    </row>
    <row r="776" customFormat="false" ht="12" hidden="false" customHeight="false" outlineLevel="0" collapsed="false">
      <c r="A776" s="241"/>
      <c r="B776" s="241"/>
      <c r="C776" s="241"/>
      <c r="D776" s="242"/>
      <c r="E776" s="242"/>
      <c r="F776" s="241"/>
      <c r="G776" s="241"/>
      <c r="H776" s="241"/>
      <c r="I776" s="243"/>
      <c r="J776" s="244"/>
      <c r="K776" s="234"/>
    </row>
    <row r="777" customFormat="false" ht="12" hidden="false" customHeight="false" outlineLevel="0" collapsed="false">
      <c r="A777" s="241"/>
      <c r="B777" s="241"/>
      <c r="C777" s="241"/>
      <c r="D777" s="242"/>
      <c r="E777" s="242"/>
      <c r="F777" s="241"/>
      <c r="G777" s="241"/>
      <c r="H777" s="241"/>
      <c r="I777" s="243"/>
      <c r="J777" s="244"/>
      <c r="K777" s="234"/>
    </row>
    <row r="778" customFormat="false" ht="12" hidden="false" customHeight="false" outlineLevel="0" collapsed="false">
      <c r="A778" s="241"/>
      <c r="B778" s="241"/>
      <c r="C778" s="241"/>
      <c r="D778" s="242"/>
      <c r="E778" s="242"/>
      <c r="F778" s="241"/>
      <c r="G778" s="241"/>
      <c r="H778" s="241"/>
      <c r="I778" s="243"/>
      <c r="J778" s="244"/>
      <c r="K778" s="234"/>
    </row>
    <row r="779" customFormat="false" ht="12" hidden="false" customHeight="false" outlineLevel="0" collapsed="false">
      <c r="A779" s="241"/>
      <c r="B779" s="241"/>
      <c r="C779" s="241"/>
      <c r="D779" s="242"/>
      <c r="E779" s="242"/>
      <c r="F779" s="241"/>
      <c r="G779" s="241"/>
      <c r="H779" s="241"/>
      <c r="I779" s="243"/>
      <c r="J779" s="244"/>
      <c r="K779" s="234"/>
    </row>
    <row r="780" customFormat="false" ht="12" hidden="false" customHeight="false" outlineLevel="0" collapsed="false">
      <c r="A780" s="241"/>
      <c r="B780" s="241"/>
      <c r="C780" s="241"/>
      <c r="D780" s="242"/>
      <c r="E780" s="242"/>
      <c r="F780" s="241"/>
      <c r="G780" s="241"/>
      <c r="H780" s="241"/>
      <c r="I780" s="243"/>
      <c r="J780" s="244"/>
      <c r="K780" s="234"/>
    </row>
    <row r="781" customFormat="false" ht="12" hidden="false" customHeight="false" outlineLevel="0" collapsed="false">
      <c r="A781" s="241"/>
      <c r="B781" s="241"/>
      <c r="C781" s="241"/>
      <c r="D781" s="242"/>
      <c r="E781" s="242"/>
      <c r="F781" s="241"/>
      <c r="G781" s="241"/>
      <c r="H781" s="241"/>
      <c r="I781" s="243"/>
      <c r="J781" s="244"/>
      <c r="K781" s="234"/>
    </row>
    <row r="782" customFormat="false" ht="12" hidden="false" customHeight="false" outlineLevel="0" collapsed="false">
      <c r="A782" s="241"/>
      <c r="B782" s="241"/>
      <c r="C782" s="241"/>
      <c r="D782" s="242"/>
      <c r="E782" s="242"/>
      <c r="F782" s="241"/>
      <c r="G782" s="241"/>
      <c r="H782" s="241"/>
      <c r="I782" s="243"/>
      <c r="J782" s="244"/>
      <c r="K782" s="234"/>
    </row>
    <row r="783" customFormat="false" ht="12" hidden="false" customHeight="false" outlineLevel="0" collapsed="false">
      <c r="A783" s="241"/>
      <c r="B783" s="241"/>
      <c r="C783" s="241"/>
      <c r="D783" s="242"/>
      <c r="E783" s="242"/>
      <c r="F783" s="241"/>
      <c r="G783" s="241"/>
      <c r="H783" s="241"/>
      <c r="I783" s="243"/>
      <c r="J783" s="244"/>
      <c r="K783" s="234"/>
    </row>
    <row r="784" customFormat="false" ht="12" hidden="false" customHeight="false" outlineLevel="0" collapsed="false">
      <c r="A784" s="241"/>
      <c r="B784" s="241"/>
      <c r="C784" s="241"/>
      <c r="D784" s="242"/>
      <c r="E784" s="242"/>
      <c r="F784" s="241"/>
      <c r="G784" s="241"/>
      <c r="H784" s="241"/>
      <c r="I784" s="243"/>
      <c r="J784" s="244"/>
      <c r="K784" s="234"/>
    </row>
    <row r="785" customFormat="false" ht="12" hidden="false" customHeight="false" outlineLevel="0" collapsed="false">
      <c r="A785" s="241"/>
      <c r="B785" s="241"/>
      <c r="C785" s="241"/>
      <c r="D785" s="242"/>
      <c r="E785" s="242"/>
      <c r="F785" s="241"/>
      <c r="G785" s="241"/>
      <c r="H785" s="241"/>
      <c r="I785" s="243"/>
      <c r="J785" s="244"/>
      <c r="K785" s="234"/>
    </row>
    <row r="786" customFormat="false" ht="12" hidden="false" customHeight="false" outlineLevel="0" collapsed="false">
      <c r="A786" s="241"/>
      <c r="B786" s="241"/>
      <c r="C786" s="241"/>
      <c r="D786" s="242"/>
      <c r="E786" s="242"/>
      <c r="F786" s="241"/>
      <c r="G786" s="241"/>
      <c r="H786" s="241"/>
      <c r="I786" s="243"/>
      <c r="J786" s="244"/>
      <c r="K786" s="234"/>
    </row>
    <row r="787" customFormat="false" ht="12" hidden="false" customHeight="false" outlineLevel="0" collapsed="false">
      <c r="A787" s="241"/>
      <c r="B787" s="241"/>
      <c r="C787" s="241"/>
      <c r="D787" s="242"/>
      <c r="E787" s="242"/>
      <c r="F787" s="241"/>
      <c r="G787" s="241"/>
      <c r="H787" s="241"/>
      <c r="I787" s="243"/>
      <c r="J787" s="244"/>
      <c r="K787" s="234"/>
    </row>
    <row r="788" customFormat="false" ht="12" hidden="false" customHeight="false" outlineLevel="0" collapsed="false">
      <c r="A788" s="241"/>
      <c r="B788" s="241"/>
      <c r="C788" s="241"/>
      <c r="D788" s="242"/>
      <c r="E788" s="242"/>
      <c r="F788" s="241"/>
      <c r="G788" s="241"/>
      <c r="H788" s="241"/>
      <c r="I788" s="243"/>
      <c r="J788" s="244"/>
      <c r="K788" s="234"/>
    </row>
    <row r="789" customFormat="false" ht="12" hidden="false" customHeight="false" outlineLevel="0" collapsed="false">
      <c r="A789" s="241"/>
      <c r="B789" s="241"/>
      <c r="C789" s="241"/>
      <c r="D789" s="242"/>
      <c r="E789" s="242"/>
      <c r="F789" s="241"/>
      <c r="G789" s="241"/>
      <c r="H789" s="241"/>
      <c r="I789" s="243"/>
      <c r="J789" s="244"/>
      <c r="K789" s="234"/>
    </row>
    <row r="790" customFormat="false" ht="12" hidden="false" customHeight="false" outlineLevel="0" collapsed="false">
      <c r="A790" s="241"/>
      <c r="B790" s="241"/>
      <c r="C790" s="241"/>
      <c r="D790" s="242"/>
      <c r="E790" s="242"/>
      <c r="F790" s="241"/>
      <c r="G790" s="241"/>
      <c r="H790" s="241"/>
      <c r="I790" s="243"/>
      <c r="J790" s="244"/>
      <c r="K790" s="234"/>
    </row>
    <row r="791" customFormat="false" ht="12" hidden="false" customHeight="false" outlineLevel="0" collapsed="false">
      <c r="A791" s="241"/>
      <c r="B791" s="241"/>
      <c r="C791" s="241"/>
      <c r="D791" s="242"/>
      <c r="E791" s="242"/>
      <c r="F791" s="241"/>
      <c r="G791" s="241"/>
      <c r="H791" s="241"/>
      <c r="I791" s="243"/>
      <c r="J791" s="244"/>
      <c r="K791" s="234"/>
    </row>
    <row r="792" customFormat="false" ht="12" hidden="false" customHeight="false" outlineLevel="0" collapsed="false">
      <c r="A792" s="241"/>
      <c r="B792" s="241"/>
      <c r="C792" s="241"/>
      <c r="D792" s="242"/>
      <c r="E792" s="242"/>
      <c r="F792" s="241"/>
      <c r="G792" s="241"/>
      <c r="H792" s="241"/>
      <c r="I792" s="243"/>
      <c r="J792" s="244"/>
      <c r="K792" s="234"/>
    </row>
    <row r="793" customFormat="false" ht="12" hidden="false" customHeight="false" outlineLevel="0" collapsed="false">
      <c r="A793" s="241"/>
      <c r="B793" s="241"/>
      <c r="C793" s="241"/>
      <c r="D793" s="242"/>
      <c r="E793" s="242"/>
      <c r="F793" s="241"/>
      <c r="G793" s="241"/>
      <c r="H793" s="241"/>
      <c r="I793" s="243"/>
      <c r="J793" s="244"/>
      <c r="K793" s="234"/>
    </row>
    <row r="794" customFormat="false" ht="12" hidden="false" customHeight="false" outlineLevel="0" collapsed="false">
      <c r="A794" s="241"/>
      <c r="B794" s="241"/>
      <c r="C794" s="241"/>
      <c r="D794" s="242"/>
      <c r="E794" s="242"/>
      <c r="F794" s="241"/>
      <c r="G794" s="241"/>
      <c r="H794" s="241"/>
      <c r="I794" s="243"/>
      <c r="J794" s="244"/>
      <c r="K794" s="234"/>
    </row>
    <row r="795" customFormat="false" ht="12" hidden="false" customHeight="false" outlineLevel="0" collapsed="false">
      <c r="A795" s="241"/>
      <c r="B795" s="241"/>
      <c r="C795" s="241"/>
      <c r="D795" s="242"/>
      <c r="E795" s="242"/>
      <c r="F795" s="241"/>
      <c r="G795" s="241"/>
      <c r="H795" s="241"/>
      <c r="I795" s="243"/>
      <c r="J795" s="244"/>
      <c r="K795" s="234"/>
    </row>
    <row r="796" customFormat="false" ht="12" hidden="false" customHeight="false" outlineLevel="0" collapsed="false">
      <c r="A796" s="241"/>
      <c r="B796" s="241"/>
      <c r="C796" s="241"/>
      <c r="D796" s="242"/>
      <c r="E796" s="242"/>
      <c r="F796" s="241"/>
      <c r="G796" s="241"/>
      <c r="H796" s="241"/>
      <c r="I796" s="243"/>
      <c r="J796" s="244"/>
      <c r="K796" s="234"/>
    </row>
    <row r="797" customFormat="false" ht="12" hidden="false" customHeight="false" outlineLevel="0" collapsed="false">
      <c r="A797" s="241"/>
      <c r="B797" s="241"/>
      <c r="C797" s="241"/>
      <c r="D797" s="242"/>
      <c r="E797" s="242"/>
      <c r="F797" s="241"/>
      <c r="G797" s="241"/>
      <c r="H797" s="241"/>
      <c r="I797" s="243"/>
      <c r="J797" s="244"/>
      <c r="K797" s="234"/>
    </row>
    <row r="798" customFormat="false" ht="12" hidden="false" customHeight="false" outlineLevel="0" collapsed="false">
      <c r="A798" s="241"/>
      <c r="B798" s="241"/>
      <c r="C798" s="241"/>
      <c r="D798" s="242"/>
      <c r="E798" s="242"/>
      <c r="F798" s="241"/>
      <c r="G798" s="241"/>
      <c r="H798" s="241"/>
      <c r="I798" s="243"/>
      <c r="J798" s="244"/>
      <c r="K798" s="234"/>
    </row>
    <row r="799" customFormat="false" ht="12" hidden="false" customHeight="false" outlineLevel="0" collapsed="false">
      <c r="A799" s="241"/>
      <c r="B799" s="241"/>
      <c r="C799" s="241"/>
      <c r="D799" s="242"/>
      <c r="E799" s="242"/>
      <c r="F799" s="241"/>
      <c r="G799" s="241"/>
      <c r="H799" s="241"/>
      <c r="I799" s="243"/>
      <c r="J799" s="244"/>
      <c r="K799" s="234"/>
    </row>
    <row r="800" customFormat="false" ht="12" hidden="false" customHeight="false" outlineLevel="0" collapsed="false">
      <c r="A800" s="241"/>
      <c r="B800" s="241"/>
      <c r="C800" s="241"/>
      <c r="D800" s="242"/>
      <c r="E800" s="242"/>
      <c r="F800" s="241"/>
      <c r="G800" s="241"/>
      <c r="H800" s="241"/>
      <c r="I800" s="243"/>
      <c r="J800" s="244"/>
      <c r="K800" s="234"/>
    </row>
    <row r="801" customFormat="false" ht="12" hidden="false" customHeight="false" outlineLevel="0" collapsed="false">
      <c r="A801" s="241"/>
      <c r="B801" s="241"/>
      <c r="C801" s="241"/>
      <c r="D801" s="242"/>
      <c r="E801" s="242"/>
      <c r="F801" s="241"/>
      <c r="G801" s="241"/>
      <c r="H801" s="241"/>
      <c r="I801" s="243"/>
      <c r="J801" s="244"/>
      <c r="K801" s="234"/>
    </row>
    <row r="802" customFormat="false" ht="12" hidden="false" customHeight="false" outlineLevel="0" collapsed="false">
      <c r="A802" s="241"/>
      <c r="B802" s="241"/>
      <c r="C802" s="241"/>
      <c r="D802" s="242"/>
      <c r="E802" s="242"/>
      <c r="F802" s="241"/>
      <c r="G802" s="241"/>
      <c r="H802" s="241"/>
      <c r="I802" s="243"/>
      <c r="J802" s="244"/>
      <c r="K802" s="234"/>
    </row>
    <row r="803" customFormat="false" ht="12" hidden="false" customHeight="false" outlineLevel="0" collapsed="false">
      <c r="A803" s="241"/>
      <c r="B803" s="241"/>
      <c r="C803" s="241"/>
      <c r="D803" s="242"/>
      <c r="E803" s="242"/>
      <c r="F803" s="241"/>
      <c r="G803" s="241"/>
      <c r="H803" s="241"/>
      <c r="I803" s="243"/>
      <c r="J803" s="244"/>
      <c r="K803" s="234"/>
    </row>
    <row r="804" customFormat="false" ht="12" hidden="false" customHeight="false" outlineLevel="0" collapsed="false">
      <c r="A804" s="241"/>
      <c r="B804" s="241"/>
      <c r="C804" s="241"/>
      <c r="D804" s="242"/>
      <c r="E804" s="242"/>
      <c r="F804" s="241"/>
      <c r="G804" s="241"/>
      <c r="H804" s="241"/>
      <c r="I804" s="243"/>
      <c r="J804" s="244"/>
      <c r="K804" s="234"/>
    </row>
    <row r="805" customFormat="false" ht="12" hidden="false" customHeight="false" outlineLevel="0" collapsed="false">
      <c r="A805" s="241"/>
      <c r="B805" s="241"/>
      <c r="C805" s="241"/>
      <c r="D805" s="242"/>
      <c r="E805" s="242"/>
      <c r="F805" s="241"/>
      <c r="G805" s="241"/>
      <c r="H805" s="241"/>
      <c r="I805" s="243"/>
      <c r="J805" s="244"/>
      <c r="K805" s="234"/>
    </row>
    <row r="806" customFormat="false" ht="12" hidden="false" customHeight="false" outlineLevel="0" collapsed="false">
      <c r="A806" s="241"/>
      <c r="B806" s="241"/>
      <c r="C806" s="241"/>
      <c r="D806" s="242"/>
      <c r="E806" s="242"/>
      <c r="F806" s="241"/>
      <c r="G806" s="241"/>
      <c r="H806" s="241"/>
      <c r="I806" s="243"/>
      <c r="J806" s="244"/>
      <c r="K806" s="234"/>
    </row>
    <row r="807" customFormat="false" ht="12" hidden="false" customHeight="false" outlineLevel="0" collapsed="false">
      <c r="A807" s="241"/>
      <c r="B807" s="241"/>
      <c r="C807" s="241"/>
      <c r="D807" s="242"/>
      <c r="E807" s="242"/>
      <c r="F807" s="241"/>
      <c r="G807" s="241"/>
      <c r="H807" s="241"/>
      <c r="I807" s="243"/>
      <c r="J807" s="244"/>
      <c r="K807" s="234"/>
    </row>
    <row r="808" customFormat="false" ht="12" hidden="false" customHeight="false" outlineLevel="0" collapsed="false">
      <c r="A808" s="241"/>
      <c r="B808" s="241"/>
      <c r="C808" s="241"/>
      <c r="D808" s="242"/>
      <c r="E808" s="242"/>
      <c r="F808" s="241"/>
      <c r="G808" s="241"/>
      <c r="H808" s="241"/>
      <c r="I808" s="243"/>
      <c r="J808" s="244"/>
      <c r="K808" s="234"/>
    </row>
    <row r="809" customFormat="false" ht="12" hidden="false" customHeight="false" outlineLevel="0" collapsed="false">
      <c r="A809" s="241"/>
      <c r="B809" s="241"/>
      <c r="C809" s="241"/>
      <c r="D809" s="242"/>
      <c r="E809" s="242"/>
      <c r="F809" s="241"/>
      <c r="G809" s="241"/>
      <c r="H809" s="241"/>
      <c r="I809" s="243"/>
      <c r="J809" s="244"/>
      <c r="K809" s="234"/>
    </row>
    <row r="810" customFormat="false" ht="12" hidden="false" customHeight="false" outlineLevel="0" collapsed="false">
      <c r="A810" s="241"/>
      <c r="B810" s="241"/>
      <c r="C810" s="241"/>
      <c r="D810" s="242"/>
      <c r="E810" s="242"/>
      <c r="F810" s="241"/>
      <c r="G810" s="241"/>
      <c r="H810" s="241"/>
      <c r="I810" s="243"/>
      <c r="J810" s="244"/>
      <c r="K810" s="234"/>
    </row>
    <row r="811" customFormat="false" ht="12" hidden="false" customHeight="false" outlineLevel="0" collapsed="false">
      <c r="A811" s="241"/>
      <c r="B811" s="241"/>
      <c r="C811" s="241"/>
      <c r="D811" s="242"/>
      <c r="E811" s="242"/>
      <c r="F811" s="241"/>
      <c r="G811" s="241"/>
      <c r="H811" s="241"/>
      <c r="I811" s="243"/>
      <c r="J811" s="244"/>
      <c r="K811" s="234"/>
    </row>
    <row r="812" customFormat="false" ht="12" hidden="false" customHeight="false" outlineLevel="0" collapsed="false">
      <c r="A812" s="241"/>
      <c r="B812" s="241"/>
      <c r="C812" s="241"/>
      <c r="D812" s="242"/>
      <c r="E812" s="242"/>
      <c r="F812" s="241"/>
      <c r="G812" s="241"/>
      <c r="H812" s="241"/>
      <c r="I812" s="243"/>
      <c r="J812" s="244"/>
      <c r="K812" s="234"/>
    </row>
    <row r="813" customFormat="false" ht="12" hidden="false" customHeight="false" outlineLevel="0" collapsed="false">
      <c r="A813" s="241"/>
      <c r="B813" s="241"/>
      <c r="C813" s="241"/>
      <c r="D813" s="242"/>
      <c r="E813" s="242"/>
      <c r="F813" s="241"/>
      <c r="G813" s="241"/>
      <c r="H813" s="241"/>
      <c r="I813" s="243"/>
      <c r="J813" s="244"/>
      <c r="K813" s="234"/>
    </row>
    <row r="814" customFormat="false" ht="12" hidden="false" customHeight="false" outlineLevel="0" collapsed="false">
      <c r="A814" s="241"/>
      <c r="B814" s="241"/>
      <c r="C814" s="241"/>
      <c r="D814" s="242"/>
      <c r="E814" s="242"/>
      <c r="F814" s="241"/>
      <c r="G814" s="241"/>
      <c r="H814" s="241"/>
      <c r="I814" s="243"/>
      <c r="J814" s="244"/>
      <c r="K814" s="234"/>
    </row>
    <row r="815" customFormat="false" ht="12" hidden="false" customHeight="false" outlineLevel="0" collapsed="false">
      <c r="A815" s="241"/>
      <c r="B815" s="241"/>
      <c r="C815" s="241"/>
      <c r="D815" s="242"/>
      <c r="E815" s="242"/>
      <c r="F815" s="241"/>
      <c r="G815" s="241"/>
      <c r="H815" s="241"/>
      <c r="I815" s="243"/>
      <c r="J815" s="244"/>
      <c r="K815" s="234"/>
    </row>
    <row r="816" customFormat="false" ht="12" hidden="false" customHeight="false" outlineLevel="0" collapsed="false">
      <c r="A816" s="241"/>
      <c r="B816" s="241"/>
      <c r="C816" s="241"/>
      <c r="D816" s="242"/>
      <c r="E816" s="242"/>
      <c r="F816" s="241"/>
      <c r="G816" s="241"/>
      <c r="H816" s="241"/>
      <c r="I816" s="243"/>
      <c r="J816" s="244"/>
      <c r="K816" s="234"/>
    </row>
    <row r="817" customFormat="false" ht="12" hidden="false" customHeight="false" outlineLevel="0" collapsed="false">
      <c r="A817" s="241"/>
      <c r="B817" s="241"/>
      <c r="C817" s="241"/>
      <c r="D817" s="242"/>
      <c r="E817" s="242"/>
      <c r="F817" s="241"/>
      <c r="G817" s="241"/>
      <c r="H817" s="241"/>
      <c r="I817" s="243"/>
      <c r="J817" s="244"/>
      <c r="K817" s="234"/>
    </row>
    <row r="818" customFormat="false" ht="12" hidden="false" customHeight="false" outlineLevel="0" collapsed="false">
      <c r="A818" s="241"/>
      <c r="B818" s="241"/>
      <c r="C818" s="241"/>
      <c r="D818" s="242"/>
      <c r="E818" s="242"/>
      <c r="F818" s="241"/>
      <c r="G818" s="241"/>
      <c r="H818" s="241"/>
      <c r="I818" s="243"/>
      <c r="J818" s="244"/>
      <c r="K818" s="234"/>
    </row>
    <row r="819" customFormat="false" ht="12" hidden="false" customHeight="false" outlineLevel="0" collapsed="false">
      <c r="A819" s="241"/>
      <c r="B819" s="241"/>
      <c r="C819" s="241"/>
      <c r="D819" s="242"/>
      <c r="E819" s="242"/>
      <c r="F819" s="241"/>
      <c r="G819" s="241"/>
      <c r="H819" s="241"/>
      <c r="I819" s="243"/>
      <c r="J819" s="244"/>
      <c r="K819" s="234"/>
    </row>
    <row r="820" customFormat="false" ht="12" hidden="false" customHeight="false" outlineLevel="0" collapsed="false">
      <c r="A820" s="241"/>
      <c r="B820" s="241"/>
      <c r="C820" s="241"/>
      <c r="D820" s="242"/>
      <c r="E820" s="242"/>
      <c r="F820" s="241"/>
      <c r="G820" s="241"/>
      <c r="H820" s="241"/>
      <c r="I820" s="243"/>
      <c r="J820" s="244"/>
      <c r="K820" s="234"/>
    </row>
    <row r="821" customFormat="false" ht="12" hidden="false" customHeight="false" outlineLevel="0" collapsed="false">
      <c r="A821" s="241"/>
      <c r="B821" s="241"/>
      <c r="C821" s="241"/>
      <c r="D821" s="242"/>
      <c r="E821" s="242"/>
      <c r="F821" s="241"/>
      <c r="G821" s="241"/>
      <c r="H821" s="241"/>
      <c r="I821" s="243"/>
      <c r="J821" s="244"/>
      <c r="K821" s="234"/>
    </row>
    <row r="822" customFormat="false" ht="12" hidden="false" customHeight="false" outlineLevel="0" collapsed="false">
      <c r="A822" s="241"/>
      <c r="B822" s="241"/>
      <c r="C822" s="241"/>
      <c r="D822" s="242"/>
      <c r="E822" s="242"/>
      <c r="F822" s="241"/>
      <c r="G822" s="241"/>
      <c r="H822" s="241"/>
      <c r="I822" s="243"/>
      <c r="J822" s="244"/>
      <c r="K822" s="234"/>
    </row>
    <row r="823" customFormat="false" ht="12" hidden="false" customHeight="false" outlineLevel="0" collapsed="false">
      <c r="A823" s="241"/>
      <c r="B823" s="241"/>
      <c r="C823" s="241"/>
      <c r="D823" s="242"/>
      <c r="E823" s="242"/>
      <c r="F823" s="241"/>
      <c r="G823" s="241"/>
      <c r="H823" s="241"/>
      <c r="I823" s="243"/>
      <c r="J823" s="244"/>
      <c r="K823" s="234"/>
    </row>
    <row r="824" customFormat="false" ht="12" hidden="false" customHeight="false" outlineLevel="0" collapsed="false">
      <c r="A824" s="241"/>
      <c r="B824" s="241"/>
      <c r="C824" s="241"/>
      <c r="D824" s="242"/>
      <c r="E824" s="242"/>
      <c r="F824" s="241"/>
      <c r="G824" s="241"/>
      <c r="H824" s="241"/>
      <c r="I824" s="243"/>
      <c r="J824" s="244"/>
      <c r="K824" s="234"/>
    </row>
    <row r="825" customFormat="false" ht="12" hidden="false" customHeight="false" outlineLevel="0" collapsed="false">
      <c r="A825" s="241"/>
      <c r="B825" s="241"/>
      <c r="C825" s="241"/>
      <c r="D825" s="242"/>
      <c r="E825" s="242"/>
      <c r="F825" s="241"/>
      <c r="G825" s="241"/>
      <c r="H825" s="241"/>
      <c r="I825" s="243"/>
      <c r="J825" s="244"/>
      <c r="K825" s="234"/>
    </row>
    <row r="826" customFormat="false" ht="12" hidden="false" customHeight="false" outlineLevel="0" collapsed="false">
      <c r="A826" s="241"/>
      <c r="B826" s="241"/>
      <c r="C826" s="241"/>
      <c r="D826" s="242"/>
      <c r="E826" s="242"/>
      <c r="F826" s="241"/>
      <c r="G826" s="241"/>
      <c r="H826" s="241"/>
      <c r="I826" s="243"/>
      <c r="J826" s="244"/>
      <c r="K826" s="234"/>
    </row>
    <row r="827" customFormat="false" ht="12" hidden="false" customHeight="false" outlineLevel="0" collapsed="false">
      <c r="A827" s="241"/>
      <c r="B827" s="241"/>
      <c r="C827" s="241"/>
      <c r="D827" s="242"/>
      <c r="E827" s="242"/>
      <c r="F827" s="241"/>
      <c r="G827" s="241"/>
      <c r="H827" s="241"/>
      <c r="I827" s="243"/>
      <c r="J827" s="244"/>
      <c r="K827" s="234"/>
    </row>
    <row r="828" customFormat="false" ht="12" hidden="false" customHeight="false" outlineLevel="0" collapsed="false">
      <c r="A828" s="241"/>
      <c r="B828" s="241"/>
      <c r="C828" s="241"/>
      <c r="D828" s="242"/>
      <c r="E828" s="242"/>
      <c r="F828" s="241"/>
      <c r="G828" s="241"/>
      <c r="H828" s="241"/>
      <c r="I828" s="243"/>
      <c r="J828" s="244"/>
      <c r="K828" s="234"/>
    </row>
    <row r="829" customFormat="false" ht="12" hidden="false" customHeight="false" outlineLevel="0" collapsed="false">
      <c r="A829" s="241"/>
      <c r="B829" s="241"/>
      <c r="C829" s="241"/>
      <c r="D829" s="242"/>
      <c r="E829" s="242"/>
      <c r="F829" s="241"/>
      <c r="G829" s="241"/>
      <c r="H829" s="241"/>
      <c r="I829" s="243"/>
      <c r="J829" s="244"/>
      <c r="K829" s="234"/>
    </row>
    <row r="830" customFormat="false" ht="12" hidden="false" customHeight="false" outlineLevel="0" collapsed="false">
      <c r="A830" s="241"/>
      <c r="B830" s="241"/>
      <c r="C830" s="241"/>
      <c r="D830" s="242"/>
      <c r="E830" s="242"/>
      <c r="F830" s="241"/>
      <c r="G830" s="241"/>
      <c r="H830" s="241"/>
      <c r="I830" s="243"/>
      <c r="J830" s="244"/>
      <c r="K830" s="234"/>
    </row>
    <row r="831" customFormat="false" ht="12" hidden="false" customHeight="false" outlineLevel="0" collapsed="false">
      <c r="A831" s="241"/>
      <c r="B831" s="241"/>
      <c r="C831" s="241"/>
      <c r="D831" s="242"/>
      <c r="E831" s="242"/>
      <c r="F831" s="241"/>
      <c r="G831" s="241"/>
      <c r="H831" s="241"/>
      <c r="I831" s="243"/>
      <c r="J831" s="244"/>
      <c r="K831" s="234"/>
    </row>
    <row r="832" customFormat="false" ht="12" hidden="false" customHeight="false" outlineLevel="0" collapsed="false">
      <c r="A832" s="241"/>
      <c r="B832" s="241"/>
      <c r="C832" s="241"/>
      <c r="D832" s="242"/>
      <c r="E832" s="242"/>
      <c r="F832" s="241"/>
      <c r="G832" s="241"/>
      <c r="H832" s="241"/>
      <c r="I832" s="243"/>
      <c r="J832" s="244"/>
      <c r="K832" s="234"/>
    </row>
    <row r="833" customFormat="false" ht="12" hidden="false" customHeight="false" outlineLevel="0" collapsed="false">
      <c r="A833" s="241"/>
      <c r="B833" s="241"/>
      <c r="C833" s="241"/>
      <c r="D833" s="242"/>
      <c r="E833" s="242"/>
      <c r="F833" s="241"/>
      <c r="G833" s="241"/>
      <c r="H833" s="241"/>
      <c r="I833" s="243"/>
      <c r="J833" s="244"/>
      <c r="K833" s="234"/>
    </row>
    <row r="834" customFormat="false" ht="12" hidden="false" customHeight="false" outlineLevel="0" collapsed="false">
      <c r="A834" s="241"/>
      <c r="B834" s="241"/>
      <c r="C834" s="241"/>
      <c r="D834" s="242"/>
      <c r="E834" s="242"/>
      <c r="F834" s="241"/>
      <c r="G834" s="241"/>
      <c r="H834" s="241"/>
      <c r="I834" s="243"/>
      <c r="J834" s="244"/>
      <c r="K834" s="234"/>
    </row>
    <row r="835" customFormat="false" ht="12" hidden="false" customHeight="false" outlineLevel="0" collapsed="false">
      <c r="A835" s="241"/>
      <c r="B835" s="241"/>
      <c r="C835" s="241"/>
      <c r="D835" s="242"/>
      <c r="E835" s="242"/>
      <c r="F835" s="241"/>
      <c r="G835" s="241"/>
      <c r="H835" s="241"/>
      <c r="I835" s="243"/>
      <c r="J835" s="244"/>
      <c r="K835" s="234"/>
    </row>
    <row r="836" customFormat="false" ht="12" hidden="false" customHeight="false" outlineLevel="0" collapsed="false">
      <c r="A836" s="241"/>
      <c r="B836" s="241"/>
      <c r="C836" s="241"/>
      <c r="D836" s="242"/>
      <c r="E836" s="242"/>
      <c r="F836" s="241"/>
      <c r="G836" s="241"/>
      <c r="H836" s="241"/>
      <c r="I836" s="243"/>
      <c r="J836" s="244"/>
      <c r="K836" s="234"/>
    </row>
    <row r="837" customFormat="false" ht="12" hidden="false" customHeight="false" outlineLevel="0" collapsed="false">
      <c r="A837" s="241"/>
      <c r="B837" s="241"/>
      <c r="C837" s="241"/>
      <c r="D837" s="242"/>
      <c r="E837" s="242"/>
      <c r="F837" s="241"/>
      <c r="G837" s="241"/>
      <c r="H837" s="241"/>
      <c r="I837" s="243"/>
      <c r="J837" s="244"/>
      <c r="K837" s="234"/>
    </row>
    <row r="838" customFormat="false" ht="12" hidden="false" customHeight="false" outlineLevel="0" collapsed="false">
      <c r="A838" s="241"/>
      <c r="B838" s="241"/>
      <c r="C838" s="241"/>
      <c r="D838" s="242"/>
      <c r="E838" s="242"/>
      <c r="F838" s="241"/>
      <c r="G838" s="241"/>
      <c r="H838" s="241"/>
      <c r="I838" s="243"/>
      <c r="J838" s="244"/>
      <c r="K838" s="234"/>
    </row>
    <row r="839" customFormat="false" ht="12" hidden="false" customHeight="false" outlineLevel="0" collapsed="false">
      <c r="A839" s="241"/>
      <c r="B839" s="241"/>
      <c r="C839" s="241"/>
      <c r="D839" s="242"/>
      <c r="E839" s="242"/>
      <c r="F839" s="241"/>
      <c r="G839" s="241"/>
      <c r="H839" s="241"/>
      <c r="I839" s="243"/>
      <c r="J839" s="244"/>
      <c r="K839" s="234"/>
    </row>
    <row r="840" customFormat="false" ht="12" hidden="false" customHeight="false" outlineLevel="0" collapsed="false">
      <c r="A840" s="241"/>
      <c r="B840" s="241"/>
      <c r="C840" s="241"/>
      <c r="D840" s="242"/>
      <c r="E840" s="242"/>
      <c r="F840" s="241"/>
      <c r="G840" s="241"/>
      <c r="H840" s="241"/>
      <c r="I840" s="243"/>
      <c r="J840" s="244"/>
      <c r="K840" s="234"/>
    </row>
    <row r="841" customFormat="false" ht="12" hidden="false" customHeight="false" outlineLevel="0" collapsed="false">
      <c r="A841" s="241"/>
      <c r="B841" s="241"/>
      <c r="C841" s="241"/>
      <c r="D841" s="242"/>
      <c r="E841" s="242"/>
      <c r="F841" s="241"/>
      <c r="G841" s="241"/>
      <c r="H841" s="241"/>
      <c r="I841" s="243"/>
      <c r="J841" s="244"/>
      <c r="K841" s="234"/>
    </row>
    <row r="842" customFormat="false" ht="12" hidden="false" customHeight="false" outlineLevel="0" collapsed="false">
      <c r="A842" s="241"/>
      <c r="B842" s="241"/>
      <c r="C842" s="241"/>
      <c r="D842" s="242"/>
      <c r="E842" s="242"/>
      <c r="F842" s="241"/>
      <c r="G842" s="241"/>
      <c r="H842" s="241"/>
      <c r="I842" s="243"/>
      <c r="J842" s="244"/>
      <c r="K842" s="234"/>
    </row>
    <row r="843" customFormat="false" ht="12" hidden="false" customHeight="false" outlineLevel="0" collapsed="false">
      <c r="A843" s="241"/>
      <c r="B843" s="241"/>
      <c r="C843" s="241"/>
      <c r="D843" s="242"/>
      <c r="E843" s="242"/>
      <c r="F843" s="241"/>
      <c r="G843" s="241"/>
      <c r="H843" s="241"/>
      <c r="I843" s="243"/>
      <c r="J843" s="244"/>
      <c r="K843" s="234"/>
    </row>
    <row r="844" customFormat="false" ht="12" hidden="false" customHeight="false" outlineLevel="0" collapsed="false">
      <c r="A844" s="241"/>
      <c r="B844" s="241"/>
      <c r="C844" s="241"/>
      <c r="D844" s="242"/>
      <c r="E844" s="242"/>
      <c r="F844" s="241"/>
      <c r="G844" s="241"/>
      <c r="H844" s="241"/>
      <c r="I844" s="243"/>
      <c r="J844" s="244"/>
      <c r="K844" s="234"/>
    </row>
    <row r="845" customFormat="false" ht="12" hidden="false" customHeight="false" outlineLevel="0" collapsed="false">
      <c r="A845" s="241"/>
      <c r="B845" s="241"/>
      <c r="C845" s="241"/>
      <c r="D845" s="242"/>
      <c r="E845" s="242"/>
      <c r="F845" s="241"/>
      <c r="G845" s="241"/>
      <c r="H845" s="241"/>
      <c r="I845" s="243"/>
      <c r="J845" s="244"/>
      <c r="K845" s="234"/>
    </row>
    <row r="846" customFormat="false" ht="12" hidden="false" customHeight="false" outlineLevel="0" collapsed="false">
      <c r="A846" s="241"/>
      <c r="B846" s="241"/>
      <c r="C846" s="241"/>
      <c r="D846" s="242"/>
      <c r="E846" s="242"/>
      <c r="F846" s="241"/>
      <c r="G846" s="241"/>
      <c r="H846" s="241"/>
      <c r="I846" s="243"/>
      <c r="J846" s="244"/>
      <c r="K846" s="234"/>
    </row>
    <row r="847" customFormat="false" ht="12" hidden="false" customHeight="false" outlineLevel="0" collapsed="false">
      <c r="A847" s="241"/>
      <c r="B847" s="241"/>
      <c r="C847" s="241"/>
      <c r="D847" s="242"/>
      <c r="E847" s="242"/>
      <c r="F847" s="241"/>
      <c r="G847" s="241"/>
      <c r="H847" s="241"/>
      <c r="I847" s="243"/>
      <c r="J847" s="244"/>
      <c r="K847" s="234"/>
    </row>
    <row r="848" customFormat="false" ht="12" hidden="false" customHeight="false" outlineLevel="0" collapsed="false">
      <c r="A848" s="241"/>
      <c r="B848" s="241"/>
      <c r="C848" s="241"/>
      <c r="D848" s="242"/>
      <c r="E848" s="242"/>
      <c r="F848" s="241"/>
      <c r="G848" s="241"/>
      <c r="H848" s="241"/>
      <c r="I848" s="243"/>
      <c r="J848" s="244"/>
      <c r="K848" s="234"/>
    </row>
    <row r="849" customFormat="false" ht="12" hidden="false" customHeight="false" outlineLevel="0" collapsed="false">
      <c r="A849" s="241"/>
      <c r="B849" s="241"/>
      <c r="C849" s="241"/>
      <c r="D849" s="242"/>
      <c r="E849" s="242"/>
      <c r="F849" s="241"/>
      <c r="G849" s="241"/>
      <c r="H849" s="241"/>
      <c r="I849" s="243"/>
      <c r="J849" s="244"/>
      <c r="K849" s="234"/>
    </row>
    <row r="850" customFormat="false" ht="12" hidden="false" customHeight="false" outlineLevel="0" collapsed="false">
      <c r="A850" s="241"/>
      <c r="B850" s="241"/>
      <c r="C850" s="241"/>
      <c r="D850" s="242"/>
      <c r="E850" s="242"/>
      <c r="F850" s="241"/>
      <c r="G850" s="241"/>
      <c r="H850" s="241"/>
      <c r="I850" s="243"/>
      <c r="J850" s="244"/>
      <c r="K850" s="234"/>
    </row>
    <row r="851" customFormat="false" ht="12" hidden="false" customHeight="false" outlineLevel="0" collapsed="false">
      <c r="A851" s="241"/>
      <c r="B851" s="241"/>
      <c r="C851" s="241"/>
      <c r="D851" s="242"/>
      <c r="E851" s="242"/>
      <c r="F851" s="241"/>
      <c r="G851" s="241"/>
      <c r="H851" s="241"/>
      <c r="I851" s="243"/>
      <c r="J851" s="244"/>
      <c r="K851" s="234"/>
    </row>
    <row r="852" customFormat="false" ht="12" hidden="false" customHeight="false" outlineLevel="0" collapsed="false">
      <c r="A852" s="241"/>
      <c r="B852" s="241"/>
      <c r="C852" s="241"/>
      <c r="D852" s="242"/>
      <c r="E852" s="242"/>
      <c r="F852" s="241"/>
      <c r="G852" s="241"/>
      <c r="H852" s="241"/>
      <c r="I852" s="243"/>
      <c r="J852" s="244"/>
      <c r="K852" s="234"/>
    </row>
    <row r="853" customFormat="false" ht="12" hidden="false" customHeight="false" outlineLevel="0" collapsed="false">
      <c r="A853" s="241"/>
      <c r="B853" s="241"/>
      <c r="C853" s="241"/>
      <c r="D853" s="242"/>
      <c r="E853" s="242"/>
      <c r="F853" s="241"/>
      <c r="G853" s="241"/>
      <c r="H853" s="241"/>
      <c r="I853" s="243"/>
      <c r="J853" s="244"/>
      <c r="K853" s="234"/>
    </row>
    <row r="854" customFormat="false" ht="12" hidden="false" customHeight="false" outlineLevel="0" collapsed="false">
      <c r="A854" s="241"/>
      <c r="B854" s="241"/>
      <c r="C854" s="241"/>
      <c r="D854" s="242"/>
      <c r="E854" s="242"/>
      <c r="F854" s="241"/>
      <c r="G854" s="241"/>
      <c r="H854" s="241"/>
      <c r="I854" s="243"/>
      <c r="J854" s="244"/>
      <c r="K854" s="234"/>
    </row>
    <row r="855" customFormat="false" ht="12" hidden="false" customHeight="false" outlineLevel="0" collapsed="false">
      <c r="A855" s="241"/>
      <c r="B855" s="241"/>
      <c r="C855" s="241"/>
      <c r="D855" s="242"/>
      <c r="E855" s="242"/>
      <c r="F855" s="241"/>
      <c r="G855" s="241"/>
      <c r="H855" s="241"/>
      <c r="I855" s="243"/>
      <c r="J855" s="244"/>
      <c r="K855" s="234"/>
    </row>
    <row r="856" customFormat="false" ht="12" hidden="false" customHeight="false" outlineLevel="0" collapsed="false">
      <c r="A856" s="241"/>
      <c r="B856" s="241"/>
      <c r="C856" s="241"/>
      <c r="D856" s="242"/>
      <c r="E856" s="242"/>
      <c r="F856" s="241"/>
      <c r="G856" s="241"/>
      <c r="H856" s="241"/>
      <c r="I856" s="243"/>
      <c r="J856" s="244"/>
      <c r="K856" s="234"/>
    </row>
    <row r="857" customFormat="false" ht="12" hidden="false" customHeight="false" outlineLevel="0" collapsed="false">
      <c r="A857" s="241"/>
      <c r="B857" s="241"/>
      <c r="C857" s="241"/>
      <c r="D857" s="242"/>
      <c r="E857" s="242"/>
      <c r="F857" s="241"/>
      <c r="G857" s="241"/>
      <c r="H857" s="241"/>
      <c r="I857" s="243"/>
      <c r="J857" s="244"/>
      <c r="K857" s="234"/>
    </row>
    <row r="858" customFormat="false" ht="12" hidden="false" customHeight="false" outlineLevel="0" collapsed="false">
      <c r="A858" s="241"/>
      <c r="B858" s="241"/>
      <c r="C858" s="241"/>
      <c r="D858" s="242"/>
      <c r="E858" s="242"/>
      <c r="F858" s="241"/>
      <c r="G858" s="241"/>
      <c r="H858" s="241"/>
      <c r="I858" s="243"/>
      <c r="J858" s="244"/>
      <c r="K858" s="234"/>
    </row>
    <row r="859" customFormat="false" ht="12" hidden="false" customHeight="false" outlineLevel="0" collapsed="false">
      <c r="A859" s="241"/>
      <c r="B859" s="241"/>
      <c r="C859" s="241"/>
      <c r="D859" s="242"/>
      <c r="E859" s="242"/>
      <c r="F859" s="241"/>
      <c r="G859" s="241"/>
      <c r="H859" s="241"/>
      <c r="I859" s="243"/>
      <c r="J859" s="244"/>
      <c r="K859" s="234"/>
    </row>
    <row r="860" customFormat="false" ht="12" hidden="false" customHeight="false" outlineLevel="0" collapsed="false">
      <c r="A860" s="241"/>
      <c r="B860" s="241"/>
      <c r="C860" s="241"/>
      <c r="D860" s="242"/>
      <c r="E860" s="242"/>
      <c r="F860" s="241"/>
      <c r="G860" s="241"/>
      <c r="H860" s="241"/>
      <c r="I860" s="243"/>
      <c r="J860" s="244"/>
      <c r="K860" s="234"/>
    </row>
    <row r="861" customFormat="false" ht="12" hidden="false" customHeight="false" outlineLevel="0" collapsed="false">
      <c r="A861" s="241"/>
      <c r="B861" s="241"/>
      <c r="C861" s="241"/>
      <c r="D861" s="242"/>
      <c r="E861" s="242"/>
      <c r="F861" s="241"/>
      <c r="G861" s="241"/>
      <c r="H861" s="241"/>
      <c r="I861" s="243"/>
      <c r="J861" s="244"/>
      <c r="K861" s="234"/>
    </row>
    <row r="862" customFormat="false" ht="12" hidden="false" customHeight="false" outlineLevel="0" collapsed="false">
      <c r="A862" s="241"/>
      <c r="B862" s="241"/>
      <c r="C862" s="241"/>
      <c r="D862" s="242"/>
      <c r="E862" s="242"/>
      <c r="F862" s="241"/>
      <c r="G862" s="241"/>
      <c r="H862" s="241"/>
      <c r="I862" s="243"/>
      <c r="J862" s="244"/>
      <c r="K862" s="234"/>
    </row>
    <row r="863" customFormat="false" ht="12" hidden="false" customHeight="false" outlineLevel="0" collapsed="false">
      <c r="A863" s="241"/>
      <c r="B863" s="241"/>
      <c r="C863" s="241"/>
      <c r="D863" s="242"/>
      <c r="E863" s="242"/>
      <c r="F863" s="241"/>
      <c r="G863" s="241"/>
      <c r="H863" s="241"/>
      <c r="I863" s="243"/>
      <c r="J863" s="244"/>
      <c r="K863" s="234"/>
    </row>
    <row r="864" customFormat="false" ht="12" hidden="false" customHeight="false" outlineLevel="0" collapsed="false">
      <c r="A864" s="241"/>
      <c r="B864" s="241"/>
      <c r="C864" s="241"/>
      <c r="D864" s="242"/>
      <c r="E864" s="242"/>
      <c r="F864" s="241"/>
      <c r="G864" s="241"/>
      <c r="H864" s="241"/>
      <c r="I864" s="243"/>
      <c r="J864" s="244"/>
      <c r="K864" s="234"/>
    </row>
    <row r="865" customFormat="false" ht="12" hidden="false" customHeight="false" outlineLevel="0" collapsed="false">
      <c r="A865" s="241"/>
      <c r="B865" s="241"/>
      <c r="C865" s="241"/>
      <c r="D865" s="242"/>
      <c r="E865" s="242"/>
      <c r="F865" s="241"/>
      <c r="G865" s="241"/>
      <c r="H865" s="241"/>
      <c r="I865" s="243"/>
      <c r="J865" s="244"/>
      <c r="K865" s="234"/>
    </row>
    <row r="866" customFormat="false" ht="12" hidden="false" customHeight="false" outlineLevel="0" collapsed="false">
      <c r="A866" s="241"/>
      <c r="B866" s="241"/>
      <c r="C866" s="241"/>
      <c r="D866" s="242"/>
      <c r="E866" s="242"/>
      <c r="F866" s="241"/>
      <c r="G866" s="241"/>
      <c r="H866" s="241"/>
      <c r="I866" s="243"/>
      <c r="J866" s="244"/>
      <c r="K866" s="234"/>
    </row>
    <row r="867" customFormat="false" ht="12" hidden="false" customHeight="false" outlineLevel="0" collapsed="false">
      <c r="A867" s="241"/>
      <c r="B867" s="241"/>
      <c r="C867" s="241"/>
      <c r="D867" s="242"/>
      <c r="E867" s="242"/>
      <c r="F867" s="241"/>
      <c r="G867" s="241"/>
      <c r="H867" s="241"/>
      <c r="I867" s="243"/>
      <c r="J867" s="244"/>
      <c r="K867" s="234"/>
    </row>
    <row r="868" customFormat="false" ht="12" hidden="false" customHeight="false" outlineLevel="0" collapsed="false">
      <c r="A868" s="241"/>
      <c r="B868" s="241"/>
      <c r="C868" s="241"/>
      <c r="D868" s="242"/>
      <c r="E868" s="242"/>
      <c r="F868" s="241"/>
      <c r="G868" s="241"/>
      <c r="H868" s="241"/>
      <c r="I868" s="243"/>
      <c r="J868" s="244"/>
      <c r="K868" s="234"/>
    </row>
    <row r="869" customFormat="false" ht="12" hidden="false" customHeight="false" outlineLevel="0" collapsed="false">
      <c r="A869" s="241"/>
      <c r="B869" s="241"/>
      <c r="C869" s="241"/>
      <c r="D869" s="242"/>
      <c r="E869" s="242"/>
      <c r="F869" s="241"/>
      <c r="G869" s="241"/>
      <c r="H869" s="241"/>
      <c r="I869" s="243"/>
      <c r="J869" s="244"/>
      <c r="K869" s="234"/>
    </row>
    <row r="870" customFormat="false" ht="12" hidden="false" customHeight="false" outlineLevel="0" collapsed="false">
      <c r="A870" s="241"/>
      <c r="B870" s="241"/>
      <c r="C870" s="241"/>
      <c r="D870" s="242"/>
      <c r="E870" s="242"/>
      <c r="F870" s="241"/>
      <c r="G870" s="241"/>
      <c r="H870" s="241"/>
      <c r="I870" s="243"/>
      <c r="J870" s="244"/>
      <c r="K870" s="234"/>
    </row>
    <row r="871" customFormat="false" ht="12" hidden="false" customHeight="false" outlineLevel="0" collapsed="false">
      <c r="A871" s="241"/>
      <c r="B871" s="241"/>
      <c r="C871" s="241"/>
      <c r="D871" s="242"/>
      <c r="E871" s="242"/>
      <c r="F871" s="241"/>
      <c r="G871" s="241"/>
      <c r="H871" s="241"/>
      <c r="I871" s="243"/>
      <c r="J871" s="244"/>
      <c r="K871" s="234"/>
    </row>
    <row r="872" customFormat="false" ht="12" hidden="false" customHeight="false" outlineLevel="0" collapsed="false">
      <c r="A872" s="241"/>
      <c r="B872" s="241"/>
      <c r="C872" s="241"/>
      <c r="D872" s="242"/>
      <c r="E872" s="242"/>
      <c r="F872" s="241"/>
      <c r="G872" s="241"/>
      <c r="H872" s="241"/>
      <c r="I872" s="243"/>
      <c r="J872" s="244"/>
      <c r="K872" s="234"/>
    </row>
    <row r="873" customFormat="false" ht="12" hidden="false" customHeight="false" outlineLevel="0" collapsed="false">
      <c r="A873" s="241"/>
      <c r="B873" s="241"/>
      <c r="C873" s="241"/>
      <c r="D873" s="242"/>
      <c r="E873" s="242"/>
      <c r="F873" s="241"/>
      <c r="G873" s="241"/>
      <c r="H873" s="241"/>
      <c r="I873" s="243"/>
      <c r="J873" s="244"/>
      <c r="K873" s="234"/>
    </row>
    <row r="874" customFormat="false" ht="12" hidden="false" customHeight="false" outlineLevel="0" collapsed="false">
      <c r="A874" s="241"/>
      <c r="B874" s="241"/>
      <c r="C874" s="241"/>
      <c r="D874" s="242"/>
      <c r="E874" s="242"/>
      <c r="F874" s="241"/>
      <c r="G874" s="241"/>
      <c r="H874" s="241"/>
      <c r="I874" s="243"/>
      <c r="J874" s="244"/>
      <c r="K874" s="234"/>
    </row>
    <row r="875" customFormat="false" ht="12" hidden="false" customHeight="false" outlineLevel="0" collapsed="false">
      <c r="A875" s="241"/>
      <c r="B875" s="241"/>
      <c r="C875" s="241"/>
      <c r="D875" s="242"/>
      <c r="E875" s="242"/>
      <c r="F875" s="241"/>
      <c r="G875" s="241"/>
      <c r="H875" s="241"/>
      <c r="I875" s="243"/>
      <c r="J875" s="244"/>
      <c r="K875" s="234"/>
    </row>
    <row r="876" customFormat="false" ht="12" hidden="false" customHeight="false" outlineLevel="0" collapsed="false">
      <c r="A876" s="241"/>
      <c r="B876" s="241"/>
      <c r="C876" s="241"/>
      <c r="D876" s="242"/>
      <c r="E876" s="242"/>
      <c r="F876" s="241"/>
      <c r="G876" s="241"/>
      <c r="H876" s="241"/>
      <c r="I876" s="243"/>
      <c r="J876" s="244"/>
      <c r="K876" s="234"/>
    </row>
    <row r="877" customFormat="false" ht="12" hidden="false" customHeight="false" outlineLevel="0" collapsed="false">
      <c r="A877" s="241"/>
      <c r="B877" s="241"/>
      <c r="C877" s="241"/>
      <c r="D877" s="242"/>
      <c r="E877" s="242"/>
      <c r="F877" s="241"/>
      <c r="G877" s="241"/>
      <c r="H877" s="241"/>
      <c r="I877" s="243"/>
      <c r="J877" s="244"/>
      <c r="K877" s="234"/>
    </row>
    <row r="878" customFormat="false" ht="12" hidden="false" customHeight="false" outlineLevel="0" collapsed="false">
      <c r="A878" s="241"/>
      <c r="B878" s="241"/>
      <c r="C878" s="241"/>
      <c r="D878" s="242"/>
      <c r="E878" s="242"/>
      <c r="F878" s="241"/>
      <c r="G878" s="241"/>
      <c r="H878" s="241"/>
      <c r="I878" s="243"/>
      <c r="J878" s="244"/>
      <c r="K878" s="234"/>
    </row>
    <row r="879" customFormat="false" ht="12" hidden="false" customHeight="false" outlineLevel="0" collapsed="false">
      <c r="A879" s="241"/>
      <c r="B879" s="241"/>
      <c r="C879" s="241"/>
      <c r="D879" s="242"/>
      <c r="E879" s="242"/>
      <c r="F879" s="241"/>
      <c r="G879" s="241"/>
      <c r="H879" s="241"/>
      <c r="I879" s="243"/>
      <c r="J879" s="244"/>
      <c r="K879" s="234"/>
    </row>
    <row r="880" customFormat="false" ht="12" hidden="false" customHeight="false" outlineLevel="0" collapsed="false">
      <c r="A880" s="241"/>
      <c r="B880" s="241"/>
      <c r="C880" s="241"/>
      <c r="D880" s="242"/>
      <c r="E880" s="242"/>
      <c r="F880" s="241"/>
      <c r="G880" s="241"/>
      <c r="H880" s="241"/>
      <c r="I880" s="243"/>
      <c r="J880" s="244"/>
      <c r="K880" s="234"/>
    </row>
    <row r="881" customFormat="false" ht="12" hidden="false" customHeight="false" outlineLevel="0" collapsed="false">
      <c r="A881" s="241"/>
      <c r="B881" s="241"/>
      <c r="C881" s="241"/>
      <c r="D881" s="242"/>
      <c r="E881" s="242"/>
      <c r="F881" s="241"/>
      <c r="G881" s="241"/>
      <c r="H881" s="241"/>
      <c r="I881" s="243"/>
      <c r="J881" s="244"/>
      <c r="K881" s="234"/>
    </row>
    <row r="882" customFormat="false" ht="12" hidden="false" customHeight="false" outlineLevel="0" collapsed="false">
      <c r="A882" s="241"/>
      <c r="B882" s="241"/>
      <c r="C882" s="241"/>
      <c r="D882" s="242"/>
      <c r="E882" s="242"/>
      <c r="F882" s="241"/>
      <c r="G882" s="241"/>
      <c r="H882" s="241"/>
      <c r="I882" s="243"/>
      <c r="J882" s="244"/>
      <c r="K882" s="234"/>
    </row>
    <row r="883" customFormat="false" ht="12" hidden="false" customHeight="false" outlineLevel="0" collapsed="false">
      <c r="A883" s="241"/>
      <c r="B883" s="241"/>
      <c r="C883" s="241"/>
      <c r="D883" s="242"/>
      <c r="E883" s="242"/>
      <c r="F883" s="241"/>
      <c r="G883" s="241"/>
      <c r="H883" s="241"/>
      <c r="I883" s="243"/>
      <c r="J883" s="244"/>
      <c r="K883" s="234"/>
    </row>
    <row r="884" customFormat="false" ht="12" hidden="false" customHeight="false" outlineLevel="0" collapsed="false">
      <c r="A884" s="241"/>
      <c r="B884" s="241"/>
      <c r="C884" s="241"/>
      <c r="D884" s="242"/>
      <c r="E884" s="242"/>
      <c r="F884" s="241"/>
      <c r="G884" s="241"/>
      <c r="H884" s="241"/>
      <c r="I884" s="243"/>
      <c r="J884" s="244"/>
      <c r="K884" s="234"/>
    </row>
    <row r="885" customFormat="false" ht="12" hidden="false" customHeight="false" outlineLevel="0" collapsed="false">
      <c r="A885" s="241"/>
      <c r="B885" s="241"/>
      <c r="C885" s="241"/>
      <c r="D885" s="242"/>
      <c r="E885" s="242"/>
      <c r="F885" s="241"/>
      <c r="G885" s="241"/>
      <c r="H885" s="241"/>
      <c r="I885" s="243"/>
      <c r="J885" s="244"/>
      <c r="K885" s="234"/>
    </row>
    <row r="886" customFormat="false" ht="12" hidden="false" customHeight="false" outlineLevel="0" collapsed="false">
      <c r="A886" s="241"/>
      <c r="B886" s="241"/>
      <c r="C886" s="241"/>
      <c r="D886" s="242"/>
      <c r="E886" s="242"/>
      <c r="F886" s="241"/>
      <c r="G886" s="241"/>
      <c r="H886" s="241"/>
      <c r="I886" s="243"/>
      <c r="J886" s="244"/>
      <c r="K886" s="234"/>
    </row>
    <row r="887" customFormat="false" ht="12" hidden="false" customHeight="false" outlineLevel="0" collapsed="false">
      <c r="A887" s="241"/>
      <c r="B887" s="241"/>
      <c r="C887" s="241"/>
      <c r="D887" s="242"/>
      <c r="E887" s="242"/>
      <c r="F887" s="241"/>
      <c r="G887" s="241"/>
      <c r="H887" s="241"/>
      <c r="I887" s="243"/>
      <c r="J887" s="244"/>
      <c r="K887" s="234"/>
    </row>
    <row r="888" customFormat="false" ht="12" hidden="false" customHeight="false" outlineLevel="0" collapsed="false">
      <c r="A888" s="241"/>
      <c r="B888" s="241"/>
      <c r="C888" s="241"/>
      <c r="D888" s="242"/>
      <c r="E888" s="242"/>
      <c r="F888" s="241"/>
      <c r="G888" s="241"/>
      <c r="H888" s="241"/>
      <c r="I888" s="243"/>
      <c r="J888" s="244"/>
      <c r="K888" s="234"/>
    </row>
    <row r="889" customFormat="false" ht="12" hidden="false" customHeight="false" outlineLevel="0" collapsed="false">
      <c r="A889" s="241"/>
      <c r="B889" s="241"/>
      <c r="C889" s="241"/>
      <c r="D889" s="242"/>
      <c r="E889" s="242"/>
      <c r="F889" s="241"/>
      <c r="G889" s="241"/>
      <c r="H889" s="241"/>
      <c r="I889" s="243"/>
      <c r="J889" s="244"/>
      <c r="K889" s="234"/>
    </row>
    <row r="890" customFormat="false" ht="12" hidden="false" customHeight="false" outlineLevel="0" collapsed="false">
      <c r="A890" s="241"/>
      <c r="B890" s="241"/>
      <c r="C890" s="241"/>
      <c r="D890" s="242"/>
      <c r="E890" s="242"/>
      <c r="F890" s="241"/>
      <c r="G890" s="241"/>
      <c r="H890" s="241"/>
      <c r="I890" s="243"/>
      <c r="J890" s="244"/>
      <c r="K890" s="234"/>
    </row>
    <row r="891" customFormat="false" ht="12" hidden="false" customHeight="false" outlineLevel="0" collapsed="false">
      <c r="A891" s="241"/>
      <c r="B891" s="241"/>
      <c r="C891" s="241"/>
      <c r="D891" s="242"/>
      <c r="E891" s="242"/>
      <c r="F891" s="241"/>
      <c r="G891" s="241"/>
      <c r="H891" s="241"/>
      <c r="I891" s="243"/>
      <c r="J891" s="244"/>
      <c r="K891" s="234"/>
    </row>
    <row r="892" customFormat="false" ht="12" hidden="false" customHeight="false" outlineLevel="0" collapsed="false">
      <c r="A892" s="241"/>
      <c r="B892" s="241"/>
      <c r="C892" s="241"/>
      <c r="D892" s="242"/>
      <c r="E892" s="242"/>
      <c r="F892" s="241"/>
      <c r="G892" s="241"/>
      <c r="H892" s="241"/>
      <c r="I892" s="243"/>
      <c r="J892" s="244"/>
      <c r="K892" s="234"/>
    </row>
    <row r="893" customFormat="false" ht="12" hidden="false" customHeight="false" outlineLevel="0" collapsed="false">
      <c r="A893" s="241"/>
      <c r="B893" s="241"/>
      <c r="C893" s="241"/>
      <c r="D893" s="242"/>
      <c r="E893" s="242"/>
      <c r="F893" s="241"/>
      <c r="G893" s="241"/>
      <c r="H893" s="241"/>
      <c r="I893" s="243"/>
      <c r="J893" s="244"/>
      <c r="K893" s="234"/>
    </row>
    <row r="894" customFormat="false" ht="12" hidden="false" customHeight="false" outlineLevel="0" collapsed="false">
      <c r="A894" s="241"/>
      <c r="B894" s="241"/>
      <c r="C894" s="241"/>
      <c r="D894" s="242"/>
      <c r="E894" s="242"/>
      <c r="F894" s="241"/>
      <c r="G894" s="241"/>
      <c r="H894" s="241"/>
      <c r="I894" s="243"/>
      <c r="J894" s="244"/>
      <c r="K894" s="234"/>
    </row>
    <row r="895" customFormat="false" ht="12" hidden="false" customHeight="false" outlineLevel="0" collapsed="false">
      <c r="A895" s="241"/>
      <c r="B895" s="241"/>
      <c r="C895" s="241"/>
      <c r="D895" s="242"/>
      <c r="E895" s="242"/>
      <c r="F895" s="241"/>
      <c r="G895" s="241"/>
      <c r="H895" s="241"/>
      <c r="I895" s="243"/>
      <c r="J895" s="244"/>
      <c r="K895" s="234"/>
    </row>
    <row r="896" customFormat="false" ht="12" hidden="false" customHeight="false" outlineLevel="0" collapsed="false">
      <c r="A896" s="241"/>
      <c r="B896" s="241"/>
      <c r="C896" s="241"/>
      <c r="D896" s="242"/>
      <c r="E896" s="242"/>
      <c r="F896" s="241"/>
      <c r="G896" s="241"/>
      <c r="H896" s="241"/>
      <c r="I896" s="243"/>
      <c r="J896" s="244"/>
      <c r="K896" s="234"/>
    </row>
    <row r="897" customFormat="false" ht="12" hidden="false" customHeight="false" outlineLevel="0" collapsed="false">
      <c r="A897" s="241"/>
      <c r="B897" s="241"/>
      <c r="C897" s="241"/>
      <c r="D897" s="242"/>
      <c r="E897" s="242"/>
      <c r="F897" s="241"/>
      <c r="G897" s="241"/>
      <c r="H897" s="241"/>
      <c r="I897" s="243"/>
      <c r="J897" s="244"/>
      <c r="K897" s="234"/>
    </row>
    <row r="898" customFormat="false" ht="12" hidden="false" customHeight="false" outlineLevel="0" collapsed="false">
      <c r="A898" s="241"/>
      <c r="B898" s="241"/>
      <c r="C898" s="241"/>
      <c r="D898" s="242"/>
      <c r="E898" s="242"/>
      <c r="F898" s="241"/>
      <c r="G898" s="241"/>
      <c r="H898" s="241"/>
      <c r="I898" s="243"/>
      <c r="J898" s="244"/>
      <c r="K898" s="234"/>
    </row>
    <row r="899" customFormat="false" ht="12" hidden="false" customHeight="false" outlineLevel="0" collapsed="false">
      <c r="A899" s="241"/>
      <c r="B899" s="241"/>
      <c r="C899" s="241"/>
      <c r="D899" s="242"/>
      <c r="E899" s="242"/>
      <c r="F899" s="241"/>
      <c r="G899" s="241"/>
      <c r="H899" s="241"/>
      <c r="I899" s="243"/>
      <c r="J899" s="244"/>
      <c r="K899" s="234"/>
    </row>
    <row r="900" customFormat="false" ht="12" hidden="false" customHeight="false" outlineLevel="0" collapsed="false">
      <c r="A900" s="241"/>
      <c r="B900" s="241"/>
      <c r="C900" s="241"/>
      <c r="D900" s="242"/>
      <c r="E900" s="242"/>
      <c r="F900" s="241"/>
      <c r="G900" s="241"/>
      <c r="H900" s="241"/>
      <c r="I900" s="243"/>
      <c r="J900" s="244"/>
      <c r="K900" s="234"/>
    </row>
    <row r="901" customFormat="false" ht="12" hidden="false" customHeight="false" outlineLevel="0" collapsed="false">
      <c r="A901" s="241"/>
      <c r="B901" s="241"/>
      <c r="C901" s="241"/>
      <c r="D901" s="242"/>
      <c r="E901" s="242"/>
      <c r="F901" s="241"/>
      <c r="G901" s="241"/>
      <c r="H901" s="241"/>
      <c r="I901" s="243"/>
      <c r="J901" s="244"/>
      <c r="K901" s="234"/>
    </row>
    <row r="902" customFormat="false" ht="12" hidden="false" customHeight="false" outlineLevel="0" collapsed="false">
      <c r="A902" s="241"/>
      <c r="B902" s="241"/>
      <c r="C902" s="241"/>
      <c r="D902" s="242"/>
      <c r="E902" s="242"/>
      <c r="F902" s="241"/>
      <c r="G902" s="241"/>
      <c r="H902" s="241"/>
      <c r="I902" s="243"/>
      <c r="J902" s="244"/>
      <c r="K902" s="234"/>
    </row>
    <row r="903" customFormat="false" ht="12" hidden="false" customHeight="false" outlineLevel="0" collapsed="false">
      <c r="A903" s="241"/>
      <c r="B903" s="241"/>
      <c r="C903" s="241"/>
      <c r="D903" s="242"/>
      <c r="E903" s="242"/>
      <c r="F903" s="241"/>
      <c r="G903" s="241"/>
      <c r="H903" s="241"/>
      <c r="I903" s="243"/>
      <c r="J903" s="244"/>
      <c r="K903" s="234"/>
    </row>
    <row r="904" customFormat="false" ht="12" hidden="false" customHeight="false" outlineLevel="0" collapsed="false">
      <c r="A904" s="241"/>
      <c r="B904" s="241"/>
      <c r="C904" s="241"/>
      <c r="D904" s="242"/>
      <c r="E904" s="242"/>
      <c r="F904" s="241"/>
      <c r="G904" s="241"/>
      <c r="H904" s="241"/>
      <c r="I904" s="243"/>
      <c r="J904" s="244"/>
      <c r="K904" s="234"/>
    </row>
    <row r="905" customFormat="false" ht="12" hidden="false" customHeight="false" outlineLevel="0" collapsed="false">
      <c r="A905" s="241"/>
      <c r="B905" s="241"/>
      <c r="C905" s="241"/>
      <c r="D905" s="242"/>
      <c r="E905" s="242"/>
      <c r="F905" s="241"/>
      <c r="G905" s="241"/>
      <c r="H905" s="241"/>
      <c r="I905" s="243"/>
      <c r="J905" s="244"/>
      <c r="K905" s="234"/>
    </row>
    <row r="906" customFormat="false" ht="12" hidden="false" customHeight="false" outlineLevel="0" collapsed="false">
      <c r="A906" s="241"/>
      <c r="B906" s="241"/>
      <c r="C906" s="241"/>
      <c r="D906" s="242"/>
      <c r="E906" s="242"/>
      <c r="F906" s="241"/>
      <c r="G906" s="241"/>
      <c r="H906" s="241"/>
      <c r="I906" s="243"/>
      <c r="J906" s="244"/>
      <c r="K906" s="234"/>
    </row>
    <row r="907" customFormat="false" ht="12" hidden="false" customHeight="false" outlineLevel="0" collapsed="false">
      <c r="A907" s="241"/>
      <c r="B907" s="241"/>
      <c r="C907" s="241"/>
      <c r="D907" s="242"/>
      <c r="E907" s="242"/>
      <c r="F907" s="241"/>
      <c r="G907" s="241"/>
      <c r="H907" s="241"/>
      <c r="I907" s="243"/>
      <c r="J907" s="244"/>
      <c r="K907" s="234"/>
    </row>
    <row r="908" customFormat="false" ht="12" hidden="false" customHeight="false" outlineLevel="0" collapsed="false">
      <c r="A908" s="241"/>
      <c r="B908" s="241"/>
      <c r="C908" s="241"/>
      <c r="D908" s="242"/>
      <c r="E908" s="242"/>
      <c r="F908" s="241"/>
      <c r="G908" s="241"/>
      <c r="H908" s="241"/>
      <c r="I908" s="243"/>
      <c r="J908" s="244"/>
      <c r="K908" s="234"/>
    </row>
    <row r="909" customFormat="false" ht="12" hidden="false" customHeight="false" outlineLevel="0" collapsed="false">
      <c r="A909" s="241"/>
      <c r="B909" s="241"/>
      <c r="C909" s="241"/>
      <c r="D909" s="242"/>
      <c r="E909" s="242"/>
      <c r="F909" s="241"/>
      <c r="G909" s="241"/>
      <c r="H909" s="241"/>
      <c r="I909" s="243"/>
      <c r="J909" s="244"/>
      <c r="K909" s="234"/>
    </row>
    <row r="910" customFormat="false" ht="12" hidden="false" customHeight="false" outlineLevel="0" collapsed="false">
      <c r="A910" s="241"/>
      <c r="B910" s="241"/>
      <c r="C910" s="241"/>
      <c r="D910" s="242"/>
      <c r="E910" s="242"/>
      <c r="F910" s="241"/>
      <c r="G910" s="241"/>
      <c r="H910" s="241"/>
      <c r="I910" s="243"/>
      <c r="J910" s="244"/>
      <c r="K910" s="234"/>
    </row>
    <row r="911" customFormat="false" ht="12" hidden="false" customHeight="false" outlineLevel="0" collapsed="false">
      <c r="A911" s="241"/>
      <c r="B911" s="241"/>
      <c r="C911" s="241"/>
      <c r="D911" s="242"/>
      <c r="E911" s="242"/>
      <c r="F911" s="241"/>
      <c r="G911" s="241"/>
      <c r="H911" s="241"/>
      <c r="I911" s="243"/>
      <c r="J911" s="244"/>
      <c r="K911" s="234"/>
    </row>
    <row r="912" customFormat="false" ht="12" hidden="false" customHeight="false" outlineLevel="0" collapsed="false">
      <c r="A912" s="241"/>
      <c r="B912" s="241"/>
      <c r="C912" s="241"/>
      <c r="D912" s="242"/>
      <c r="E912" s="242"/>
      <c r="F912" s="241"/>
      <c r="G912" s="241"/>
      <c r="H912" s="241"/>
      <c r="I912" s="243"/>
      <c r="J912" s="244"/>
      <c r="K912" s="234"/>
    </row>
    <row r="913" customFormat="false" ht="12" hidden="false" customHeight="false" outlineLevel="0" collapsed="false">
      <c r="A913" s="241"/>
      <c r="B913" s="241"/>
      <c r="C913" s="241"/>
      <c r="D913" s="242"/>
      <c r="E913" s="242"/>
      <c r="F913" s="241"/>
      <c r="G913" s="241"/>
      <c r="H913" s="241"/>
      <c r="I913" s="243"/>
      <c r="J913" s="244"/>
      <c r="K913" s="234"/>
    </row>
    <row r="914" customFormat="false" ht="12" hidden="false" customHeight="false" outlineLevel="0" collapsed="false">
      <c r="A914" s="241"/>
      <c r="B914" s="241"/>
      <c r="C914" s="241"/>
      <c r="D914" s="242"/>
      <c r="E914" s="242"/>
      <c r="F914" s="241"/>
      <c r="G914" s="241"/>
      <c r="H914" s="241"/>
      <c r="I914" s="243"/>
      <c r="J914" s="244"/>
      <c r="K914" s="234"/>
    </row>
    <row r="915" customFormat="false" ht="12" hidden="false" customHeight="false" outlineLevel="0" collapsed="false">
      <c r="A915" s="241"/>
      <c r="B915" s="241"/>
      <c r="C915" s="241"/>
      <c r="D915" s="242"/>
      <c r="E915" s="242"/>
      <c r="F915" s="241"/>
      <c r="G915" s="241"/>
      <c r="H915" s="241"/>
      <c r="I915" s="243"/>
      <c r="J915" s="244"/>
      <c r="K915" s="234"/>
    </row>
    <row r="916" customFormat="false" ht="12" hidden="false" customHeight="false" outlineLevel="0" collapsed="false">
      <c r="A916" s="241"/>
      <c r="B916" s="241"/>
      <c r="C916" s="241"/>
      <c r="D916" s="242"/>
      <c r="E916" s="242"/>
      <c r="F916" s="241"/>
      <c r="G916" s="241"/>
      <c r="H916" s="241"/>
      <c r="I916" s="243"/>
      <c r="J916" s="244"/>
      <c r="K916" s="234"/>
    </row>
    <row r="917" customFormat="false" ht="12" hidden="false" customHeight="false" outlineLevel="0" collapsed="false">
      <c r="A917" s="241"/>
      <c r="B917" s="241"/>
      <c r="C917" s="241"/>
      <c r="D917" s="242"/>
      <c r="E917" s="242"/>
      <c r="F917" s="241"/>
      <c r="G917" s="241"/>
      <c r="H917" s="241"/>
      <c r="I917" s="243"/>
      <c r="J917" s="244"/>
      <c r="K917" s="234"/>
    </row>
    <row r="918" customFormat="false" ht="12" hidden="false" customHeight="false" outlineLevel="0" collapsed="false">
      <c r="A918" s="241"/>
      <c r="B918" s="241"/>
      <c r="C918" s="241"/>
      <c r="D918" s="242"/>
      <c r="E918" s="242"/>
      <c r="F918" s="241"/>
      <c r="G918" s="241"/>
      <c r="H918" s="241"/>
      <c r="I918" s="243"/>
      <c r="J918" s="244"/>
      <c r="K918" s="234"/>
    </row>
    <row r="919" customFormat="false" ht="12" hidden="false" customHeight="false" outlineLevel="0" collapsed="false">
      <c r="A919" s="241"/>
      <c r="B919" s="241"/>
      <c r="C919" s="241"/>
      <c r="D919" s="242"/>
      <c r="E919" s="242"/>
      <c r="F919" s="241"/>
      <c r="G919" s="241"/>
      <c r="H919" s="241"/>
      <c r="I919" s="243"/>
      <c r="J919" s="244"/>
      <c r="K919" s="234"/>
    </row>
    <row r="920" customFormat="false" ht="12" hidden="false" customHeight="false" outlineLevel="0" collapsed="false">
      <c r="A920" s="241"/>
      <c r="B920" s="241"/>
      <c r="C920" s="241"/>
      <c r="D920" s="242"/>
      <c r="E920" s="242"/>
      <c r="F920" s="241"/>
      <c r="G920" s="241"/>
      <c r="H920" s="241"/>
      <c r="I920" s="243"/>
      <c r="J920" s="244"/>
      <c r="K920" s="234"/>
    </row>
    <row r="921" customFormat="false" ht="12" hidden="false" customHeight="false" outlineLevel="0" collapsed="false">
      <c r="A921" s="241"/>
      <c r="B921" s="241"/>
      <c r="C921" s="241"/>
      <c r="D921" s="242"/>
      <c r="E921" s="242"/>
      <c r="F921" s="241"/>
      <c r="G921" s="241"/>
      <c r="H921" s="241"/>
      <c r="I921" s="243"/>
      <c r="J921" s="244"/>
      <c r="K921" s="234"/>
    </row>
    <row r="922" customFormat="false" ht="12" hidden="false" customHeight="false" outlineLevel="0" collapsed="false">
      <c r="A922" s="241"/>
      <c r="B922" s="241"/>
      <c r="C922" s="241"/>
      <c r="D922" s="242"/>
      <c r="E922" s="242"/>
      <c r="F922" s="241"/>
      <c r="G922" s="241"/>
      <c r="H922" s="241"/>
      <c r="I922" s="243"/>
      <c r="J922" s="244"/>
      <c r="K922" s="234"/>
    </row>
    <row r="923" customFormat="false" ht="12" hidden="false" customHeight="false" outlineLevel="0" collapsed="false">
      <c r="A923" s="241"/>
      <c r="B923" s="241"/>
      <c r="C923" s="241"/>
      <c r="D923" s="242"/>
      <c r="E923" s="242"/>
      <c r="F923" s="241"/>
      <c r="G923" s="241"/>
      <c r="H923" s="241"/>
      <c r="I923" s="243"/>
      <c r="J923" s="244"/>
      <c r="K923" s="234"/>
    </row>
    <row r="924" customFormat="false" ht="12" hidden="false" customHeight="false" outlineLevel="0" collapsed="false">
      <c r="A924" s="241"/>
      <c r="B924" s="241"/>
      <c r="C924" s="241"/>
      <c r="D924" s="242"/>
      <c r="E924" s="242"/>
      <c r="F924" s="241"/>
      <c r="G924" s="241"/>
      <c r="H924" s="241"/>
      <c r="I924" s="243"/>
      <c r="J924" s="244"/>
      <c r="K924" s="234"/>
    </row>
    <row r="925" customFormat="false" ht="12" hidden="false" customHeight="false" outlineLevel="0" collapsed="false">
      <c r="A925" s="241"/>
      <c r="B925" s="241"/>
      <c r="C925" s="241"/>
      <c r="D925" s="242"/>
      <c r="E925" s="242"/>
      <c r="F925" s="241"/>
      <c r="G925" s="241"/>
      <c r="H925" s="241"/>
      <c r="I925" s="243"/>
      <c r="J925" s="244"/>
      <c r="K925" s="234"/>
    </row>
    <row r="926" customFormat="false" ht="12" hidden="false" customHeight="false" outlineLevel="0" collapsed="false">
      <c r="A926" s="241"/>
      <c r="B926" s="241"/>
      <c r="C926" s="241"/>
      <c r="D926" s="242"/>
      <c r="E926" s="242"/>
      <c r="F926" s="241"/>
      <c r="G926" s="241"/>
      <c r="H926" s="241"/>
      <c r="I926" s="243"/>
      <c r="J926" s="244"/>
      <c r="K926" s="234"/>
    </row>
    <row r="927" customFormat="false" ht="12" hidden="false" customHeight="false" outlineLevel="0" collapsed="false">
      <c r="A927" s="241"/>
      <c r="B927" s="241"/>
      <c r="C927" s="241"/>
      <c r="D927" s="242"/>
      <c r="E927" s="242"/>
      <c r="F927" s="241"/>
      <c r="G927" s="241"/>
      <c r="H927" s="241"/>
      <c r="I927" s="243"/>
      <c r="J927" s="244"/>
      <c r="K927" s="234"/>
    </row>
    <row r="928" customFormat="false" ht="12" hidden="false" customHeight="false" outlineLevel="0" collapsed="false">
      <c r="A928" s="241"/>
      <c r="B928" s="241"/>
      <c r="C928" s="241"/>
      <c r="D928" s="242"/>
      <c r="E928" s="242"/>
      <c r="F928" s="241"/>
      <c r="G928" s="241"/>
      <c r="H928" s="241"/>
      <c r="I928" s="243"/>
      <c r="J928" s="244"/>
      <c r="K928" s="234"/>
    </row>
    <row r="929" customFormat="false" ht="12" hidden="false" customHeight="false" outlineLevel="0" collapsed="false">
      <c r="A929" s="241"/>
      <c r="B929" s="241"/>
      <c r="C929" s="241"/>
      <c r="D929" s="242"/>
      <c r="E929" s="242"/>
      <c r="F929" s="241"/>
      <c r="G929" s="241"/>
      <c r="H929" s="241"/>
      <c r="I929" s="243"/>
      <c r="J929" s="244"/>
      <c r="K929" s="234"/>
    </row>
    <row r="930" customFormat="false" ht="12" hidden="false" customHeight="false" outlineLevel="0" collapsed="false">
      <c r="A930" s="241"/>
      <c r="B930" s="241"/>
      <c r="C930" s="241"/>
      <c r="D930" s="242"/>
      <c r="E930" s="242"/>
      <c r="F930" s="241"/>
      <c r="G930" s="241"/>
      <c r="H930" s="241"/>
      <c r="I930" s="243"/>
      <c r="J930" s="244"/>
      <c r="K930" s="234"/>
    </row>
    <row r="931" customFormat="false" ht="12" hidden="false" customHeight="false" outlineLevel="0" collapsed="false">
      <c r="A931" s="241"/>
      <c r="B931" s="241"/>
      <c r="C931" s="241"/>
      <c r="D931" s="242"/>
      <c r="E931" s="242"/>
      <c r="F931" s="241"/>
      <c r="G931" s="241"/>
      <c r="H931" s="241"/>
      <c r="I931" s="243"/>
      <c r="J931" s="244"/>
      <c r="K931" s="234"/>
    </row>
    <row r="932" customFormat="false" ht="12" hidden="false" customHeight="false" outlineLevel="0" collapsed="false">
      <c r="A932" s="241"/>
      <c r="B932" s="241"/>
      <c r="C932" s="241"/>
      <c r="D932" s="242"/>
      <c r="E932" s="242"/>
      <c r="F932" s="241"/>
      <c r="G932" s="241"/>
      <c r="H932" s="241"/>
      <c r="I932" s="243"/>
      <c r="J932" s="244"/>
      <c r="K932" s="234"/>
    </row>
    <row r="933" customFormat="false" ht="12" hidden="false" customHeight="false" outlineLevel="0" collapsed="false">
      <c r="A933" s="241"/>
      <c r="B933" s="241"/>
      <c r="C933" s="241"/>
      <c r="D933" s="242"/>
      <c r="E933" s="242"/>
      <c r="F933" s="241"/>
      <c r="G933" s="241"/>
      <c r="H933" s="241"/>
      <c r="I933" s="243"/>
      <c r="J933" s="244"/>
      <c r="K933" s="234"/>
    </row>
    <row r="934" customFormat="false" ht="12" hidden="false" customHeight="false" outlineLevel="0" collapsed="false">
      <c r="A934" s="241"/>
      <c r="B934" s="241"/>
      <c r="C934" s="241"/>
      <c r="D934" s="242"/>
      <c r="E934" s="242"/>
      <c r="F934" s="241"/>
      <c r="G934" s="241"/>
      <c r="H934" s="241"/>
      <c r="I934" s="243"/>
      <c r="J934" s="244"/>
      <c r="K934" s="234"/>
    </row>
    <row r="935" customFormat="false" ht="12" hidden="false" customHeight="false" outlineLevel="0" collapsed="false">
      <c r="A935" s="241"/>
      <c r="B935" s="241"/>
      <c r="C935" s="241"/>
      <c r="D935" s="242"/>
      <c r="E935" s="242"/>
      <c r="F935" s="241"/>
      <c r="G935" s="241"/>
      <c r="H935" s="241"/>
      <c r="I935" s="243"/>
      <c r="J935" s="244"/>
      <c r="K935" s="234"/>
    </row>
    <row r="936" customFormat="false" ht="12" hidden="false" customHeight="false" outlineLevel="0" collapsed="false">
      <c r="A936" s="241"/>
      <c r="B936" s="241"/>
      <c r="C936" s="241"/>
      <c r="D936" s="242"/>
      <c r="E936" s="242"/>
      <c r="F936" s="241"/>
      <c r="G936" s="241"/>
      <c r="H936" s="241"/>
      <c r="I936" s="243"/>
      <c r="J936" s="244"/>
      <c r="K936" s="234"/>
    </row>
    <row r="937" customFormat="false" ht="12" hidden="false" customHeight="false" outlineLevel="0" collapsed="false">
      <c r="A937" s="241"/>
      <c r="B937" s="241"/>
      <c r="C937" s="241"/>
      <c r="D937" s="242"/>
      <c r="E937" s="242"/>
      <c r="F937" s="241"/>
      <c r="G937" s="241"/>
      <c r="H937" s="241"/>
      <c r="I937" s="243"/>
      <c r="J937" s="244"/>
      <c r="K937" s="234"/>
    </row>
    <row r="938" customFormat="false" ht="12" hidden="false" customHeight="false" outlineLevel="0" collapsed="false">
      <c r="A938" s="241"/>
      <c r="B938" s="241"/>
      <c r="C938" s="241"/>
      <c r="D938" s="242"/>
      <c r="E938" s="242"/>
      <c r="F938" s="241"/>
      <c r="G938" s="241"/>
      <c r="H938" s="241"/>
      <c r="I938" s="243"/>
      <c r="J938" s="244"/>
      <c r="K938" s="234"/>
    </row>
    <row r="939" customFormat="false" ht="12" hidden="false" customHeight="false" outlineLevel="0" collapsed="false">
      <c r="A939" s="241"/>
      <c r="B939" s="241"/>
      <c r="C939" s="241"/>
      <c r="D939" s="242"/>
      <c r="E939" s="242"/>
      <c r="F939" s="241"/>
      <c r="G939" s="241"/>
      <c r="H939" s="241"/>
      <c r="I939" s="243"/>
      <c r="J939" s="244"/>
      <c r="K939" s="234"/>
    </row>
    <row r="940" customFormat="false" ht="12" hidden="false" customHeight="false" outlineLevel="0" collapsed="false">
      <c r="A940" s="241"/>
      <c r="B940" s="241"/>
      <c r="C940" s="241"/>
      <c r="D940" s="242"/>
      <c r="E940" s="242"/>
      <c r="F940" s="241"/>
      <c r="G940" s="241"/>
      <c r="H940" s="241"/>
      <c r="I940" s="243"/>
      <c r="J940" s="244"/>
      <c r="K940" s="234"/>
    </row>
    <row r="941" customFormat="false" ht="12" hidden="false" customHeight="false" outlineLevel="0" collapsed="false">
      <c r="A941" s="241"/>
      <c r="B941" s="241"/>
      <c r="C941" s="241"/>
      <c r="D941" s="242"/>
      <c r="E941" s="242"/>
      <c r="F941" s="241"/>
      <c r="G941" s="241"/>
      <c r="H941" s="241"/>
      <c r="I941" s="243"/>
      <c r="J941" s="244"/>
      <c r="K941" s="234"/>
    </row>
    <row r="942" customFormat="false" ht="12" hidden="false" customHeight="false" outlineLevel="0" collapsed="false">
      <c r="A942" s="241"/>
      <c r="B942" s="241"/>
      <c r="C942" s="241"/>
      <c r="D942" s="242"/>
      <c r="E942" s="242"/>
      <c r="F942" s="241"/>
      <c r="G942" s="241"/>
      <c r="H942" s="241"/>
      <c r="I942" s="243"/>
      <c r="J942" s="244"/>
      <c r="K942" s="234"/>
    </row>
    <row r="943" customFormat="false" ht="12" hidden="false" customHeight="false" outlineLevel="0" collapsed="false">
      <c r="A943" s="241"/>
      <c r="B943" s="241"/>
      <c r="C943" s="241"/>
      <c r="D943" s="242"/>
      <c r="E943" s="242"/>
      <c r="F943" s="241"/>
      <c r="G943" s="241"/>
      <c r="H943" s="241"/>
      <c r="I943" s="243"/>
      <c r="J943" s="244"/>
      <c r="K943" s="234"/>
    </row>
    <row r="944" customFormat="false" ht="12" hidden="false" customHeight="false" outlineLevel="0" collapsed="false">
      <c r="A944" s="241"/>
      <c r="B944" s="241"/>
      <c r="C944" s="241"/>
      <c r="D944" s="242"/>
      <c r="E944" s="242"/>
      <c r="F944" s="241"/>
      <c r="G944" s="241"/>
      <c r="H944" s="241"/>
      <c r="I944" s="243"/>
      <c r="J944" s="244"/>
      <c r="K944" s="234"/>
    </row>
    <row r="945" customFormat="false" ht="12" hidden="false" customHeight="false" outlineLevel="0" collapsed="false">
      <c r="A945" s="241"/>
      <c r="B945" s="241"/>
      <c r="C945" s="241"/>
      <c r="D945" s="242"/>
      <c r="E945" s="242"/>
      <c r="F945" s="241"/>
      <c r="G945" s="241"/>
      <c r="H945" s="241"/>
      <c r="I945" s="243"/>
      <c r="J945" s="244"/>
      <c r="K945" s="234"/>
    </row>
    <row r="946" customFormat="false" ht="12" hidden="false" customHeight="false" outlineLevel="0" collapsed="false">
      <c r="A946" s="241"/>
      <c r="B946" s="241"/>
      <c r="C946" s="241"/>
      <c r="D946" s="242"/>
      <c r="E946" s="242"/>
      <c r="F946" s="241"/>
      <c r="G946" s="241"/>
      <c r="H946" s="241"/>
      <c r="I946" s="243"/>
      <c r="J946" s="244"/>
      <c r="K946" s="234"/>
    </row>
    <row r="947" customFormat="false" ht="12" hidden="false" customHeight="false" outlineLevel="0" collapsed="false">
      <c r="A947" s="241"/>
      <c r="B947" s="241"/>
      <c r="C947" s="241"/>
      <c r="D947" s="242"/>
      <c r="E947" s="242"/>
      <c r="F947" s="241"/>
      <c r="G947" s="241"/>
      <c r="H947" s="241"/>
      <c r="I947" s="243"/>
      <c r="J947" s="244"/>
      <c r="K947" s="234"/>
    </row>
    <row r="948" customFormat="false" ht="12" hidden="false" customHeight="false" outlineLevel="0" collapsed="false">
      <c r="A948" s="241"/>
      <c r="B948" s="241"/>
      <c r="C948" s="241"/>
      <c r="D948" s="242"/>
      <c r="E948" s="242"/>
      <c r="F948" s="241"/>
      <c r="G948" s="241"/>
      <c r="H948" s="241"/>
      <c r="I948" s="243"/>
      <c r="J948" s="244"/>
      <c r="K948" s="234"/>
    </row>
    <row r="949" customFormat="false" ht="12" hidden="false" customHeight="false" outlineLevel="0" collapsed="false">
      <c r="A949" s="241"/>
      <c r="B949" s="241"/>
      <c r="C949" s="241"/>
      <c r="D949" s="242"/>
      <c r="E949" s="242"/>
      <c r="F949" s="241"/>
      <c r="G949" s="241"/>
      <c r="H949" s="241"/>
      <c r="I949" s="243"/>
      <c r="J949" s="244"/>
      <c r="K949" s="234"/>
    </row>
    <row r="950" customFormat="false" ht="12" hidden="false" customHeight="false" outlineLevel="0" collapsed="false">
      <c r="A950" s="241"/>
      <c r="B950" s="241"/>
      <c r="C950" s="241"/>
      <c r="D950" s="242"/>
      <c r="E950" s="242"/>
      <c r="F950" s="241"/>
      <c r="G950" s="241"/>
      <c r="H950" s="241"/>
      <c r="I950" s="243"/>
      <c r="J950" s="244"/>
      <c r="K950" s="234"/>
    </row>
    <row r="951" customFormat="false" ht="12" hidden="false" customHeight="false" outlineLevel="0" collapsed="false">
      <c r="A951" s="241"/>
      <c r="B951" s="241"/>
      <c r="C951" s="241"/>
      <c r="D951" s="242"/>
      <c r="E951" s="242"/>
      <c r="F951" s="241"/>
      <c r="G951" s="241"/>
      <c r="H951" s="241"/>
      <c r="I951" s="243"/>
      <c r="J951" s="244"/>
      <c r="K951" s="234"/>
    </row>
    <row r="952" customFormat="false" ht="12" hidden="false" customHeight="false" outlineLevel="0" collapsed="false">
      <c r="A952" s="241"/>
      <c r="B952" s="241"/>
      <c r="C952" s="241"/>
      <c r="D952" s="242"/>
      <c r="E952" s="242"/>
      <c r="F952" s="241"/>
      <c r="G952" s="241"/>
      <c r="H952" s="241"/>
      <c r="I952" s="243"/>
      <c r="J952" s="244"/>
      <c r="K952" s="234"/>
    </row>
    <row r="953" customFormat="false" ht="12" hidden="false" customHeight="false" outlineLevel="0" collapsed="false">
      <c r="A953" s="241"/>
      <c r="B953" s="241"/>
      <c r="C953" s="241"/>
      <c r="D953" s="242"/>
      <c r="E953" s="242"/>
      <c r="F953" s="241"/>
      <c r="G953" s="241"/>
      <c r="H953" s="241"/>
      <c r="I953" s="243"/>
      <c r="J953" s="244"/>
      <c r="K953" s="234"/>
    </row>
    <row r="954" customFormat="false" ht="12" hidden="false" customHeight="false" outlineLevel="0" collapsed="false">
      <c r="A954" s="241"/>
      <c r="B954" s="241"/>
      <c r="C954" s="241"/>
      <c r="D954" s="242"/>
      <c r="E954" s="242"/>
      <c r="F954" s="241"/>
      <c r="G954" s="241"/>
      <c r="H954" s="241"/>
      <c r="I954" s="243"/>
      <c r="J954" s="244"/>
      <c r="K954" s="234"/>
    </row>
    <row r="955" customFormat="false" ht="12" hidden="false" customHeight="false" outlineLevel="0" collapsed="false">
      <c r="A955" s="241"/>
      <c r="B955" s="241"/>
      <c r="C955" s="241"/>
      <c r="D955" s="242"/>
      <c r="E955" s="242"/>
      <c r="F955" s="241"/>
      <c r="G955" s="241"/>
      <c r="H955" s="241"/>
      <c r="I955" s="243"/>
      <c r="J955" s="244"/>
      <c r="K955" s="234"/>
    </row>
    <row r="956" customFormat="false" ht="12" hidden="false" customHeight="false" outlineLevel="0" collapsed="false">
      <c r="A956" s="241"/>
      <c r="B956" s="241"/>
      <c r="C956" s="241"/>
      <c r="D956" s="242"/>
      <c r="E956" s="242"/>
      <c r="F956" s="241"/>
      <c r="G956" s="241"/>
      <c r="H956" s="241"/>
      <c r="I956" s="243"/>
      <c r="J956" s="244"/>
      <c r="K956" s="234"/>
    </row>
    <row r="957" customFormat="false" ht="12" hidden="false" customHeight="false" outlineLevel="0" collapsed="false">
      <c r="A957" s="241"/>
      <c r="B957" s="241"/>
      <c r="C957" s="241"/>
      <c r="D957" s="242"/>
      <c r="E957" s="242"/>
      <c r="F957" s="241"/>
      <c r="G957" s="241"/>
      <c r="H957" s="241"/>
      <c r="I957" s="243"/>
      <c r="J957" s="244"/>
      <c r="K957" s="234"/>
    </row>
    <row r="958" customFormat="false" ht="12" hidden="false" customHeight="false" outlineLevel="0" collapsed="false">
      <c r="A958" s="241"/>
      <c r="B958" s="241"/>
      <c r="C958" s="241"/>
      <c r="D958" s="242"/>
      <c r="E958" s="242"/>
      <c r="F958" s="241"/>
      <c r="G958" s="241"/>
      <c r="H958" s="241"/>
      <c r="I958" s="243"/>
      <c r="J958" s="244"/>
      <c r="K958" s="234"/>
    </row>
    <row r="959" customFormat="false" ht="12" hidden="false" customHeight="false" outlineLevel="0" collapsed="false">
      <c r="A959" s="241"/>
      <c r="B959" s="241"/>
      <c r="C959" s="241"/>
      <c r="D959" s="242"/>
      <c r="E959" s="242"/>
      <c r="F959" s="241"/>
      <c r="G959" s="241"/>
      <c r="H959" s="241"/>
      <c r="I959" s="243"/>
      <c r="J959" s="244"/>
      <c r="K959" s="234"/>
    </row>
    <row r="960" customFormat="false" ht="12" hidden="false" customHeight="false" outlineLevel="0" collapsed="false">
      <c r="A960" s="241"/>
      <c r="B960" s="241"/>
      <c r="C960" s="241"/>
      <c r="D960" s="242"/>
      <c r="E960" s="242"/>
      <c r="F960" s="241"/>
      <c r="G960" s="241"/>
      <c r="H960" s="241"/>
      <c r="I960" s="243"/>
      <c r="J960" s="244"/>
      <c r="K960" s="234"/>
    </row>
    <row r="961" customFormat="false" ht="12" hidden="false" customHeight="false" outlineLevel="0" collapsed="false">
      <c r="A961" s="241"/>
      <c r="B961" s="241"/>
      <c r="C961" s="241"/>
      <c r="D961" s="242"/>
      <c r="E961" s="242"/>
      <c r="F961" s="241"/>
      <c r="G961" s="241"/>
      <c r="H961" s="241"/>
      <c r="I961" s="243"/>
      <c r="J961" s="244"/>
      <c r="K961" s="234"/>
    </row>
    <row r="962" customFormat="false" ht="12" hidden="false" customHeight="false" outlineLevel="0" collapsed="false">
      <c r="A962" s="241"/>
      <c r="B962" s="241"/>
      <c r="C962" s="241"/>
      <c r="D962" s="242"/>
      <c r="E962" s="242"/>
      <c r="F962" s="241"/>
      <c r="G962" s="241"/>
      <c r="H962" s="241"/>
      <c r="I962" s="243"/>
      <c r="J962" s="244"/>
      <c r="K962" s="234"/>
    </row>
    <row r="963" customFormat="false" ht="12" hidden="false" customHeight="false" outlineLevel="0" collapsed="false">
      <c r="A963" s="241"/>
      <c r="B963" s="241"/>
      <c r="C963" s="241"/>
      <c r="D963" s="242"/>
      <c r="E963" s="242"/>
      <c r="F963" s="241"/>
      <c r="G963" s="241"/>
      <c r="H963" s="241"/>
      <c r="I963" s="243"/>
      <c r="J963" s="244"/>
      <c r="K963" s="234"/>
    </row>
    <row r="964" customFormat="false" ht="12" hidden="false" customHeight="false" outlineLevel="0" collapsed="false">
      <c r="A964" s="241"/>
      <c r="B964" s="241"/>
      <c r="C964" s="241"/>
      <c r="D964" s="242"/>
      <c r="E964" s="242"/>
      <c r="F964" s="241"/>
      <c r="G964" s="241"/>
      <c r="H964" s="241"/>
      <c r="I964" s="243"/>
      <c r="J964" s="244"/>
      <c r="K964" s="234"/>
    </row>
    <row r="965" customFormat="false" ht="12" hidden="false" customHeight="false" outlineLevel="0" collapsed="false">
      <c r="A965" s="241"/>
      <c r="B965" s="241"/>
      <c r="C965" s="241"/>
      <c r="D965" s="242"/>
      <c r="E965" s="242"/>
      <c r="F965" s="241"/>
      <c r="G965" s="241"/>
      <c r="H965" s="241"/>
      <c r="I965" s="243"/>
      <c r="J965" s="244"/>
      <c r="K965" s="234"/>
    </row>
    <row r="966" customFormat="false" ht="12" hidden="false" customHeight="false" outlineLevel="0" collapsed="false">
      <c r="A966" s="241"/>
      <c r="B966" s="241"/>
      <c r="C966" s="241"/>
      <c r="D966" s="242"/>
      <c r="E966" s="242"/>
      <c r="F966" s="241"/>
      <c r="G966" s="241"/>
      <c r="H966" s="241"/>
      <c r="I966" s="243"/>
      <c r="J966" s="244"/>
      <c r="K966" s="234"/>
    </row>
    <row r="967" customFormat="false" ht="12" hidden="false" customHeight="false" outlineLevel="0" collapsed="false">
      <c r="A967" s="241"/>
      <c r="B967" s="241"/>
      <c r="C967" s="241"/>
      <c r="D967" s="242"/>
      <c r="E967" s="242"/>
      <c r="F967" s="241"/>
      <c r="G967" s="241"/>
      <c r="H967" s="241"/>
      <c r="I967" s="243"/>
      <c r="J967" s="244"/>
      <c r="K967" s="234"/>
    </row>
    <row r="968" customFormat="false" ht="12" hidden="false" customHeight="false" outlineLevel="0" collapsed="false">
      <c r="A968" s="241"/>
      <c r="B968" s="241"/>
      <c r="C968" s="241"/>
      <c r="D968" s="242"/>
      <c r="E968" s="242"/>
      <c r="F968" s="241"/>
      <c r="G968" s="241"/>
      <c r="H968" s="241"/>
      <c r="I968" s="243"/>
      <c r="J968" s="244"/>
      <c r="K968" s="234"/>
    </row>
    <row r="969" customFormat="false" ht="12" hidden="false" customHeight="false" outlineLevel="0" collapsed="false">
      <c r="A969" s="241"/>
      <c r="B969" s="241"/>
      <c r="C969" s="241"/>
      <c r="D969" s="242"/>
      <c r="E969" s="242"/>
      <c r="F969" s="241"/>
      <c r="G969" s="241"/>
      <c r="H969" s="241"/>
      <c r="I969" s="243"/>
      <c r="J969" s="244"/>
      <c r="K969" s="234"/>
    </row>
    <row r="970" customFormat="false" ht="12" hidden="false" customHeight="false" outlineLevel="0" collapsed="false">
      <c r="A970" s="241"/>
      <c r="B970" s="241"/>
      <c r="C970" s="241"/>
      <c r="D970" s="242"/>
      <c r="E970" s="242"/>
      <c r="F970" s="241"/>
      <c r="G970" s="241"/>
      <c r="H970" s="241"/>
      <c r="I970" s="243"/>
      <c r="J970" s="244"/>
      <c r="K970" s="234"/>
    </row>
    <row r="971" customFormat="false" ht="12" hidden="false" customHeight="false" outlineLevel="0" collapsed="false">
      <c r="A971" s="241"/>
      <c r="B971" s="241"/>
      <c r="C971" s="241"/>
      <c r="D971" s="242"/>
      <c r="E971" s="242"/>
      <c r="F971" s="241"/>
      <c r="G971" s="241"/>
      <c r="H971" s="241"/>
      <c r="I971" s="243"/>
      <c r="J971" s="244"/>
      <c r="K971" s="234"/>
    </row>
    <row r="972" customFormat="false" ht="12" hidden="false" customHeight="false" outlineLevel="0" collapsed="false">
      <c r="A972" s="241"/>
      <c r="B972" s="241"/>
      <c r="C972" s="241"/>
      <c r="D972" s="242"/>
      <c r="E972" s="242"/>
      <c r="F972" s="241"/>
      <c r="G972" s="241"/>
      <c r="H972" s="241"/>
      <c r="I972" s="243"/>
      <c r="J972" s="244"/>
      <c r="K972" s="234"/>
    </row>
    <row r="973" customFormat="false" ht="12" hidden="false" customHeight="false" outlineLevel="0" collapsed="false">
      <c r="A973" s="241"/>
      <c r="B973" s="241"/>
      <c r="C973" s="241"/>
      <c r="D973" s="242"/>
      <c r="E973" s="242"/>
      <c r="F973" s="241"/>
      <c r="G973" s="241"/>
      <c r="H973" s="241"/>
      <c r="I973" s="243"/>
      <c r="J973" s="244"/>
      <c r="K973" s="234"/>
    </row>
    <row r="974" customFormat="false" ht="12" hidden="false" customHeight="false" outlineLevel="0" collapsed="false">
      <c r="A974" s="241"/>
      <c r="B974" s="241"/>
      <c r="C974" s="241"/>
      <c r="D974" s="242"/>
      <c r="E974" s="242"/>
      <c r="F974" s="241"/>
      <c r="G974" s="241"/>
      <c r="H974" s="241"/>
      <c r="I974" s="243"/>
      <c r="J974" s="244"/>
      <c r="K974" s="234"/>
    </row>
    <row r="975" customFormat="false" ht="12" hidden="false" customHeight="false" outlineLevel="0" collapsed="false">
      <c r="A975" s="241"/>
      <c r="B975" s="241"/>
      <c r="C975" s="241"/>
      <c r="D975" s="242"/>
      <c r="E975" s="242"/>
      <c r="F975" s="241"/>
      <c r="G975" s="241"/>
      <c r="H975" s="241"/>
      <c r="I975" s="243"/>
      <c r="J975" s="244"/>
      <c r="K975" s="234"/>
    </row>
    <row r="976" customFormat="false" ht="12" hidden="false" customHeight="false" outlineLevel="0" collapsed="false">
      <c r="A976" s="241"/>
      <c r="B976" s="241"/>
      <c r="C976" s="241"/>
      <c r="D976" s="242"/>
      <c r="E976" s="242"/>
      <c r="F976" s="241"/>
      <c r="G976" s="241"/>
      <c r="H976" s="241"/>
      <c r="I976" s="243"/>
      <c r="J976" s="244"/>
      <c r="K976" s="234"/>
    </row>
    <row r="977" customFormat="false" ht="12" hidden="false" customHeight="false" outlineLevel="0" collapsed="false">
      <c r="A977" s="241"/>
      <c r="B977" s="241"/>
      <c r="C977" s="241"/>
      <c r="D977" s="242"/>
      <c r="E977" s="242"/>
      <c r="F977" s="241"/>
      <c r="G977" s="241"/>
      <c r="H977" s="241"/>
      <c r="I977" s="243"/>
      <c r="J977" s="244"/>
      <c r="K977" s="234"/>
    </row>
    <row r="978" customFormat="false" ht="12" hidden="false" customHeight="false" outlineLevel="0" collapsed="false">
      <c r="A978" s="241"/>
      <c r="B978" s="241"/>
      <c r="C978" s="241"/>
      <c r="D978" s="242"/>
      <c r="E978" s="242"/>
      <c r="F978" s="241"/>
      <c r="G978" s="241"/>
      <c r="H978" s="241"/>
      <c r="I978" s="243"/>
      <c r="J978" s="244"/>
      <c r="K978" s="234"/>
    </row>
    <row r="979" customFormat="false" ht="12" hidden="false" customHeight="false" outlineLevel="0" collapsed="false">
      <c r="A979" s="241"/>
      <c r="B979" s="241"/>
      <c r="C979" s="241"/>
      <c r="D979" s="242"/>
      <c r="E979" s="242"/>
      <c r="F979" s="241"/>
      <c r="G979" s="241"/>
      <c r="H979" s="241"/>
      <c r="I979" s="243"/>
      <c r="J979" s="244"/>
      <c r="K979" s="234"/>
    </row>
    <row r="980" customFormat="false" ht="12" hidden="false" customHeight="false" outlineLevel="0" collapsed="false">
      <c r="A980" s="241"/>
      <c r="B980" s="241"/>
      <c r="C980" s="241"/>
      <c r="D980" s="242"/>
      <c r="E980" s="242"/>
      <c r="F980" s="241"/>
      <c r="G980" s="241"/>
      <c r="H980" s="241"/>
      <c r="I980" s="243"/>
      <c r="J980" s="244"/>
      <c r="K980" s="234"/>
    </row>
    <row r="981" customFormat="false" ht="12" hidden="false" customHeight="false" outlineLevel="0" collapsed="false">
      <c r="A981" s="241"/>
      <c r="B981" s="241"/>
      <c r="C981" s="241"/>
      <c r="D981" s="242"/>
      <c r="E981" s="242"/>
      <c r="F981" s="241"/>
      <c r="G981" s="241"/>
      <c r="H981" s="241"/>
      <c r="I981" s="243"/>
      <c r="J981" s="244"/>
      <c r="K981" s="234"/>
    </row>
    <row r="982" customFormat="false" ht="12" hidden="false" customHeight="false" outlineLevel="0" collapsed="false">
      <c r="A982" s="241"/>
      <c r="B982" s="241"/>
      <c r="C982" s="241"/>
      <c r="D982" s="242"/>
      <c r="E982" s="242"/>
      <c r="F982" s="241"/>
      <c r="G982" s="241"/>
      <c r="H982" s="241"/>
      <c r="I982" s="243"/>
      <c r="J982" s="244"/>
      <c r="K982" s="234"/>
    </row>
    <row r="983" customFormat="false" ht="12" hidden="false" customHeight="false" outlineLevel="0" collapsed="false">
      <c r="A983" s="241"/>
      <c r="B983" s="241"/>
      <c r="C983" s="241"/>
      <c r="D983" s="242"/>
      <c r="E983" s="242"/>
      <c r="F983" s="241"/>
      <c r="G983" s="241"/>
      <c r="H983" s="241"/>
      <c r="I983" s="243"/>
      <c r="J983" s="244"/>
      <c r="K983" s="234"/>
    </row>
    <row r="984" customFormat="false" ht="12" hidden="false" customHeight="false" outlineLevel="0" collapsed="false">
      <c r="A984" s="241"/>
      <c r="B984" s="241"/>
      <c r="C984" s="241"/>
      <c r="D984" s="242"/>
      <c r="E984" s="242"/>
      <c r="F984" s="241"/>
      <c r="G984" s="241"/>
      <c r="H984" s="241"/>
      <c r="I984" s="243"/>
      <c r="J984" s="244"/>
      <c r="K984" s="234"/>
    </row>
    <row r="985" customFormat="false" ht="12" hidden="false" customHeight="false" outlineLevel="0" collapsed="false">
      <c r="A985" s="241"/>
      <c r="B985" s="241"/>
      <c r="C985" s="241"/>
      <c r="D985" s="242"/>
      <c r="E985" s="242"/>
      <c r="F985" s="241"/>
      <c r="G985" s="241"/>
      <c r="H985" s="241"/>
      <c r="I985" s="243"/>
      <c r="J985" s="244"/>
      <c r="K985" s="234"/>
    </row>
    <row r="986" customFormat="false" ht="12" hidden="false" customHeight="false" outlineLevel="0" collapsed="false">
      <c r="A986" s="241"/>
      <c r="B986" s="241"/>
      <c r="C986" s="241"/>
      <c r="D986" s="242"/>
      <c r="E986" s="242"/>
      <c r="F986" s="241"/>
      <c r="G986" s="241"/>
      <c r="H986" s="241"/>
      <c r="I986" s="243"/>
      <c r="J986" s="244"/>
      <c r="K986" s="234"/>
    </row>
    <row r="987" customFormat="false" ht="12" hidden="false" customHeight="false" outlineLevel="0" collapsed="false">
      <c r="A987" s="241"/>
      <c r="B987" s="241"/>
      <c r="C987" s="241"/>
      <c r="D987" s="242"/>
      <c r="E987" s="242"/>
      <c r="F987" s="241"/>
      <c r="G987" s="241"/>
      <c r="H987" s="241"/>
      <c r="I987" s="243"/>
      <c r="J987" s="244"/>
      <c r="K987" s="234"/>
    </row>
    <row r="988" customFormat="false" ht="12" hidden="false" customHeight="false" outlineLevel="0" collapsed="false">
      <c r="A988" s="241"/>
      <c r="B988" s="241"/>
      <c r="C988" s="241"/>
      <c r="D988" s="242"/>
      <c r="E988" s="242"/>
      <c r="F988" s="241"/>
      <c r="G988" s="241"/>
      <c r="H988" s="241"/>
      <c r="I988" s="243"/>
      <c r="J988" s="244"/>
      <c r="K988" s="234"/>
    </row>
    <row r="989" customFormat="false" ht="12" hidden="false" customHeight="false" outlineLevel="0" collapsed="false">
      <c r="A989" s="241"/>
      <c r="B989" s="241"/>
      <c r="C989" s="241"/>
      <c r="D989" s="242"/>
      <c r="E989" s="242"/>
      <c r="F989" s="241"/>
      <c r="G989" s="241"/>
      <c r="H989" s="241"/>
      <c r="I989" s="243"/>
      <c r="J989" s="244"/>
      <c r="K989" s="234"/>
    </row>
    <row r="990" customFormat="false" ht="12" hidden="false" customHeight="false" outlineLevel="0" collapsed="false">
      <c r="A990" s="241"/>
      <c r="B990" s="241"/>
      <c r="C990" s="241"/>
      <c r="D990" s="242"/>
      <c r="E990" s="242"/>
      <c r="F990" s="241"/>
      <c r="G990" s="241"/>
      <c r="H990" s="241"/>
      <c r="I990" s="243"/>
      <c r="J990" s="244"/>
      <c r="K990" s="234"/>
    </row>
    <row r="991" customFormat="false" ht="12" hidden="false" customHeight="false" outlineLevel="0" collapsed="false">
      <c r="A991" s="241"/>
      <c r="B991" s="241"/>
      <c r="C991" s="241"/>
      <c r="D991" s="242"/>
      <c r="E991" s="242"/>
      <c r="F991" s="241"/>
      <c r="G991" s="241"/>
      <c r="H991" s="241"/>
      <c r="I991" s="243"/>
      <c r="J991" s="244"/>
      <c r="K991" s="234"/>
    </row>
    <row r="992" customFormat="false" ht="12" hidden="false" customHeight="false" outlineLevel="0" collapsed="false">
      <c r="A992" s="241"/>
      <c r="B992" s="241"/>
      <c r="C992" s="241"/>
      <c r="D992" s="242"/>
      <c r="E992" s="242"/>
      <c r="F992" s="241"/>
      <c r="G992" s="241"/>
      <c r="H992" s="241"/>
      <c r="I992" s="243"/>
      <c r="J992" s="244"/>
      <c r="K992" s="234"/>
    </row>
    <row r="993" customFormat="false" ht="12" hidden="false" customHeight="false" outlineLevel="0" collapsed="false">
      <c r="A993" s="241"/>
      <c r="B993" s="241"/>
      <c r="C993" s="241"/>
      <c r="D993" s="242"/>
      <c r="E993" s="242"/>
      <c r="F993" s="241"/>
      <c r="G993" s="241"/>
      <c r="H993" s="241"/>
      <c r="I993" s="243"/>
      <c r="J993" s="244"/>
      <c r="K993" s="234"/>
    </row>
    <row r="994" customFormat="false" ht="12" hidden="false" customHeight="false" outlineLevel="0" collapsed="false">
      <c r="A994" s="241"/>
      <c r="B994" s="241"/>
      <c r="C994" s="241"/>
      <c r="D994" s="242"/>
      <c r="E994" s="242"/>
      <c r="F994" s="241"/>
      <c r="G994" s="241"/>
      <c r="H994" s="241"/>
      <c r="I994" s="243"/>
      <c r="J994" s="244"/>
      <c r="K994" s="234"/>
    </row>
    <row r="995" customFormat="false" ht="12" hidden="false" customHeight="false" outlineLevel="0" collapsed="false">
      <c r="A995" s="241"/>
      <c r="B995" s="241"/>
      <c r="C995" s="241"/>
      <c r="D995" s="242"/>
      <c r="E995" s="242"/>
      <c r="F995" s="241"/>
      <c r="G995" s="241"/>
      <c r="H995" s="241"/>
      <c r="I995" s="243"/>
      <c r="J995" s="244"/>
      <c r="K995" s="234"/>
    </row>
    <row r="996" customFormat="false" ht="12" hidden="false" customHeight="false" outlineLevel="0" collapsed="false">
      <c r="A996" s="241"/>
      <c r="B996" s="241"/>
      <c r="C996" s="241"/>
      <c r="D996" s="242"/>
      <c r="E996" s="242"/>
      <c r="F996" s="241"/>
      <c r="G996" s="241"/>
      <c r="H996" s="241"/>
      <c r="I996" s="243"/>
      <c r="J996" s="244"/>
      <c r="K996" s="234"/>
    </row>
    <row r="997" customFormat="false" ht="12" hidden="false" customHeight="false" outlineLevel="0" collapsed="false">
      <c r="A997" s="241"/>
      <c r="B997" s="241"/>
      <c r="C997" s="241"/>
      <c r="D997" s="242"/>
      <c r="E997" s="242"/>
      <c r="F997" s="241"/>
      <c r="G997" s="241"/>
      <c r="H997" s="241"/>
      <c r="I997" s="243"/>
      <c r="J997" s="244"/>
      <c r="K997" s="234"/>
    </row>
    <row r="998" customFormat="false" ht="12" hidden="false" customHeight="false" outlineLevel="0" collapsed="false">
      <c r="A998" s="241"/>
      <c r="B998" s="241"/>
      <c r="C998" s="241"/>
      <c r="D998" s="242"/>
      <c r="E998" s="242"/>
      <c r="F998" s="241"/>
      <c r="G998" s="241"/>
      <c r="H998" s="241"/>
      <c r="I998" s="243"/>
      <c r="J998" s="244"/>
      <c r="K998" s="234"/>
    </row>
    <row r="999" customFormat="false" ht="12" hidden="false" customHeight="false" outlineLevel="0" collapsed="false">
      <c r="A999" s="241"/>
      <c r="B999" s="241"/>
      <c r="C999" s="241"/>
      <c r="D999" s="242"/>
      <c r="E999" s="242"/>
      <c r="F999" s="241"/>
      <c r="G999" s="241"/>
      <c r="H999" s="241"/>
      <c r="I999" s="243"/>
      <c r="J999" s="244"/>
      <c r="K999" s="234"/>
    </row>
    <row r="1000" customFormat="false" ht="12" hidden="false" customHeight="false" outlineLevel="0" collapsed="false">
      <c r="A1000" s="241"/>
      <c r="B1000" s="241"/>
      <c r="C1000" s="241"/>
      <c r="D1000" s="242"/>
      <c r="E1000" s="242"/>
      <c r="F1000" s="241"/>
      <c r="G1000" s="241"/>
      <c r="H1000" s="241"/>
      <c r="I1000" s="243"/>
      <c r="J1000" s="244"/>
      <c r="K1000" s="234"/>
    </row>
    <row r="1001" customFormat="false" ht="12" hidden="false" customHeight="false" outlineLevel="0" collapsed="false">
      <c r="A1001" s="241"/>
      <c r="B1001" s="241"/>
      <c r="C1001" s="241"/>
      <c r="D1001" s="242"/>
      <c r="E1001" s="242"/>
      <c r="F1001" s="241"/>
      <c r="G1001" s="241"/>
      <c r="H1001" s="241"/>
      <c r="I1001" s="243"/>
      <c r="J1001" s="244"/>
      <c r="K1001" s="234"/>
    </row>
    <row r="1002" customFormat="false" ht="12" hidden="false" customHeight="false" outlineLevel="0" collapsed="false">
      <c r="A1002" s="241"/>
      <c r="B1002" s="241"/>
      <c r="C1002" s="241"/>
      <c r="D1002" s="242"/>
      <c r="E1002" s="242"/>
      <c r="F1002" s="241"/>
      <c r="G1002" s="241"/>
      <c r="H1002" s="241"/>
      <c r="I1002" s="243"/>
      <c r="J1002" s="244"/>
      <c r="K1002" s="234"/>
    </row>
    <row r="1003" customFormat="false" ht="12" hidden="false" customHeight="false" outlineLevel="0" collapsed="false">
      <c r="A1003" s="241"/>
      <c r="B1003" s="241"/>
      <c r="C1003" s="241"/>
      <c r="D1003" s="242"/>
      <c r="E1003" s="242"/>
      <c r="F1003" s="241"/>
      <c r="G1003" s="241"/>
      <c r="H1003" s="241"/>
      <c r="I1003" s="243"/>
      <c r="J1003" s="244"/>
      <c r="K1003" s="234"/>
    </row>
    <row r="1004" customFormat="false" ht="12" hidden="false" customHeight="false" outlineLevel="0" collapsed="false">
      <c r="A1004" s="241"/>
      <c r="B1004" s="241"/>
      <c r="C1004" s="241"/>
      <c r="D1004" s="242"/>
      <c r="E1004" s="242"/>
      <c r="F1004" s="241"/>
      <c r="G1004" s="241"/>
      <c r="H1004" s="241"/>
      <c r="I1004" s="243"/>
      <c r="J1004" s="244"/>
      <c r="K1004" s="234"/>
    </row>
    <row r="1005" customFormat="false" ht="12" hidden="false" customHeight="false" outlineLevel="0" collapsed="false">
      <c r="A1005" s="241"/>
      <c r="B1005" s="241"/>
      <c r="C1005" s="241"/>
      <c r="D1005" s="242"/>
      <c r="E1005" s="242"/>
      <c r="F1005" s="241"/>
      <c r="G1005" s="241"/>
      <c r="H1005" s="241"/>
      <c r="I1005" s="243"/>
      <c r="J1005" s="244"/>
      <c r="K1005" s="234"/>
    </row>
    <row r="1006" customFormat="false" ht="12" hidden="false" customHeight="false" outlineLevel="0" collapsed="false">
      <c r="A1006" s="241"/>
      <c r="B1006" s="241"/>
      <c r="C1006" s="241"/>
      <c r="D1006" s="242"/>
      <c r="E1006" s="242"/>
      <c r="F1006" s="241"/>
      <c r="G1006" s="241"/>
      <c r="H1006" s="241"/>
      <c r="I1006" s="243"/>
      <c r="J1006" s="244"/>
      <c r="K1006" s="234"/>
    </row>
    <row r="1007" customFormat="false" ht="12" hidden="false" customHeight="false" outlineLevel="0" collapsed="false">
      <c r="A1007" s="241"/>
      <c r="B1007" s="241"/>
      <c r="C1007" s="241"/>
      <c r="D1007" s="242"/>
      <c r="E1007" s="242"/>
      <c r="F1007" s="241"/>
      <c r="G1007" s="241"/>
      <c r="H1007" s="241"/>
      <c r="I1007" s="243"/>
      <c r="J1007" s="244"/>
      <c r="K1007" s="234"/>
    </row>
    <row r="1008" customFormat="false" ht="12" hidden="false" customHeight="false" outlineLevel="0" collapsed="false">
      <c r="A1008" s="241"/>
      <c r="B1008" s="241"/>
      <c r="C1008" s="241"/>
      <c r="D1008" s="242"/>
      <c r="E1008" s="242"/>
      <c r="F1008" s="241"/>
      <c r="G1008" s="241"/>
      <c r="H1008" s="241"/>
      <c r="I1008" s="243"/>
      <c r="J1008" s="244"/>
      <c r="K1008" s="234"/>
    </row>
    <row r="1009" customFormat="false" ht="12" hidden="false" customHeight="false" outlineLevel="0" collapsed="false">
      <c r="A1009" s="241"/>
      <c r="B1009" s="241"/>
      <c r="C1009" s="241"/>
      <c r="D1009" s="242"/>
      <c r="E1009" s="242"/>
      <c r="F1009" s="241"/>
      <c r="G1009" s="241"/>
      <c r="H1009" s="241"/>
      <c r="I1009" s="243"/>
      <c r="J1009" s="244"/>
      <c r="K1009" s="234"/>
    </row>
    <row r="1010" customFormat="false" ht="12" hidden="false" customHeight="false" outlineLevel="0" collapsed="false">
      <c r="A1010" s="241"/>
      <c r="B1010" s="241"/>
      <c r="C1010" s="241"/>
      <c r="D1010" s="242"/>
      <c r="E1010" s="242"/>
      <c r="F1010" s="241"/>
      <c r="G1010" s="241"/>
      <c r="H1010" s="241"/>
      <c r="I1010" s="243"/>
      <c r="J1010" s="244"/>
      <c r="K1010" s="234"/>
    </row>
    <row r="1011" customFormat="false" ht="12" hidden="false" customHeight="false" outlineLevel="0" collapsed="false">
      <c r="A1011" s="241"/>
      <c r="B1011" s="241"/>
      <c r="C1011" s="241"/>
      <c r="D1011" s="242"/>
      <c r="E1011" s="242"/>
      <c r="F1011" s="241"/>
      <c r="G1011" s="241"/>
      <c r="H1011" s="241"/>
      <c r="I1011" s="243"/>
      <c r="J1011" s="244"/>
      <c r="K1011" s="234"/>
    </row>
    <row r="1012" customFormat="false" ht="12" hidden="false" customHeight="false" outlineLevel="0" collapsed="false">
      <c r="A1012" s="241"/>
      <c r="B1012" s="241"/>
      <c r="C1012" s="241"/>
      <c r="D1012" s="242"/>
      <c r="E1012" s="242"/>
      <c r="F1012" s="241"/>
      <c r="G1012" s="241"/>
      <c r="H1012" s="241"/>
      <c r="I1012" s="243"/>
      <c r="J1012" s="244"/>
      <c r="K1012" s="234"/>
    </row>
    <row r="1013" customFormat="false" ht="12" hidden="false" customHeight="false" outlineLevel="0" collapsed="false">
      <c r="A1013" s="241"/>
      <c r="B1013" s="241"/>
      <c r="C1013" s="241"/>
      <c r="D1013" s="242"/>
      <c r="E1013" s="242"/>
      <c r="F1013" s="241"/>
      <c r="G1013" s="241"/>
      <c r="H1013" s="241"/>
      <c r="I1013" s="243"/>
      <c r="J1013" s="244"/>
      <c r="K1013" s="234"/>
    </row>
    <row r="1014" customFormat="false" ht="12" hidden="false" customHeight="false" outlineLevel="0" collapsed="false">
      <c r="A1014" s="241"/>
      <c r="B1014" s="241"/>
      <c r="C1014" s="241"/>
      <c r="D1014" s="242"/>
      <c r="E1014" s="242"/>
      <c r="F1014" s="241"/>
      <c r="G1014" s="241"/>
      <c r="H1014" s="241"/>
      <c r="I1014" s="243"/>
      <c r="J1014" s="244"/>
      <c r="K1014" s="234"/>
    </row>
    <row r="1015" customFormat="false" ht="12" hidden="false" customHeight="false" outlineLevel="0" collapsed="false">
      <c r="A1015" s="241"/>
      <c r="B1015" s="241"/>
      <c r="C1015" s="241"/>
      <c r="D1015" s="242"/>
      <c r="E1015" s="242"/>
      <c r="F1015" s="241"/>
      <c r="G1015" s="241"/>
      <c r="H1015" s="241"/>
      <c r="I1015" s="243"/>
      <c r="J1015" s="244"/>
      <c r="K1015" s="234"/>
    </row>
    <row r="1016" customFormat="false" ht="12" hidden="false" customHeight="false" outlineLevel="0" collapsed="false">
      <c r="A1016" s="241"/>
      <c r="B1016" s="241"/>
      <c r="C1016" s="241"/>
      <c r="D1016" s="242"/>
      <c r="E1016" s="242"/>
      <c r="F1016" s="241"/>
      <c r="G1016" s="241"/>
      <c r="H1016" s="241"/>
      <c r="I1016" s="243"/>
      <c r="J1016" s="244"/>
      <c r="K1016" s="234"/>
    </row>
    <row r="1017" customFormat="false" ht="12" hidden="false" customHeight="false" outlineLevel="0" collapsed="false">
      <c r="A1017" s="241"/>
      <c r="B1017" s="241"/>
      <c r="C1017" s="241"/>
      <c r="D1017" s="242"/>
      <c r="E1017" s="242"/>
      <c r="F1017" s="241"/>
      <c r="G1017" s="241"/>
      <c r="H1017" s="241"/>
      <c r="I1017" s="243"/>
      <c r="J1017" s="244"/>
      <c r="K1017" s="234"/>
    </row>
    <row r="1018" customFormat="false" ht="12" hidden="false" customHeight="false" outlineLevel="0" collapsed="false">
      <c r="A1018" s="241"/>
      <c r="B1018" s="241"/>
      <c r="C1018" s="241"/>
      <c r="D1018" s="242"/>
      <c r="E1018" s="242"/>
      <c r="F1018" s="241"/>
      <c r="G1018" s="241"/>
      <c r="H1018" s="241"/>
      <c r="I1018" s="243"/>
      <c r="J1018" s="244"/>
      <c r="K1018" s="234"/>
    </row>
    <row r="1019" customFormat="false" ht="12" hidden="false" customHeight="false" outlineLevel="0" collapsed="false">
      <c r="A1019" s="241"/>
      <c r="B1019" s="241"/>
      <c r="C1019" s="241"/>
      <c r="D1019" s="242"/>
      <c r="E1019" s="242"/>
      <c r="F1019" s="241"/>
      <c r="G1019" s="241"/>
      <c r="H1019" s="241"/>
      <c r="I1019" s="243"/>
      <c r="J1019" s="244"/>
      <c r="K1019" s="234"/>
    </row>
    <row r="1020" customFormat="false" ht="12" hidden="false" customHeight="false" outlineLevel="0" collapsed="false">
      <c r="A1020" s="241"/>
      <c r="B1020" s="241"/>
      <c r="C1020" s="241"/>
      <c r="D1020" s="242"/>
      <c r="E1020" s="242"/>
      <c r="F1020" s="241"/>
      <c r="G1020" s="241"/>
      <c r="H1020" s="241"/>
      <c r="I1020" s="243"/>
      <c r="J1020" s="244"/>
      <c r="K1020" s="234"/>
    </row>
    <row r="1021" customFormat="false" ht="12" hidden="false" customHeight="false" outlineLevel="0" collapsed="false">
      <c r="A1021" s="241"/>
      <c r="B1021" s="241"/>
      <c r="C1021" s="241"/>
      <c r="D1021" s="242"/>
      <c r="E1021" s="242"/>
      <c r="F1021" s="241"/>
      <c r="G1021" s="241"/>
      <c r="H1021" s="241"/>
      <c r="I1021" s="243"/>
      <c r="J1021" s="244"/>
      <c r="K1021" s="234"/>
    </row>
    <row r="1022" customFormat="false" ht="12" hidden="false" customHeight="false" outlineLevel="0" collapsed="false">
      <c r="A1022" s="241"/>
      <c r="B1022" s="241"/>
      <c r="C1022" s="241"/>
      <c r="D1022" s="242"/>
      <c r="E1022" s="242"/>
      <c r="F1022" s="241"/>
      <c r="G1022" s="241"/>
      <c r="H1022" s="241"/>
      <c r="I1022" s="243"/>
      <c r="J1022" s="244"/>
      <c r="K1022" s="234"/>
    </row>
    <row r="1023" customFormat="false" ht="12" hidden="false" customHeight="false" outlineLevel="0" collapsed="false">
      <c r="A1023" s="241"/>
      <c r="B1023" s="241"/>
      <c r="C1023" s="241"/>
      <c r="D1023" s="242"/>
      <c r="E1023" s="242"/>
      <c r="F1023" s="241"/>
      <c r="G1023" s="241"/>
      <c r="H1023" s="241"/>
      <c r="I1023" s="243"/>
      <c r="J1023" s="244"/>
      <c r="K1023" s="234"/>
    </row>
    <row r="1024" customFormat="false" ht="12" hidden="false" customHeight="false" outlineLevel="0" collapsed="false">
      <c r="A1024" s="241"/>
      <c r="B1024" s="241"/>
      <c r="C1024" s="241"/>
      <c r="D1024" s="242"/>
      <c r="E1024" s="242"/>
      <c r="F1024" s="241"/>
      <c r="G1024" s="241"/>
      <c r="H1024" s="241"/>
      <c r="I1024" s="243"/>
      <c r="J1024" s="244"/>
      <c r="K1024" s="234"/>
    </row>
    <row r="1025" customFormat="false" ht="12" hidden="false" customHeight="false" outlineLevel="0" collapsed="false">
      <c r="A1025" s="241"/>
      <c r="B1025" s="241"/>
      <c r="C1025" s="241"/>
      <c r="D1025" s="242"/>
      <c r="E1025" s="242"/>
      <c r="F1025" s="241"/>
      <c r="G1025" s="241"/>
      <c r="H1025" s="241"/>
      <c r="I1025" s="243"/>
      <c r="J1025" s="244"/>
      <c r="K1025" s="234"/>
    </row>
    <row r="1026" customFormat="false" ht="12" hidden="false" customHeight="false" outlineLevel="0" collapsed="false">
      <c r="A1026" s="241"/>
      <c r="B1026" s="241"/>
      <c r="C1026" s="241"/>
      <c r="D1026" s="242"/>
      <c r="E1026" s="242"/>
      <c r="F1026" s="241"/>
      <c r="G1026" s="241"/>
      <c r="H1026" s="241"/>
      <c r="I1026" s="243"/>
      <c r="J1026" s="244"/>
      <c r="K1026" s="234"/>
    </row>
    <row r="1027" customFormat="false" ht="12" hidden="false" customHeight="false" outlineLevel="0" collapsed="false">
      <c r="A1027" s="241"/>
      <c r="B1027" s="241"/>
      <c r="C1027" s="241"/>
      <c r="D1027" s="242"/>
      <c r="E1027" s="242"/>
      <c r="F1027" s="241"/>
      <c r="G1027" s="241"/>
      <c r="H1027" s="241"/>
      <c r="I1027" s="243"/>
      <c r="J1027" s="244"/>
      <c r="K1027" s="234"/>
    </row>
    <row r="1028" customFormat="false" ht="12" hidden="false" customHeight="false" outlineLevel="0" collapsed="false">
      <c r="A1028" s="241"/>
      <c r="B1028" s="241"/>
      <c r="C1028" s="241"/>
      <c r="D1028" s="242"/>
      <c r="E1028" s="242"/>
      <c r="F1028" s="241"/>
      <c r="G1028" s="241"/>
      <c r="H1028" s="241"/>
      <c r="I1028" s="243"/>
      <c r="J1028" s="244"/>
      <c r="K1028" s="234"/>
    </row>
    <row r="1029" customFormat="false" ht="12" hidden="false" customHeight="false" outlineLevel="0" collapsed="false">
      <c r="A1029" s="241"/>
      <c r="B1029" s="241"/>
      <c r="C1029" s="241"/>
      <c r="D1029" s="242"/>
      <c r="E1029" s="242"/>
      <c r="F1029" s="241"/>
      <c r="G1029" s="241"/>
      <c r="H1029" s="241"/>
      <c r="I1029" s="243"/>
      <c r="J1029" s="244"/>
      <c r="K1029" s="234"/>
    </row>
    <row r="1030" customFormat="false" ht="12" hidden="false" customHeight="false" outlineLevel="0" collapsed="false">
      <c r="A1030" s="241"/>
      <c r="B1030" s="241"/>
      <c r="C1030" s="241"/>
      <c r="D1030" s="242"/>
      <c r="E1030" s="242"/>
      <c r="F1030" s="241"/>
      <c r="G1030" s="241"/>
      <c r="H1030" s="241"/>
      <c r="I1030" s="243"/>
      <c r="J1030" s="244"/>
      <c r="K1030" s="234"/>
    </row>
    <row r="1031" customFormat="false" ht="12" hidden="false" customHeight="false" outlineLevel="0" collapsed="false">
      <c r="A1031" s="241"/>
      <c r="B1031" s="241"/>
      <c r="C1031" s="241"/>
      <c r="D1031" s="242"/>
      <c r="E1031" s="242"/>
      <c r="F1031" s="241"/>
      <c r="G1031" s="241"/>
      <c r="H1031" s="241"/>
      <c r="I1031" s="243"/>
      <c r="J1031" s="244"/>
      <c r="K1031" s="234"/>
    </row>
    <row r="1032" customFormat="false" ht="12" hidden="false" customHeight="false" outlineLevel="0" collapsed="false">
      <c r="A1032" s="241"/>
      <c r="B1032" s="241"/>
      <c r="C1032" s="241"/>
      <c r="D1032" s="242"/>
      <c r="E1032" s="242"/>
      <c r="F1032" s="241"/>
      <c r="G1032" s="241"/>
      <c r="H1032" s="241"/>
      <c r="I1032" s="243"/>
      <c r="J1032" s="244"/>
      <c r="K1032" s="234"/>
    </row>
    <row r="1033" customFormat="false" ht="12" hidden="false" customHeight="false" outlineLevel="0" collapsed="false">
      <c r="A1033" s="241"/>
      <c r="B1033" s="241"/>
      <c r="C1033" s="241"/>
      <c r="D1033" s="242"/>
      <c r="E1033" s="242"/>
      <c r="F1033" s="241"/>
      <c r="G1033" s="241"/>
      <c r="H1033" s="241"/>
      <c r="I1033" s="243"/>
      <c r="J1033" s="244"/>
      <c r="K1033" s="234"/>
    </row>
    <row r="1034" customFormat="false" ht="12" hidden="false" customHeight="false" outlineLevel="0" collapsed="false">
      <c r="A1034" s="241"/>
      <c r="B1034" s="241"/>
      <c r="C1034" s="241"/>
      <c r="D1034" s="242"/>
      <c r="E1034" s="242"/>
      <c r="F1034" s="241"/>
      <c r="G1034" s="241"/>
      <c r="H1034" s="241"/>
      <c r="I1034" s="243"/>
      <c r="J1034" s="244"/>
      <c r="K1034" s="234"/>
    </row>
    <row r="1035" customFormat="false" ht="12" hidden="false" customHeight="false" outlineLevel="0" collapsed="false">
      <c r="A1035" s="241"/>
      <c r="B1035" s="241"/>
      <c r="C1035" s="241"/>
      <c r="D1035" s="242"/>
      <c r="E1035" s="242"/>
      <c r="F1035" s="241"/>
      <c r="G1035" s="241"/>
      <c r="H1035" s="241"/>
      <c r="I1035" s="243"/>
      <c r="J1035" s="244"/>
      <c r="K1035" s="234"/>
    </row>
    <row r="1036" customFormat="false" ht="12" hidden="false" customHeight="false" outlineLevel="0" collapsed="false">
      <c r="A1036" s="241"/>
      <c r="B1036" s="241"/>
      <c r="C1036" s="241"/>
      <c r="D1036" s="242"/>
      <c r="E1036" s="242"/>
      <c r="F1036" s="241"/>
      <c r="G1036" s="241"/>
      <c r="H1036" s="241"/>
      <c r="I1036" s="243"/>
      <c r="J1036" s="244"/>
      <c r="K1036" s="234"/>
    </row>
    <row r="1037" customFormat="false" ht="12" hidden="false" customHeight="false" outlineLevel="0" collapsed="false">
      <c r="A1037" s="241"/>
      <c r="B1037" s="241"/>
      <c r="C1037" s="241"/>
      <c r="D1037" s="242"/>
      <c r="E1037" s="242"/>
      <c r="F1037" s="241"/>
      <c r="G1037" s="241"/>
      <c r="H1037" s="241"/>
      <c r="I1037" s="243"/>
      <c r="J1037" s="244"/>
      <c r="K1037" s="234"/>
    </row>
    <row r="1038" customFormat="false" ht="12" hidden="false" customHeight="false" outlineLevel="0" collapsed="false">
      <c r="A1038" s="241"/>
      <c r="B1038" s="241"/>
      <c r="C1038" s="241"/>
      <c r="D1038" s="242"/>
      <c r="E1038" s="242"/>
      <c r="F1038" s="241"/>
      <c r="G1038" s="241"/>
      <c r="H1038" s="241"/>
      <c r="I1038" s="243"/>
      <c r="J1038" s="244"/>
      <c r="K1038" s="234"/>
    </row>
    <row r="1039" customFormat="false" ht="12" hidden="false" customHeight="false" outlineLevel="0" collapsed="false">
      <c r="A1039" s="241"/>
      <c r="B1039" s="241"/>
      <c r="C1039" s="241"/>
      <c r="D1039" s="242"/>
      <c r="E1039" s="242"/>
      <c r="F1039" s="241"/>
      <c r="G1039" s="241"/>
      <c r="H1039" s="241"/>
      <c r="I1039" s="243"/>
      <c r="J1039" s="244"/>
      <c r="K1039" s="234"/>
    </row>
    <row r="1040" customFormat="false" ht="12" hidden="false" customHeight="false" outlineLevel="0" collapsed="false">
      <c r="A1040" s="241"/>
      <c r="B1040" s="241"/>
      <c r="C1040" s="241"/>
      <c r="D1040" s="242"/>
      <c r="E1040" s="242"/>
      <c r="F1040" s="241"/>
      <c r="G1040" s="241"/>
      <c r="H1040" s="241"/>
      <c r="I1040" s="243"/>
      <c r="J1040" s="244"/>
      <c r="K1040" s="234"/>
    </row>
    <row r="1041" customFormat="false" ht="12" hidden="false" customHeight="false" outlineLevel="0" collapsed="false">
      <c r="A1041" s="241"/>
      <c r="B1041" s="241"/>
      <c r="C1041" s="241"/>
      <c r="D1041" s="242"/>
      <c r="E1041" s="242"/>
      <c r="F1041" s="241"/>
      <c r="G1041" s="241"/>
      <c r="H1041" s="241"/>
      <c r="I1041" s="243"/>
      <c r="J1041" s="244"/>
      <c r="K1041" s="234"/>
    </row>
    <row r="1042" customFormat="false" ht="12" hidden="false" customHeight="false" outlineLevel="0" collapsed="false">
      <c r="A1042" s="241"/>
      <c r="B1042" s="241"/>
      <c r="C1042" s="241"/>
      <c r="D1042" s="242"/>
      <c r="E1042" s="242"/>
      <c r="F1042" s="241"/>
      <c r="G1042" s="241"/>
      <c r="H1042" s="241"/>
      <c r="I1042" s="243"/>
      <c r="J1042" s="244"/>
      <c r="K1042" s="234"/>
    </row>
    <row r="1043" customFormat="false" ht="12" hidden="false" customHeight="false" outlineLevel="0" collapsed="false">
      <c r="A1043" s="241"/>
      <c r="B1043" s="241"/>
      <c r="C1043" s="241"/>
      <c r="D1043" s="242"/>
      <c r="E1043" s="242"/>
      <c r="F1043" s="241"/>
      <c r="G1043" s="241"/>
      <c r="H1043" s="241"/>
      <c r="I1043" s="243"/>
      <c r="J1043" s="244"/>
      <c r="K1043" s="234"/>
    </row>
    <row r="1044" customFormat="false" ht="12" hidden="false" customHeight="false" outlineLevel="0" collapsed="false">
      <c r="A1044" s="241"/>
      <c r="B1044" s="241"/>
      <c r="C1044" s="241"/>
      <c r="D1044" s="242"/>
      <c r="E1044" s="242"/>
      <c r="F1044" s="241"/>
      <c r="G1044" s="241"/>
      <c r="H1044" s="241"/>
      <c r="I1044" s="243"/>
      <c r="J1044" s="244"/>
      <c r="K1044" s="234"/>
    </row>
    <row r="1045" customFormat="false" ht="12" hidden="false" customHeight="false" outlineLevel="0" collapsed="false">
      <c r="A1045" s="241"/>
      <c r="B1045" s="241"/>
      <c r="C1045" s="241"/>
      <c r="D1045" s="242"/>
      <c r="E1045" s="242"/>
      <c r="F1045" s="241"/>
      <c r="G1045" s="241"/>
      <c r="H1045" s="241"/>
      <c r="I1045" s="243"/>
      <c r="J1045" s="244"/>
      <c r="K1045" s="234"/>
    </row>
    <row r="1046" customFormat="false" ht="12" hidden="false" customHeight="false" outlineLevel="0" collapsed="false">
      <c r="A1046" s="241"/>
      <c r="B1046" s="241"/>
      <c r="C1046" s="241"/>
      <c r="D1046" s="242"/>
      <c r="E1046" s="242"/>
      <c r="F1046" s="241"/>
      <c r="G1046" s="241"/>
      <c r="H1046" s="241"/>
      <c r="I1046" s="243"/>
      <c r="J1046" s="244"/>
      <c r="K1046" s="234"/>
    </row>
    <row r="1047" customFormat="false" ht="12" hidden="false" customHeight="false" outlineLevel="0" collapsed="false">
      <c r="A1047" s="241"/>
      <c r="B1047" s="241"/>
      <c r="C1047" s="241"/>
      <c r="D1047" s="242"/>
      <c r="E1047" s="242"/>
      <c r="F1047" s="241"/>
      <c r="G1047" s="241"/>
      <c r="H1047" s="241"/>
      <c r="I1047" s="243"/>
      <c r="J1047" s="244"/>
      <c r="K1047" s="234"/>
    </row>
    <row r="1048" customFormat="false" ht="12" hidden="false" customHeight="false" outlineLevel="0" collapsed="false">
      <c r="A1048" s="241"/>
      <c r="B1048" s="241"/>
      <c r="C1048" s="241"/>
      <c r="D1048" s="242"/>
      <c r="E1048" s="242"/>
      <c r="F1048" s="241"/>
      <c r="G1048" s="241"/>
      <c r="H1048" s="241"/>
      <c r="I1048" s="243"/>
      <c r="J1048" s="244"/>
      <c r="K1048" s="234"/>
    </row>
    <row r="1049" customFormat="false" ht="12" hidden="false" customHeight="false" outlineLevel="0" collapsed="false">
      <c r="A1049" s="241"/>
      <c r="B1049" s="241"/>
      <c r="C1049" s="241"/>
      <c r="D1049" s="242"/>
      <c r="E1049" s="242"/>
      <c r="F1049" s="241"/>
      <c r="G1049" s="241"/>
      <c r="H1049" s="241"/>
      <c r="I1049" s="243"/>
      <c r="J1049" s="244"/>
      <c r="K1049" s="234"/>
    </row>
    <row r="1050" customFormat="false" ht="12" hidden="false" customHeight="false" outlineLevel="0" collapsed="false">
      <c r="A1050" s="241"/>
      <c r="B1050" s="241"/>
      <c r="C1050" s="241"/>
      <c r="D1050" s="242"/>
      <c r="E1050" s="242"/>
      <c r="F1050" s="241"/>
      <c r="G1050" s="241"/>
      <c r="H1050" s="241"/>
      <c r="I1050" s="243"/>
      <c r="J1050" s="244"/>
      <c r="K1050" s="234"/>
    </row>
    <row r="1051" customFormat="false" ht="12" hidden="false" customHeight="false" outlineLevel="0" collapsed="false">
      <c r="A1051" s="241"/>
      <c r="B1051" s="241"/>
      <c r="C1051" s="241"/>
      <c r="D1051" s="242"/>
      <c r="E1051" s="242"/>
      <c r="F1051" s="241"/>
      <c r="G1051" s="241"/>
      <c r="H1051" s="241"/>
      <c r="I1051" s="243"/>
      <c r="J1051" s="244"/>
      <c r="K1051" s="234"/>
    </row>
    <row r="1052" customFormat="false" ht="12" hidden="false" customHeight="false" outlineLevel="0" collapsed="false">
      <c r="A1052" s="241"/>
      <c r="B1052" s="241"/>
      <c r="C1052" s="241"/>
      <c r="D1052" s="242"/>
      <c r="E1052" s="242"/>
      <c r="F1052" s="241"/>
      <c r="G1052" s="241"/>
      <c r="H1052" s="241"/>
      <c r="I1052" s="243"/>
      <c r="J1052" s="244"/>
      <c r="K1052" s="234"/>
    </row>
    <row r="1053" customFormat="false" ht="12" hidden="false" customHeight="false" outlineLevel="0" collapsed="false">
      <c r="A1053" s="241"/>
      <c r="B1053" s="241"/>
      <c r="C1053" s="241"/>
      <c r="D1053" s="242"/>
      <c r="E1053" s="242"/>
      <c r="F1053" s="241"/>
      <c r="G1053" s="241"/>
      <c r="H1053" s="241"/>
      <c r="I1053" s="243"/>
      <c r="J1053" s="244"/>
      <c r="K1053" s="234"/>
    </row>
    <row r="1054" customFormat="false" ht="12" hidden="false" customHeight="false" outlineLevel="0" collapsed="false">
      <c r="A1054" s="241"/>
      <c r="B1054" s="241"/>
      <c r="C1054" s="241"/>
      <c r="D1054" s="242"/>
      <c r="E1054" s="242"/>
      <c r="F1054" s="241"/>
      <c r="G1054" s="241"/>
      <c r="H1054" s="241"/>
      <c r="I1054" s="243"/>
      <c r="J1054" s="244"/>
      <c r="K1054" s="234"/>
    </row>
    <row r="1055" customFormat="false" ht="12" hidden="false" customHeight="false" outlineLevel="0" collapsed="false">
      <c r="A1055" s="241"/>
      <c r="B1055" s="241"/>
      <c r="C1055" s="241"/>
      <c r="D1055" s="242"/>
      <c r="E1055" s="242"/>
      <c r="F1055" s="241"/>
      <c r="G1055" s="241"/>
      <c r="H1055" s="241"/>
      <c r="I1055" s="243"/>
      <c r="J1055" s="244"/>
      <c r="K1055" s="234"/>
    </row>
    <row r="1056" customFormat="false" ht="12" hidden="false" customHeight="false" outlineLevel="0" collapsed="false">
      <c r="A1056" s="241"/>
      <c r="B1056" s="241"/>
      <c r="C1056" s="241"/>
      <c r="D1056" s="242"/>
      <c r="E1056" s="242"/>
      <c r="F1056" s="241"/>
      <c r="G1056" s="241"/>
      <c r="H1056" s="241"/>
      <c r="I1056" s="243"/>
      <c r="J1056" s="244"/>
      <c r="K1056" s="234"/>
    </row>
    <row r="1057" customFormat="false" ht="12" hidden="false" customHeight="false" outlineLevel="0" collapsed="false">
      <c r="A1057" s="241"/>
      <c r="B1057" s="241"/>
      <c r="C1057" s="241"/>
      <c r="D1057" s="242"/>
      <c r="E1057" s="242"/>
      <c r="F1057" s="241"/>
      <c r="G1057" s="241"/>
      <c r="H1057" s="241"/>
      <c r="I1057" s="243"/>
      <c r="J1057" s="244"/>
      <c r="K1057" s="234"/>
    </row>
    <row r="1058" customFormat="false" ht="12" hidden="false" customHeight="false" outlineLevel="0" collapsed="false">
      <c r="A1058" s="241"/>
      <c r="B1058" s="241"/>
      <c r="C1058" s="241"/>
      <c r="D1058" s="242"/>
      <c r="E1058" s="242"/>
      <c r="F1058" s="241"/>
      <c r="G1058" s="241"/>
      <c r="H1058" s="241"/>
      <c r="I1058" s="243"/>
      <c r="J1058" s="244"/>
      <c r="K1058" s="234"/>
    </row>
    <row r="1059" customFormat="false" ht="12" hidden="false" customHeight="false" outlineLevel="0" collapsed="false">
      <c r="A1059" s="241"/>
      <c r="B1059" s="241"/>
      <c r="C1059" s="241"/>
      <c r="D1059" s="242"/>
      <c r="E1059" s="242"/>
      <c r="F1059" s="241"/>
      <c r="G1059" s="241"/>
      <c r="H1059" s="241"/>
      <c r="I1059" s="243"/>
      <c r="J1059" s="244"/>
      <c r="K1059" s="234"/>
    </row>
    <row r="1060" customFormat="false" ht="12" hidden="false" customHeight="false" outlineLevel="0" collapsed="false">
      <c r="A1060" s="241"/>
      <c r="B1060" s="241"/>
      <c r="C1060" s="241"/>
      <c r="D1060" s="242"/>
      <c r="E1060" s="242"/>
      <c r="F1060" s="241"/>
      <c r="G1060" s="241"/>
      <c r="H1060" s="241"/>
      <c r="I1060" s="243"/>
      <c r="J1060" s="244"/>
      <c r="K1060" s="234"/>
    </row>
    <row r="1061" customFormat="false" ht="12" hidden="false" customHeight="false" outlineLevel="0" collapsed="false">
      <c r="A1061" s="241"/>
      <c r="B1061" s="241"/>
      <c r="C1061" s="241"/>
      <c r="D1061" s="242"/>
      <c r="E1061" s="242"/>
      <c r="F1061" s="241"/>
      <c r="G1061" s="241"/>
      <c r="H1061" s="241"/>
      <c r="I1061" s="243"/>
      <c r="J1061" s="244"/>
      <c r="K1061" s="234"/>
    </row>
    <row r="1062" customFormat="false" ht="12" hidden="false" customHeight="false" outlineLevel="0" collapsed="false">
      <c r="A1062" s="241"/>
      <c r="B1062" s="241"/>
      <c r="C1062" s="241"/>
      <c r="D1062" s="242"/>
      <c r="E1062" s="242"/>
      <c r="F1062" s="241"/>
      <c r="G1062" s="241"/>
      <c r="H1062" s="241"/>
      <c r="I1062" s="243"/>
      <c r="J1062" s="244"/>
      <c r="K1062" s="234"/>
    </row>
    <row r="1063" customFormat="false" ht="12" hidden="false" customHeight="false" outlineLevel="0" collapsed="false">
      <c r="A1063" s="241"/>
      <c r="B1063" s="241"/>
      <c r="C1063" s="241"/>
      <c r="D1063" s="242"/>
      <c r="E1063" s="242"/>
      <c r="F1063" s="241"/>
      <c r="G1063" s="241"/>
      <c r="H1063" s="241"/>
      <c r="I1063" s="243"/>
      <c r="J1063" s="244"/>
      <c r="K1063" s="234"/>
    </row>
    <row r="1064" customFormat="false" ht="12" hidden="false" customHeight="false" outlineLevel="0" collapsed="false">
      <c r="A1064" s="241"/>
      <c r="B1064" s="241"/>
      <c r="C1064" s="241"/>
      <c r="D1064" s="242"/>
      <c r="E1064" s="242"/>
      <c r="F1064" s="241"/>
      <c r="G1064" s="241"/>
      <c r="H1064" s="241"/>
      <c r="I1064" s="243"/>
      <c r="J1064" s="244"/>
      <c r="K1064" s="234"/>
    </row>
    <row r="1065" customFormat="false" ht="12" hidden="false" customHeight="false" outlineLevel="0" collapsed="false">
      <c r="A1065" s="241"/>
      <c r="B1065" s="241"/>
      <c r="C1065" s="241"/>
      <c r="D1065" s="242"/>
      <c r="E1065" s="242"/>
      <c r="F1065" s="241"/>
      <c r="G1065" s="241"/>
      <c r="H1065" s="241"/>
      <c r="I1065" s="243"/>
      <c r="J1065" s="244"/>
      <c r="K1065" s="234"/>
    </row>
    <row r="1066" customFormat="false" ht="12" hidden="false" customHeight="false" outlineLevel="0" collapsed="false">
      <c r="A1066" s="241"/>
      <c r="B1066" s="241"/>
      <c r="C1066" s="241"/>
      <c r="D1066" s="242"/>
      <c r="E1066" s="242"/>
      <c r="F1066" s="241"/>
      <c r="G1066" s="241"/>
      <c r="H1066" s="241"/>
      <c r="I1066" s="243"/>
      <c r="J1066" s="244"/>
      <c r="K1066" s="234"/>
    </row>
    <row r="1067" customFormat="false" ht="12" hidden="false" customHeight="false" outlineLevel="0" collapsed="false">
      <c r="A1067" s="241"/>
      <c r="B1067" s="241"/>
      <c r="C1067" s="241"/>
      <c r="D1067" s="242"/>
      <c r="E1067" s="242"/>
      <c r="F1067" s="241"/>
      <c r="G1067" s="241"/>
      <c r="H1067" s="241"/>
      <c r="I1067" s="243"/>
      <c r="J1067" s="244"/>
      <c r="K1067" s="234"/>
    </row>
    <row r="1068" customFormat="false" ht="12" hidden="false" customHeight="false" outlineLevel="0" collapsed="false">
      <c r="A1068" s="241"/>
      <c r="B1068" s="241"/>
      <c r="C1068" s="241"/>
      <c r="D1068" s="242"/>
      <c r="E1068" s="242"/>
      <c r="F1068" s="241"/>
      <c r="G1068" s="241"/>
      <c r="H1068" s="241"/>
      <c r="I1068" s="243"/>
      <c r="J1068" s="244"/>
      <c r="K1068" s="234"/>
    </row>
    <row r="1069" customFormat="false" ht="12" hidden="false" customHeight="false" outlineLevel="0" collapsed="false">
      <c r="A1069" s="241"/>
      <c r="B1069" s="241"/>
      <c r="C1069" s="241"/>
      <c r="D1069" s="242"/>
      <c r="E1069" s="242"/>
      <c r="F1069" s="241"/>
      <c r="G1069" s="241"/>
      <c r="H1069" s="241"/>
      <c r="I1069" s="243"/>
      <c r="J1069" s="244"/>
      <c r="K1069" s="234"/>
    </row>
    <row r="1070" customFormat="false" ht="12" hidden="false" customHeight="false" outlineLevel="0" collapsed="false">
      <c r="A1070" s="241"/>
      <c r="B1070" s="241"/>
      <c r="C1070" s="241"/>
      <c r="D1070" s="242"/>
      <c r="E1070" s="242"/>
      <c r="F1070" s="241"/>
      <c r="G1070" s="241"/>
      <c r="H1070" s="241"/>
      <c r="I1070" s="243"/>
      <c r="J1070" s="244"/>
      <c r="K1070" s="234"/>
    </row>
    <row r="1071" customFormat="false" ht="12" hidden="false" customHeight="false" outlineLevel="0" collapsed="false">
      <c r="A1071" s="241"/>
      <c r="B1071" s="241"/>
      <c r="C1071" s="241"/>
      <c r="D1071" s="242"/>
      <c r="E1071" s="242"/>
      <c r="F1071" s="241"/>
      <c r="G1071" s="241"/>
      <c r="H1071" s="241"/>
      <c r="I1071" s="243"/>
      <c r="J1071" s="244"/>
      <c r="K1071" s="234"/>
    </row>
    <row r="1072" customFormat="false" ht="12" hidden="false" customHeight="false" outlineLevel="0" collapsed="false">
      <c r="A1072" s="241"/>
      <c r="B1072" s="241"/>
      <c r="C1072" s="241"/>
      <c r="D1072" s="242"/>
      <c r="E1072" s="242"/>
      <c r="F1072" s="241"/>
      <c r="G1072" s="241"/>
      <c r="H1072" s="241"/>
      <c r="I1072" s="243"/>
      <c r="J1072" s="244"/>
      <c r="K1072" s="234"/>
    </row>
    <row r="1073" customFormat="false" ht="12" hidden="false" customHeight="false" outlineLevel="0" collapsed="false">
      <c r="A1073" s="241"/>
      <c r="B1073" s="241"/>
      <c r="C1073" s="241"/>
      <c r="D1073" s="242"/>
      <c r="E1073" s="242"/>
      <c r="F1073" s="241"/>
      <c r="G1073" s="241"/>
      <c r="H1073" s="241"/>
      <c r="I1073" s="243"/>
      <c r="J1073" s="244"/>
      <c r="K1073" s="234"/>
    </row>
    <row r="1074" customFormat="false" ht="12" hidden="false" customHeight="false" outlineLevel="0" collapsed="false">
      <c r="A1074" s="241"/>
      <c r="B1074" s="241"/>
      <c r="C1074" s="241"/>
      <c r="D1074" s="242"/>
      <c r="E1074" s="242"/>
      <c r="F1074" s="241"/>
      <c r="G1074" s="241"/>
      <c r="H1074" s="241"/>
      <c r="I1074" s="243"/>
      <c r="J1074" s="244"/>
      <c r="K1074" s="234"/>
    </row>
    <row r="1075" customFormat="false" ht="12" hidden="false" customHeight="false" outlineLevel="0" collapsed="false">
      <c r="A1075" s="241"/>
      <c r="B1075" s="241"/>
      <c r="C1075" s="241"/>
      <c r="D1075" s="242"/>
      <c r="E1075" s="242"/>
      <c r="F1075" s="241"/>
      <c r="G1075" s="241"/>
      <c r="H1075" s="241"/>
      <c r="I1075" s="243"/>
      <c r="J1075" s="244"/>
      <c r="K1075" s="234"/>
    </row>
    <row r="1076" customFormat="false" ht="12" hidden="false" customHeight="false" outlineLevel="0" collapsed="false">
      <c r="A1076" s="241"/>
      <c r="B1076" s="241"/>
      <c r="C1076" s="241"/>
      <c r="D1076" s="242"/>
      <c r="E1076" s="242"/>
      <c r="F1076" s="241"/>
      <c r="G1076" s="241"/>
      <c r="H1076" s="241"/>
      <c r="I1076" s="243"/>
      <c r="J1076" s="244"/>
      <c r="K1076" s="234"/>
    </row>
    <row r="1077" customFormat="false" ht="12" hidden="false" customHeight="false" outlineLevel="0" collapsed="false">
      <c r="A1077" s="241"/>
      <c r="B1077" s="241"/>
      <c r="C1077" s="241"/>
      <c r="D1077" s="242"/>
      <c r="E1077" s="242"/>
      <c r="F1077" s="241"/>
      <c r="G1077" s="241"/>
      <c r="H1077" s="241"/>
      <c r="I1077" s="243"/>
      <c r="J1077" s="244"/>
      <c r="K1077" s="234"/>
    </row>
    <row r="1078" customFormat="false" ht="12" hidden="false" customHeight="false" outlineLevel="0" collapsed="false">
      <c r="A1078" s="241"/>
      <c r="B1078" s="241"/>
      <c r="C1078" s="241"/>
      <c r="D1078" s="242"/>
      <c r="E1078" s="242"/>
      <c r="F1078" s="241"/>
      <c r="G1078" s="241"/>
      <c r="H1078" s="241"/>
      <c r="I1078" s="243"/>
      <c r="J1078" s="244"/>
      <c r="K1078" s="234"/>
    </row>
    <row r="1079" customFormat="false" ht="12" hidden="false" customHeight="false" outlineLevel="0" collapsed="false">
      <c r="A1079" s="241"/>
      <c r="B1079" s="241"/>
      <c r="C1079" s="241"/>
      <c r="D1079" s="242"/>
      <c r="E1079" s="242"/>
      <c r="F1079" s="241"/>
      <c r="G1079" s="241"/>
      <c r="H1079" s="241"/>
      <c r="I1079" s="243"/>
      <c r="J1079" s="244"/>
      <c r="K1079" s="234"/>
    </row>
    <row r="1080" customFormat="false" ht="12" hidden="false" customHeight="false" outlineLevel="0" collapsed="false">
      <c r="A1080" s="241"/>
      <c r="B1080" s="241"/>
      <c r="C1080" s="241"/>
      <c r="D1080" s="242"/>
      <c r="E1080" s="242"/>
      <c r="F1080" s="241"/>
      <c r="G1080" s="241"/>
      <c r="H1080" s="241"/>
      <c r="I1080" s="243"/>
      <c r="J1080" s="244"/>
      <c r="K1080" s="234"/>
    </row>
    <row r="1081" customFormat="false" ht="12" hidden="false" customHeight="false" outlineLevel="0" collapsed="false">
      <c r="A1081" s="241"/>
      <c r="B1081" s="241"/>
      <c r="C1081" s="241"/>
      <c r="D1081" s="242"/>
      <c r="E1081" s="242"/>
      <c r="F1081" s="241"/>
      <c r="G1081" s="241"/>
      <c r="H1081" s="241"/>
      <c r="I1081" s="243"/>
      <c r="J1081" s="244"/>
      <c r="K1081" s="234"/>
    </row>
    <row r="1082" customFormat="false" ht="12" hidden="false" customHeight="false" outlineLevel="0" collapsed="false">
      <c r="A1082" s="241"/>
      <c r="B1082" s="241"/>
      <c r="C1082" s="241"/>
      <c r="D1082" s="242"/>
      <c r="E1082" s="242"/>
      <c r="F1082" s="241"/>
      <c r="G1082" s="241"/>
      <c r="H1082" s="241"/>
      <c r="I1082" s="243"/>
      <c r="J1082" s="244"/>
      <c r="K1082" s="234"/>
    </row>
    <row r="1083" customFormat="false" ht="12" hidden="false" customHeight="false" outlineLevel="0" collapsed="false">
      <c r="A1083" s="241"/>
      <c r="B1083" s="241"/>
      <c r="C1083" s="241"/>
      <c r="D1083" s="242"/>
      <c r="E1083" s="242"/>
      <c r="F1083" s="241"/>
      <c r="G1083" s="241"/>
      <c r="H1083" s="241"/>
      <c r="I1083" s="243"/>
      <c r="J1083" s="244"/>
      <c r="K1083" s="234"/>
    </row>
    <row r="1084" customFormat="false" ht="12" hidden="false" customHeight="false" outlineLevel="0" collapsed="false">
      <c r="A1084" s="241"/>
      <c r="B1084" s="241"/>
      <c r="C1084" s="241"/>
      <c r="D1084" s="242"/>
      <c r="E1084" s="242"/>
      <c r="F1084" s="241"/>
      <c r="G1084" s="241"/>
      <c r="H1084" s="241"/>
      <c r="I1084" s="243"/>
      <c r="J1084" s="244"/>
      <c r="K1084" s="234"/>
    </row>
    <row r="1085" customFormat="false" ht="12" hidden="false" customHeight="false" outlineLevel="0" collapsed="false">
      <c r="A1085" s="241"/>
      <c r="B1085" s="241"/>
      <c r="C1085" s="241"/>
      <c r="D1085" s="242"/>
      <c r="E1085" s="242"/>
      <c r="F1085" s="241"/>
      <c r="G1085" s="241"/>
      <c r="H1085" s="241"/>
      <c r="I1085" s="243"/>
      <c r="J1085" s="244"/>
      <c r="K1085" s="234"/>
    </row>
    <row r="1086" customFormat="false" ht="12" hidden="false" customHeight="false" outlineLevel="0" collapsed="false">
      <c r="A1086" s="241"/>
      <c r="B1086" s="241"/>
      <c r="C1086" s="241"/>
      <c r="D1086" s="242"/>
      <c r="E1086" s="242"/>
      <c r="F1086" s="241"/>
      <c r="G1086" s="241"/>
      <c r="H1086" s="241"/>
      <c r="I1086" s="243"/>
      <c r="J1086" s="244"/>
      <c r="K1086" s="234"/>
    </row>
    <row r="1087" customFormat="false" ht="12" hidden="false" customHeight="false" outlineLevel="0" collapsed="false">
      <c r="A1087" s="241"/>
      <c r="B1087" s="241"/>
      <c r="C1087" s="241"/>
      <c r="D1087" s="242"/>
      <c r="E1087" s="242"/>
      <c r="F1087" s="241"/>
      <c r="G1087" s="241"/>
      <c r="H1087" s="241"/>
      <c r="I1087" s="243"/>
      <c r="J1087" s="244"/>
      <c r="K1087" s="234"/>
    </row>
    <row r="1088" customFormat="false" ht="12" hidden="false" customHeight="false" outlineLevel="0" collapsed="false">
      <c r="A1088" s="241"/>
      <c r="B1088" s="241"/>
      <c r="C1088" s="241"/>
      <c r="D1088" s="242"/>
      <c r="E1088" s="242"/>
      <c r="F1088" s="241"/>
      <c r="G1088" s="241"/>
      <c r="H1088" s="241"/>
      <c r="I1088" s="243"/>
      <c r="J1088" s="244"/>
      <c r="K1088" s="234"/>
    </row>
    <row r="1089" customFormat="false" ht="12" hidden="false" customHeight="false" outlineLevel="0" collapsed="false">
      <c r="A1089" s="241"/>
      <c r="B1089" s="241"/>
      <c r="C1089" s="241"/>
      <c r="D1089" s="242"/>
      <c r="E1089" s="242"/>
      <c r="F1089" s="241"/>
      <c r="G1089" s="241"/>
      <c r="H1089" s="241"/>
      <c r="I1089" s="243"/>
      <c r="J1089" s="244"/>
      <c r="K1089" s="234"/>
    </row>
    <row r="1090" customFormat="false" ht="12" hidden="false" customHeight="false" outlineLevel="0" collapsed="false">
      <c r="A1090" s="241"/>
      <c r="B1090" s="241"/>
      <c r="C1090" s="241"/>
      <c r="D1090" s="242"/>
      <c r="E1090" s="242"/>
      <c r="F1090" s="241"/>
      <c r="G1090" s="241"/>
      <c r="H1090" s="241"/>
      <c r="I1090" s="243"/>
      <c r="J1090" s="244"/>
      <c r="K1090" s="234"/>
    </row>
    <row r="1091" customFormat="false" ht="12" hidden="false" customHeight="false" outlineLevel="0" collapsed="false">
      <c r="A1091" s="241"/>
      <c r="B1091" s="241"/>
      <c r="C1091" s="241"/>
      <c r="D1091" s="242"/>
      <c r="E1091" s="242"/>
      <c r="F1091" s="241"/>
      <c r="G1091" s="241"/>
      <c r="H1091" s="241"/>
      <c r="I1091" s="243"/>
      <c r="J1091" s="244"/>
      <c r="K1091" s="234"/>
    </row>
    <row r="1092" customFormat="false" ht="12" hidden="false" customHeight="false" outlineLevel="0" collapsed="false">
      <c r="A1092" s="241"/>
      <c r="B1092" s="241"/>
      <c r="C1092" s="241"/>
      <c r="D1092" s="242"/>
      <c r="E1092" s="242"/>
      <c r="F1092" s="241"/>
      <c r="G1092" s="241"/>
      <c r="H1092" s="241"/>
      <c r="I1092" s="243"/>
      <c r="J1092" s="244"/>
      <c r="K1092" s="234"/>
    </row>
    <row r="1093" customFormat="false" ht="12" hidden="false" customHeight="false" outlineLevel="0" collapsed="false">
      <c r="A1093" s="241"/>
      <c r="B1093" s="241"/>
      <c r="C1093" s="241"/>
      <c r="D1093" s="242"/>
      <c r="E1093" s="242"/>
      <c r="F1093" s="241"/>
      <c r="G1093" s="241"/>
      <c r="H1093" s="241"/>
      <c r="I1093" s="243"/>
      <c r="J1093" s="244"/>
      <c r="K1093" s="234"/>
    </row>
    <row r="1094" customFormat="false" ht="12" hidden="false" customHeight="false" outlineLevel="0" collapsed="false">
      <c r="A1094" s="241"/>
      <c r="B1094" s="241"/>
      <c r="C1094" s="241"/>
      <c r="D1094" s="242"/>
      <c r="E1094" s="242"/>
      <c r="F1094" s="241"/>
      <c r="G1094" s="241"/>
      <c r="H1094" s="241"/>
      <c r="I1094" s="243"/>
      <c r="J1094" s="244"/>
      <c r="K1094" s="234"/>
    </row>
    <row r="1095" customFormat="false" ht="12" hidden="false" customHeight="false" outlineLevel="0" collapsed="false">
      <c r="A1095" s="241"/>
      <c r="B1095" s="241"/>
      <c r="C1095" s="241"/>
      <c r="D1095" s="242"/>
      <c r="E1095" s="242"/>
      <c r="F1095" s="241"/>
      <c r="G1095" s="241"/>
      <c r="H1095" s="241"/>
      <c r="I1095" s="243"/>
      <c r="J1095" s="244"/>
      <c r="K1095" s="234"/>
    </row>
    <row r="1096" customFormat="false" ht="12" hidden="false" customHeight="false" outlineLevel="0" collapsed="false">
      <c r="A1096" s="241"/>
      <c r="B1096" s="241"/>
      <c r="C1096" s="241"/>
      <c r="D1096" s="242"/>
      <c r="E1096" s="242"/>
      <c r="F1096" s="241"/>
      <c r="G1096" s="241"/>
      <c r="H1096" s="241"/>
      <c r="I1096" s="243"/>
      <c r="J1096" s="244"/>
      <c r="K1096" s="234"/>
    </row>
    <row r="1097" customFormat="false" ht="12" hidden="false" customHeight="false" outlineLevel="0" collapsed="false">
      <c r="A1097" s="241"/>
      <c r="B1097" s="241"/>
      <c r="C1097" s="241"/>
      <c r="D1097" s="242"/>
      <c r="E1097" s="242"/>
      <c r="F1097" s="241"/>
      <c r="G1097" s="241"/>
      <c r="H1097" s="241"/>
      <c r="I1097" s="243"/>
      <c r="J1097" s="244"/>
      <c r="K1097" s="234"/>
    </row>
    <row r="1098" customFormat="false" ht="12" hidden="false" customHeight="false" outlineLevel="0" collapsed="false">
      <c r="A1098" s="241"/>
      <c r="B1098" s="241"/>
      <c r="C1098" s="241"/>
      <c r="D1098" s="242"/>
      <c r="E1098" s="242"/>
      <c r="F1098" s="241"/>
      <c r="G1098" s="241"/>
      <c r="H1098" s="241"/>
      <c r="I1098" s="243"/>
      <c r="J1098" s="244"/>
      <c r="K1098" s="234"/>
    </row>
    <row r="1099" customFormat="false" ht="12" hidden="false" customHeight="false" outlineLevel="0" collapsed="false">
      <c r="A1099" s="241"/>
      <c r="B1099" s="241"/>
      <c r="C1099" s="241"/>
      <c r="D1099" s="242"/>
      <c r="E1099" s="242"/>
      <c r="F1099" s="241"/>
      <c r="G1099" s="241"/>
      <c r="H1099" s="241"/>
      <c r="I1099" s="243"/>
      <c r="J1099" s="244"/>
      <c r="K1099" s="234"/>
    </row>
    <row r="1100" customFormat="false" ht="12" hidden="false" customHeight="false" outlineLevel="0" collapsed="false">
      <c r="A1100" s="241"/>
      <c r="B1100" s="241"/>
      <c r="C1100" s="241"/>
      <c r="D1100" s="242"/>
      <c r="E1100" s="242"/>
      <c r="F1100" s="241"/>
      <c r="G1100" s="241"/>
      <c r="H1100" s="241"/>
      <c r="I1100" s="243"/>
      <c r="J1100" s="244"/>
      <c r="K1100" s="234"/>
    </row>
    <row r="1101" customFormat="false" ht="12" hidden="false" customHeight="false" outlineLevel="0" collapsed="false">
      <c r="A1101" s="241"/>
      <c r="B1101" s="241"/>
      <c r="C1101" s="241"/>
      <c r="D1101" s="242"/>
      <c r="E1101" s="242"/>
      <c r="F1101" s="241"/>
      <c r="G1101" s="241"/>
      <c r="H1101" s="241"/>
      <c r="I1101" s="243"/>
      <c r="J1101" s="244"/>
      <c r="K1101" s="234"/>
    </row>
    <row r="1102" customFormat="false" ht="12" hidden="false" customHeight="false" outlineLevel="0" collapsed="false">
      <c r="A1102" s="241"/>
      <c r="B1102" s="241"/>
      <c r="C1102" s="241"/>
      <c r="D1102" s="242"/>
      <c r="E1102" s="242"/>
      <c r="F1102" s="241"/>
      <c r="G1102" s="241"/>
      <c r="H1102" s="241"/>
      <c r="I1102" s="243"/>
      <c r="J1102" s="244"/>
      <c r="K1102" s="234"/>
    </row>
    <row r="1103" customFormat="false" ht="12" hidden="false" customHeight="false" outlineLevel="0" collapsed="false">
      <c r="A1103" s="241"/>
      <c r="B1103" s="241"/>
      <c r="C1103" s="241"/>
      <c r="D1103" s="242"/>
      <c r="E1103" s="242"/>
      <c r="F1103" s="241"/>
      <c r="G1103" s="241"/>
      <c r="H1103" s="241"/>
      <c r="I1103" s="243"/>
      <c r="J1103" s="244"/>
      <c r="K1103" s="234"/>
    </row>
    <row r="1104" customFormat="false" ht="12" hidden="false" customHeight="false" outlineLevel="0" collapsed="false">
      <c r="A1104" s="241"/>
      <c r="B1104" s="241"/>
      <c r="C1104" s="241"/>
      <c r="D1104" s="242"/>
      <c r="E1104" s="242"/>
      <c r="F1104" s="241"/>
      <c r="G1104" s="241"/>
      <c r="H1104" s="241"/>
      <c r="I1104" s="243"/>
      <c r="J1104" s="244"/>
      <c r="K1104" s="234"/>
    </row>
    <row r="1105" customFormat="false" ht="12" hidden="false" customHeight="false" outlineLevel="0" collapsed="false">
      <c r="A1105" s="241"/>
      <c r="B1105" s="241"/>
      <c r="C1105" s="241"/>
      <c r="D1105" s="242"/>
      <c r="E1105" s="242"/>
      <c r="F1105" s="241"/>
      <c r="G1105" s="241"/>
      <c r="H1105" s="241"/>
      <c r="I1105" s="243"/>
      <c r="J1105" s="244"/>
      <c r="K1105" s="234"/>
    </row>
    <row r="1106" customFormat="false" ht="12" hidden="false" customHeight="false" outlineLevel="0" collapsed="false">
      <c r="A1106" s="241"/>
      <c r="B1106" s="241"/>
      <c r="C1106" s="241"/>
      <c r="D1106" s="242"/>
      <c r="E1106" s="242"/>
      <c r="F1106" s="241"/>
      <c r="G1106" s="241"/>
      <c r="H1106" s="241"/>
      <c r="I1106" s="243"/>
      <c r="J1106" s="244"/>
      <c r="K1106" s="234"/>
    </row>
    <row r="1107" customFormat="false" ht="12" hidden="false" customHeight="false" outlineLevel="0" collapsed="false">
      <c r="A1107" s="241"/>
      <c r="B1107" s="241"/>
      <c r="C1107" s="241"/>
      <c r="D1107" s="242"/>
      <c r="E1107" s="242"/>
      <c r="F1107" s="241"/>
      <c r="G1107" s="241"/>
      <c r="H1107" s="241"/>
      <c r="I1107" s="243"/>
      <c r="J1107" s="244"/>
      <c r="K1107" s="234"/>
    </row>
    <row r="1108" customFormat="false" ht="12" hidden="false" customHeight="false" outlineLevel="0" collapsed="false">
      <c r="A1108" s="241"/>
      <c r="B1108" s="241"/>
      <c r="C1108" s="241"/>
      <c r="D1108" s="242"/>
      <c r="E1108" s="242"/>
      <c r="F1108" s="241"/>
      <c r="G1108" s="241"/>
      <c r="H1108" s="241"/>
      <c r="I1108" s="243"/>
      <c r="J1108" s="244"/>
      <c r="K1108" s="234"/>
    </row>
    <row r="1109" customFormat="false" ht="12" hidden="false" customHeight="false" outlineLevel="0" collapsed="false">
      <c r="A1109" s="241"/>
      <c r="B1109" s="241"/>
      <c r="C1109" s="241"/>
      <c r="D1109" s="242"/>
      <c r="E1109" s="242"/>
      <c r="F1109" s="241"/>
      <c r="G1109" s="241"/>
      <c r="H1109" s="241"/>
      <c r="I1109" s="243"/>
      <c r="J1109" s="244"/>
      <c r="K1109" s="234"/>
    </row>
    <row r="1110" customFormat="false" ht="12" hidden="false" customHeight="false" outlineLevel="0" collapsed="false">
      <c r="A1110" s="241"/>
      <c r="B1110" s="241"/>
      <c r="C1110" s="241"/>
      <c r="D1110" s="242"/>
      <c r="E1110" s="242"/>
      <c r="F1110" s="241"/>
      <c r="G1110" s="241"/>
      <c r="H1110" s="241"/>
      <c r="I1110" s="243"/>
      <c r="J1110" s="244"/>
      <c r="K1110" s="234"/>
    </row>
    <row r="1111" customFormat="false" ht="12" hidden="false" customHeight="false" outlineLevel="0" collapsed="false"/>
    <row r="1112" customFormat="false" ht="12" hidden="false" customHeight="false" outlineLevel="0" collapsed="false"/>
    <row r="1113" customFormat="false" ht="12" hidden="false" customHeight="false" outlineLevel="0" collapsed="false"/>
    <row r="1114" customFormat="false" ht="12" hidden="false" customHeight="false" outlineLevel="0" collapsed="false"/>
    <row r="1115" customFormat="false" ht="12" hidden="false" customHeight="false" outlineLevel="0" collapsed="false"/>
    <row r="1116" customFormat="false" ht="12" hidden="false" customHeight="false" outlineLevel="0" collapsed="false"/>
    <row r="1117" customFormat="false" ht="12" hidden="false" customHeight="false" outlineLevel="0" collapsed="false"/>
    <row r="1118" customFormat="false" ht="12" hidden="false" customHeight="false" outlineLevel="0" collapsed="false"/>
    <row r="1119" customFormat="false" ht="12" hidden="false" customHeight="false" outlineLevel="0" collapsed="false"/>
    <row r="1120" customFormat="false" ht="12" hidden="false" customHeight="false" outlineLevel="0" collapsed="false"/>
    <row r="1121" customFormat="false" ht="12" hidden="false" customHeight="false" outlineLevel="0" collapsed="false"/>
    <row r="1122" customFormat="false" ht="12" hidden="false" customHeight="false" outlineLevel="0" collapsed="false"/>
    <row r="1123" customFormat="false" ht="12" hidden="false" customHeight="false" outlineLevel="0" collapsed="false"/>
    <row r="1124" customFormat="false" ht="12" hidden="false" customHeight="false" outlineLevel="0" collapsed="false"/>
    <row r="1125" customFormat="false" ht="12" hidden="false" customHeight="false" outlineLevel="0" collapsed="false"/>
    <row r="1126" customFormat="false" ht="12" hidden="false" customHeight="false" outlineLevel="0" collapsed="false"/>
    <row r="1127" customFormat="false" ht="12" hidden="false" customHeight="false" outlineLevel="0" collapsed="false"/>
    <row r="1128" customFormat="false" ht="12" hidden="false" customHeight="false" outlineLevel="0" collapsed="false"/>
    <row r="1129" customFormat="false" ht="12" hidden="false" customHeight="false" outlineLevel="0" collapsed="false"/>
    <row r="1130" customFormat="false" ht="12" hidden="false" customHeight="false" outlineLevel="0" collapsed="false"/>
    <row r="1131" customFormat="false" ht="12" hidden="false" customHeight="false" outlineLevel="0" collapsed="false"/>
    <row r="1132" customFormat="false" ht="12" hidden="false" customHeight="false" outlineLevel="0" collapsed="false"/>
    <row r="1133" customFormat="false" ht="12" hidden="false" customHeight="false" outlineLevel="0" collapsed="false"/>
    <row r="1134" customFormat="false" ht="12" hidden="false" customHeight="false" outlineLevel="0" collapsed="false"/>
    <row r="1135" customFormat="false" ht="12" hidden="false" customHeight="false" outlineLevel="0" collapsed="false"/>
    <row r="1136" customFormat="false" ht="12" hidden="false" customHeight="false" outlineLevel="0" collapsed="false"/>
    <row r="1137" customFormat="false" ht="12" hidden="false" customHeight="false" outlineLevel="0" collapsed="false"/>
    <row r="1138" customFormat="false" ht="12" hidden="false" customHeight="false" outlineLevel="0" collapsed="false"/>
    <row r="1139" customFormat="false" ht="12" hidden="false" customHeight="false" outlineLevel="0" collapsed="false"/>
    <row r="1140" customFormat="false" ht="12" hidden="false" customHeight="false" outlineLevel="0" collapsed="false"/>
    <row r="1141" customFormat="false" ht="12" hidden="false" customHeight="false" outlineLevel="0" collapsed="false"/>
    <row r="1142" customFormat="false" ht="12" hidden="false" customHeight="false" outlineLevel="0" collapsed="false"/>
    <row r="1143" customFormat="false" ht="12" hidden="false" customHeight="false" outlineLevel="0" collapsed="false"/>
    <row r="1144" customFormat="false" ht="12" hidden="false" customHeight="false" outlineLevel="0" collapsed="false"/>
    <row r="1145" customFormat="false" ht="12" hidden="false" customHeight="false" outlineLevel="0" collapsed="false"/>
    <row r="1146" customFormat="false" ht="12" hidden="false" customHeight="false" outlineLevel="0" collapsed="false"/>
    <row r="1147" customFormat="false" ht="12" hidden="false" customHeight="false" outlineLevel="0" collapsed="false"/>
    <row r="1148" customFormat="false" ht="12" hidden="false" customHeight="false" outlineLevel="0" collapsed="false"/>
    <row r="1149" customFormat="false" ht="12" hidden="false" customHeight="false" outlineLevel="0" collapsed="false"/>
    <row r="1150" customFormat="false" ht="12" hidden="false" customHeight="false" outlineLevel="0" collapsed="false"/>
    <row r="1151" customFormat="false" ht="12" hidden="false" customHeight="false" outlineLevel="0" collapsed="false"/>
    <row r="1152" customFormat="false" ht="12" hidden="false" customHeight="false" outlineLevel="0" collapsed="false"/>
    <row r="1153" customFormat="false" ht="12" hidden="false" customHeight="false" outlineLevel="0" collapsed="false"/>
    <row r="1154" customFormat="false" ht="12" hidden="false" customHeight="false" outlineLevel="0" collapsed="false"/>
    <row r="1155" customFormat="false" ht="12" hidden="false" customHeight="false" outlineLevel="0" collapsed="false"/>
    <row r="1156" customFormat="false" ht="12" hidden="false" customHeight="false" outlineLevel="0" collapsed="false"/>
    <row r="1157" customFormat="false" ht="12" hidden="false" customHeight="false" outlineLevel="0" collapsed="false"/>
    <row r="1158" customFormat="false" ht="12" hidden="false" customHeight="false" outlineLevel="0" collapsed="false"/>
    <row r="1159" customFormat="false" ht="12" hidden="false" customHeight="false" outlineLevel="0" collapsed="false"/>
    <row r="1160" customFormat="false" ht="12" hidden="false" customHeight="false" outlineLevel="0" collapsed="false"/>
    <row r="1161" customFormat="false" ht="12" hidden="false" customHeight="false" outlineLevel="0" collapsed="false"/>
    <row r="1162" customFormat="false" ht="12" hidden="false" customHeight="false" outlineLevel="0" collapsed="false"/>
    <row r="1163" customFormat="false" ht="12" hidden="false" customHeight="false" outlineLevel="0" collapsed="false"/>
    <row r="1164" customFormat="false" ht="12" hidden="false" customHeight="false" outlineLevel="0" collapsed="false"/>
    <row r="1165" customFormat="false" ht="12" hidden="false" customHeight="false" outlineLevel="0" collapsed="false"/>
    <row r="1166" customFormat="false" ht="12" hidden="false" customHeight="false" outlineLevel="0" collapsed="false"/>
    <row r="1167" customFormat="false" ht="12" hidden="false" customHeight="false" outlineLevel="0" collapsed="false"/>
    <row r="1168" customFormat="false" ht="12" hidden="false" customHeight="false" outlineLevel="0" collapsed="false"/>
    <row r="1169" customFormat="false" ht="12" hidden="false" customHeight="false" outlineLevel="0" collapsed="false"/>
    <row r="1170" customFormat="false" ht="12" hidden="false" customHeight="false" outlineLevel="0" collapsed="false"/>
    <row r="1171" customFormat="false" ht="12" hidden="false" customHeight="false" outlineLevel="0" collapsed="false"/>
    <row r="1172" customFormat="false" ht="12" hidden="false" customHeight="false" outlineLevel="0" collapsed="false"/>
    <row r="1173" customFormat="false" ht="12" hidden="false" customHeight="false" outlineLevel="0" collapsed="false"/>
    <row r="1174" customFormat="false" ht="12" hidden="false" customHeight="false" outlineLevel="0" collapsed="false"/>
    <row r="1175" customFormat="false" ht="12" hidden="false" customHeight="false" outlineLevel="0" collapsed="false"/>
    <row r="1176" customFormat="false" ht="12" hidden="false" customHeight="false" outlineLevel="0" collapsed="false"/>
    <row r="1177" customFormat="false" ht="12" hidden="false" customHeight="false" outlineLevel="0" collapsed="false"/>
    <row r="1178" customFormat="false" ht="12" hidden="false" customHeight="false" outlineLevel="0" collapsed="false"/>
    <row r="1179" customFormat="false" ht="12" hidden="false" customHeight="false" outlineLevel="0" collapsed="false"/>
    <row r="1180" customFormat="false" ht="12" hidden="false" customHeight="false" outlineLevel="0" collapsed="false"/>
    <row r="1181" customFormat="false" ht="12" hidden="false" customHeight="false" outlineLevel="0" collapsed="false"/>
    <row r="1182" customFormat="false" ht="12" hidden="false" customHeight="false" outlineLevel="0" collapsed="false"/>
    <row r="1183" customFormat="false" ht="12" hidden="false" customHeight="false" outlineLevel="0" collapsed="false"/>
    <row r="1184" customFormat="false" ht="12" hidden="false" customHeight="false" outlineLevel="0" collapsed="false"/>
    <row r="1185" customFormat="false" ht="12" hidden="false" customHeight="false" outlineLevel="0" collapsed="false"/>
    <row r="1186" customFormat="false" ht="12" hidden="false" customHeight="false" outlineLevel="0" collapsed="false"/>
    <row r="1187" customFormat="false" ht="12" hidden="false" customHeight="false" outlineLevel="0" collapsed="false"/>
    <row r="1188" customFormat="false" ht="12" hidden="false" customHeight="false" outlineLevel="0" collapsed="false"/>
    <row r="1189" customFormat="false" ht="12" hidden="false" customHeight="false" outlineLevel="0" collapsed="false"/>
    <row r="1190" customFormat="false" ht="12" hidden="false" customHeight="false" outlineLevel="0" collapsed="false"/>
    <row r="1191" customFormat="false" ht="12" hidden="false" customHeight="false" outlineLevel="0" collapsed="false"/>
    <row r="1192" customFormat="false" ht="12" hidden="false" customHeight="false" outlineLevel="0" collapsed="false"/>
    <row r="1193" customFormat="false" ht="12" hidden="false" customHeight="false" outlineLevel="0" collapsed="false"/>
    <row r="1194" customFormat="false" ht="12" hidden="false" customHeight="false" outlineLevel="0" collapsed="false"/>
    <row r="1195" customFormat="false" ht="12" hidden="false" customHeight="false" outlineLevel="0" collapsed="false"/>
    <row r="1196" customFormat="false" ht="12" hidden="false" customHeight="false" outlineLevel="0" collapsed="false"/>
    <row r="1197" customFormat="false" ht="12" hidden="false" customHeight="false" outlineLevel="0" collapsed="false"/>
    <row r="1198" customFormat="false" ht="12" hidden="false" customHeight="false" outlineLevel="0" collapsed="false"/>
    <row r="1199" customFormat="false" ht="12" hidden="false" customHeight="false" outlineLevel="0" collapsed="false"/>
    <row r="1200" customFormat="false" ht="12" hidden="false" customHeight="false" outlineLevel="0" collapsed="false"/>
    <row r="1201" customFormat="false" ht="12" hidden="false" customHeight="false" outlineLevel="0" collapsed="false"/>
    <row r="1202" customFormat="false" ht="12" hidden="false" customHeight="false" outlineLevel="0" collapsed="false"/>
    <row r="1203" customFormat="false" ht="12" hidden="false" customHeight="false" outlineLevel="0" collapsed="false"/>
    <row r="1204" customFormat="false" ht="12" hidden="false" customHeight="false" outlineLevel="0" collapsed="false"/>
    <row r="1205" customFormat="false" ht="12" hidden="false" customHeight="false" outlineLevel="0" collapsed="false"/>
    <row r="1206" customFormat="false" ht="12" hidden="false" customHeight="false" outlineLevel="0" collapsed="false"/>
    <row r="1207" customFormat="false" ht="12" hidden="false" customHeight="false" outlineLevel="0" collapsed="false"/>
    <row r="1208" customFormat="false" ht="12" hidden="false" customHeight="false" outlineLevel="0" collapsed="false"/>
    <row r="1209" customFormat="false" ht="12" hidden="false" customHeight="false" outlineLevel="0" collapsed="false"/>
    <row r="1210" customFormat="false" ht="12" hidden="false" customHeight="false" outlineLevel="0" collapsed="false"/>
    <row r="1211" customFormat="false" ht="12" hidden="false" customHeight="false" outlineLevel="0" collapsed="false"/>
    <row r="1212" customFormat="false" ht="12" hidden="false" customHeight="false" outlineLevel="0" collapsed="false"/>
    <row r="1213" customFormat="false" ht="12" hidden="false" customHeight="false" outlineLevel="0" collapsed="false"/>
    <row r="1214" customFormat="false" ht="12" hidden="false" customHeight="false" outlineLevel="0" collapsed="false"/>
    <row r="1215" customFormat="false" ht="12" hidden="false" customHeight="false" outlineLevel="0" collapsed="false"/>
    <row r="1216" customFormat="false" ht="12" hidden="false" customHeight="false" outlineLevel="0" collapsed="false"/>
    <row r="1217" customFormat="false" ht="12" hidden="false" customHeight="false" outlineLevel="0" collapsed="false"/>
    <row r="1218" customFormat="false" ht="12" hidden="false" customHeight="false" outlineLevel="0" collapsed="false"/>
    <row r="1219" customFormat="false" ht="12" hidden="false" customHeight="false" outlineLevel="0" collapsed="false"/>
    <row r="1220" customFormat="false" ht="12" hidden="false" customHeight="false" outlineLevel="0" collapsed="false"/>
    <row r="1221" customFormat="false" ht="12" hidden="false" customHeight="false" outlineLevel="0" collapsed="false"/>
    <row r="1222" customFormat="false" ht="12" hidden="false" customHeight="false" outlineLevel="0" collapsed="false"/>
    <row r="1223" customFormat="false" ht="12" hidden="false" customHeight="false" outlineLevel="0" collapsed="false"/>
    <row r="1224" customFormat="false" ht="12" hidden="false" customHeight="false" outlineLevel="0" collapsed="false"/>
    <row r="1225" customFormat="false" ht="12" hidden="false" customHeight="false" outlineLevel="0" collapsed="false"/>
    <row r="1226" customFormat="false" ht="12" hidden="false" customHeight="false" outlineLevel="0" collapsed="false"/>
    <row r="1227" customFormat="false" ht="12" hidden="false" customHeight="false" outlineLevel="0" collapsed="false"/>
    <row r="1228" customFormat="false" ht="12" hidden="false" customHeight="false" outlineLevel="0" collapsed="false"/>
    <row r="1229" customFormat="false" ht="12" hidden="false" customHeight="false" outlineLevel="0" collapsed="false"/>
    <row r="1230" customFormat="false" ht="12" hidden="false" customHeight="false" outlineLevel="0" collapsed="false"/>
    <row r="1231" customFormat="false" ht="12" hidden="false" customHeight="false" outlineLevel="0" collapsed="false"/>
    <row r="1232" customFormat="false" ht="12" hidden="false" customHeight="false" outlineLevel="0" collapsed="false"/>
    <row r="1233" customFormat="false" ht="12" hidden="false" customHeight="false" outlineLevel="0" collapsed="false"/>
    <row r="1234" customFormat="false" ht="12" hidden="false" customHeight="false" outlineLevel="0" collapsed="false"/>
    <row r="1235" customFormat="false" ht="12" hidden="false" customHeight="false" outlineLevel="0" collapsed="false"/>
    <row r="1236" customFormat="false" ht="12" hidden="false" customHeight="false" outlineLevel="0" collapsed="false"/>
    <row r="1237" customFormat="false" ht="12" hidden="false" customHeight="false" outlineLevel="0" collapsed="false"/>
    <row r="1238" customFormat="false" ht="12" hidden="false" customHeight="false" outlineLevel="0" collapsed="false"/>
    <row r="1239" customFormat="false" ht="12" hidden="false" customHeight="false" outlineLevel="0" collapsed="false"/>
    <row r="1240" customFormat="false" ht="12" hidden="false" customHeight="false" outlineLevel="0" collapsed="false"/>
    <row r="1241" customFormat="false" ht="12" hidden="false" customHeight="false" outlineLevel="0" collapsed="false"/>
    <row r="1242" customFormat="false" ht="12" hidden="false" customHeight="false" outlineLevel="0" collapsed="false"/>
    <row r="1243" customFormat="false" ht="12" hidden="false" customHeight="false" outlineLevel="0" collapsed="false"/>
    <row r="1244" customFormat="false" ht="12" hidden="false" customHeight="false" outlineLevel="0" collapsed="false"/>
    <row r="1245" customFormat="false" ht="12" hidden="false" customHeight="false" outlineLevel="0" collapsed="false"/>
    <row r="1246" customFormat="false" ht="12" hidden="false" customHeight="false" outlineLevel="0" collapsed="false"/>
    <row r="1247" customFormat="false" ht="12" hidden="false" customHeight="false" outlineLevel="0" collapsed="false"/>
    <row r="1248" customFormat="false" ht="12" hidden="false" customHeight="false" outlineLevel="0" collapsed="false"/>
    <row r="1249" customFormat="false" ht="12" hidden="false" customHeight="false" outlineLevel="0" collapsed="false"/>
    <row r="1250" customFormat="false" ht="12" hidden="false" customHeight="false" outlineLevel="0" collapsed="false"/>
    <row r="1251" customFormat="false" ht="12" hidden="false" customHeight="false" outlineLevel="0" collapsed="false"/>
    <row r="1252" customFormat="false" ht="12" hidden="false" customHeight="false" outlineLevel="0" collapsed="false"/>
    <row r="1253" customFormat="false" ht="12" hidden="false" customHeight="false" outlineLevel="0" collapsed="false"/>
    <row r="1254" customFormat="false" ht="12" hidden="false" customHeight="false" outlineLevel="0" collapsed="false"/>
    <row r="1255" customFormat="false" ht="12" hidden="false" customHeight="false" outlineLevel="0" collapsed="false"/>
    <row r="1256" customFormat="false" ht="12" hidden="false" customHeight="false" outlineLevel="0" collapsed="false"/>
    <row r="1257" customFormat="false" ht="12" hidden="false" customHeight="false" outlineLevel="0" collapsed="false"/>
    <row r="1258" customFormat="false" ht="12" hidden="false" customHeight="false" outlineLevel="0" collapsed="false"/>
    <row r="1259" customFormat="false" ht="12" hidden="false" customHeight="false" outlineLevel="0" collapsed="false"/>
    <row r="1260" customFormat="false" ht="12" hidden="false" customHeight="false" outlineLevel="0" collapsed="false"/>
    <row r="1261" customFormat="false" ht="12" hidden="false" customHeight="false" outlineLevel="0" collapsed="false"/>
    <row r="1262" customFormat="false" ht="12" hidden="false" customHeight="false" outlineLevel="0" collapsed="false"/>
    <row r="1263" customFormat="false" ht="12" hidden="false" customHeight="false" outlineLevel="0" collapsed="false"/>
    <row r="1264" customFormat="false" ht="12" hidden="false" customHeight="false" outlineLevel="0" collapsed="false"/>
    <row r="1265" customFormat="false" ht="12" hidden="false" customHeight="false" outlineLevel="0" collapsed="false"/>
    <row r="1266" customFormat="false" ht="12" hidden="false" customHeight="false" outlineLevel="0" collapsed="false"/>
    <row r="1267" customFormat="false" ht="12" hidden="false" customHeight="false" outlineLevel="0" collapsed="false"/>
    <row r="1268" customFormat="false" ht="12" hidden="false" customHeight="false" outlineLevel="0" collapsed="false"/>
    <row r="1269" customFormat="false" ht="12" hidden="false" customHeight="false" outlineLevel="0" collapsed="false"/>
    <row r="1270" customFormat="false" ht="12" hidden="false" customHeight="false" outlineLevel="0" collapsed="false"/>
    <row r="1271" customFormat="false" ht="12" hidden="false" customHeight="false" outlineLevel="0" collapsed="false"/>
    <row r="1272" customFormat="false" ht="12" hidden="false" customHeight="false" outlineLevel="0" collapsed="false"/>
    <row r="1273" customFormat="false" ht="12" hidden="false" customHeight="false" outlineLevel="0" collapsed="false"/>
    <row r="1274" customFormat="false" ht="12" hidden="false" customHeight="false" outlineLevel="0" collapsed="false"/>
    <row r="1275" customFormat="false" ht="12" hidden="false" customHeight="false" outlineLevel="0" collapsed="false"/>
    <row r="1276" customFormat="false" ht="12" hidden="false" customHeight="false" outlineLevel="0" collapsed="false"/>
    <row r="1277" customFormat="false" ht="12" hidden="false" customHeight="false" outlineLevel="0" collapsed="false"/>
    <row r="1278" customFormat="false" ht="12" hidden="false" customHeight="false" outlineLevel="0" collapsed="false"/>
    <row r="1279" customFormat="false" ht="12" hidden="false" customHeight="false" outlineLevel="0" collapsed="false"/>
    <row r="1280" customFormat="false" ht="12" hidden="false" customHeight="false" outlineLevel="0" collapsed="false"/>
    <row r="1281" customFormat="false" ht="12" hidden="false" customHeight="false" outlineLevel="0" collapsed="false"/>
    <row r="1282" customFormat="false" ht="12" hidden="false" customHeight="false" outlineLevel="0" collapsed="false"/>
    <row r="1283" customFormat="false" ht="12" hidden="false" customHeight="false" outlineLevel="0" collapsed="false"/>
    <row r="1284" customFormat="false" ht="12" hidden="false" customHeight="false" outlineLevel="0" collapsed="false"/>
    <row r="1285" customFormat="false" ht="12" hidden="false" customHeight="false" outlineLevel="0" collapsed="false"/>
    <row r="1286" customFormat="false" ht="12" hidden="false" customHeight="false" outlineLevel="0" collapsed="false"/>
    <row r="1287" customFormat="false" ht="12" hidden="false" customHeight="false" outlineLevel="0" collapsed="false"/>
    <row r="1288" customFormat="false" ht="12" hidden="false" customHeight="false" outlineLevel="0" collapsed="false"/>
    <row r="1289" customFormat="false" ht="12" hidden="false" customHeight="false" outlineLevel="0" collapsed="false"/>
    <row r="1290" customFormat="false" ht="12" hidden="false" customHeight="false" outlineLevel="0" collapsed="false"/>
    <row r="1291" customFormat="false" ht="12" hidden="false" customHeight="false" outlineLevel="0" collapsed="false"/>
    <row r="1292" customFormat="false" ht="12" hidden="false" customHeight="false" outlineLevel="0" collapsed="false"/>
    <row r="1293" customFormat="false" ht="12" hidden="false" customHeight="false" outlineLevel="0" collapsed="false"/>
    <row r="1294" customFormat="false" ht="12" hidden="false" customHeight="false" outlineLevel="0" collapsed="false"/>
    <row r="1295" customFormat="false" ht="12" hidden="false" customHeight="false" outlineLevel="0" collapsed="false"/>
    <row r="1296" customFormat="false" ht="12" hidden="false" customHeight="false" outlineLevel="0" collapsed="false"/>
    <row r="1297" customFormat="false" ht="12" hidden="false" customHeight="false" outlineLevel="0" collapsed="false"/>
    <row r="1298" customFormat="false" ht="12" hidden="false" customHeight="false" outlineLevel="0" collapsed="false"/>
    <row r="1299" customFormat="false" ht="12" hidden="false" customHeight="false" outlineLevel="0" collapsed="false"/>
    <row r="1300" customFormat="false" ht="12" hidden="false" customHeight="false" outlineLevel="0" collapsed="false"/>
    <row r="1301" customFormat="false" ht="12" hidden="false" customHeight="false" outlineLevel="0" collapsed="false"/>
    <row r="1302" customFormat="false" ht="12" hidden="false" customHeight="false" outlineLevel="0" collapsed="false"/>
    <row r="1303" customFormat="false" ht="12" hidden="false" customHeight="false" outlineLevel="0" collapsed="false"/>
    <row r="1304" customFormat="false" ht="12" hidden="false" customHeight="false" outlineLevel="0" collapsed="false"/>
    <row r="1305" customFormat="false" ht="12" hidden="false" customHeight="false" outlineLevel="0" collapsed="false"/>
    <row r="1306" customFormat="false" ht="12" hidden="false" customHeight="false" outlineLevel="0" collapsed="false"/>
    <row r="1307" customFormat="false" ht="12" hidden="false" customHeight="false" outlineLevel="0" collapsed="false"/>
    <row r="1308" customFormat="false" ht="12" hidden="false" customHeight="false" outlineLevel="0" collapsed="false"/>
    <row r="1309" customFormat="false" ht="12" hidden="false" customHeight="false" outlineLevel="0" collapsed="false"/>
    <row r="1310" customFormat="false" ht="12" hidden="false" customHeight="false" outlineLevel="0" collapsed="false"/>
    <row r="1311" customFormat="false" ht="12" hidden="false" customHeight="false" outlineLevel="0" collapsed="false"/>
    <row r="1312" customFormat="false" ht="12" hidden="false" customHeight="false" outlineLevel="0" collapsed="false"/>
    <row r="1313" customFormat="false" ht="12" hidden="false" customHeight="false" outlineLevel="0" collapsed="false"/>
    <row r="1314" customFormat="false" ht="12" hidden="false" customHeight="false" outlineLevel="0" collapsed="false"/>
    <row r="1315" customFormat="false" ht="12" hidden="false" customHeight="false" outlineLevel="0" collapsed="false"/>
    <row r="1316" customFormat="false" ht="12" hidden="false" customHeight="false" outlineLevel="0" collapsed="false"/>
    <row r="1317" customFormat="false" ht="12" hidden="false" customHeight="false" outlineLevel="0" collapsed="false"/>
    <row r="1318" customFormat="false" ht="12" hidden="false" customHeight="false" outlineLevel="0" collapsed="false"/>
    <row r="1319" customFormat="false" ht="12" hidden="false" customHeight="false" outlineLevel="0" collapsed="false"/>
    <row r="1320" customFormat="false" ht="12" hidden="false" customHeight="false" outlineLevel="0" collapsed="false"/>
    <row r="1321" customFormat="false" ht="12" hidden="false" customHeight="false" outlineLevel="0" collapsed="false"/>
    <row r="1322" customFormat="false" ht="12" hidden="false" customHeight="false" outlineLevel="0" collapsed="false"/>
    <row r="1323" customFormat="false" ht="12" hidden="false" customHeight="false" outlineLevel="0" collapsed="false"/>
    <row r="1324" customFormat="false" ht="12" hidden="false" customHeight="false" outlineLevel="0" collapsed="false"/>
    <row r="1325" customFormat="false" ht="12" hidden="false" customHeight="false" outlineLevel="0" collapsed="false"/>
    <row r="1326" customFormat="false" ht="12" hidden="false" customHeight="false" outlineLevel="0" collapsed="false"/>
    <row r="1327" customFormat="false" ht="12" hidden="false" customHeight="false" outlineLevel="0" collapsed="false"/>
    <row r="1328" customFormat="false" ht="12" hidden="false" customHeight="false" outlineLevel="0" collapsed="false"/>
    <row r="1329" customFormat="false" ht="12" hidden="false" customHeight="false" outlineLevel="0" collapsed="false"/>
    <row r="1330" customFormat="false" ht="12" hidden="false" customHeight="false" outlineLevel="0" collapsed="false"/>
    <row r="1331" customFormat="false" ht="12" hidden="false" customHeight="false" outlineLevel="0" collapsed="false"/>
    <row r="1332" customFormat="false" ht="12" hidden="false" customHeight="false" outlineLevel="0" collapsed="false"/>
    <row r="1333" customFormat="false" ht="12" hidden="false" customHeight="false" outlineLevel="0" collapsed="false"/>
    <row r="1334" customFormat="false" ht="12" hidden="false" customHeight="false" outlineLevel="0" collapsed="false"/>
    <row r="1335" customFormat="false" ht="12" hidden="false" customHeight="false" outlineLevel="0" collapsed="false"/>
    <row r="1336" customFormat="false" ht="12" hidden="false" customHeight="false" outlineLevel="0" collapsed="false"/>
    <row r="1337" customFormat="false" ht="12" hidden="false" customHeight="false" outlineLevel="0" collapsed="false"/>
    <row r="1338" customFormat="false" ht="12" hidden="false" customHeight="false" outlineLevel="0" collapsed="false"/>
    <row r="1339" customFormat="false" ht="12" hidden="false" customHeight="false" outlineLevel="0" collapsed="false"/>
    <row r="1340" customFormat="false" ht="12" hidden="false" customHeight="false" outlineLevel="0" collapsed="false"/>
    <row r="1341" customFormat="false" ht="12" hidden="false" customHeight="false" outlineLevel="0" collapsed="false"/>
    <row r="1342" customFormat="false" ht="12" hidden="false" customHeight="false" outlineLevel="0" collapsed="false"/>
    <row r="1343" customFormat="false" ht="12" hidden="false" customHeight="false" outlineLevel="0" collapsed="false"/>
    <row r="1344" customFormat="false" ht="12" hidden="false" customHeight="false" outlineLevel="0" collapsed="false"/>
    <row r="1345" customFormat="false" ht="12" hidden="false" customHeight="false" outlineLevel="0" collapsed="false"/>
    <row r="1346" customFormat="false" ht="12" hidden="false" customHeight="false" outlineLevel="0" collapsed="false"/>
    <row r="1347" customFormat="false" ht="12" hidden="false" customHeight="false" outlineLevel="0" collapsed="false"/>
    <row r="1348" customFormat="false" ht="12" hidden="false" customHeight="false" outlineLevel="0" collapsed="false"/>
    <row r="1349" customFormat="false" ht="12" hidden="false" customHeight="false" outlineLevel="0" collapsed="false"/>
    <row r="1350" customFormat="false" ht="12" hidden="false" customHeight="false" outlineLevel="0" collapsed="false"/>
    <row r="1351" customFormat="false" ht="12" hidden="false" customHeight="false" outlineLevel="0" collapsed="false"/>
    <row r="1352" customFormat="false" ht="12" hidden="false" customHeight="false" outlineLevel="0" collapsed="false"/>
    <row r="1353" customFormat="false" ht="12" hidden="false" customHeight="false" outlineLevel="0" collapsed="false"/>
    <row r="1354" customFormat="false" ht="12" hidden="false" customHeight="false" outlineLevel="0" collapsed="false"/>
    <row r="1355" customFormat="false" ht="12" hidden="false" customHeight="false" outlineLevel="0" collapsed="false"/>
    <row r="1356" customFormat="false" ht="12" hidden="false" customHeight="false" outlineLevel="0" collapsed="false"/>
    <row r="1357" customFormat="false" ht="12" hidden="false" customHeight="false" outlineLevel="0" collapsed="false"/>
    <row r="1358" customFormat="false" ht="12" hidden="false" customHeight="false" outlineLevel="0" collapsed="false"/>
    <row r="1359" customFormat="false" ht="12" hidden="false" customHeight="false" outlineLevel="0" collapsed="false"/>
    <row r="1360" customFormat="false" ht="12" hidden="false" customHeight="false" outlineLevel="0" collapsed="false"/>
    <row r="1361" customFormat="false" ht="12" hidden="false" customHeight="false" outlineLevel="0" collapsed="false"/>
    <row r="1362" customFormat="false" ht="12" hidden="false" customHeight="false" outlineLevel="0" collapsed="false"/>
    <row r="1363" customFormat="false" ht="12" hidden="false" customHeight="false" outlineLevel="0" collapsed="false"/>
    <row r="1364" customFormat="false" ht="12" hidden="false" customHeight="false" outlineLevel="0" collapsed="false"/>
    <row r="1365" customFormat="false" ht="12" hidden="false" customHeight="false" outlineLevel="0" collapsed="false"/>
    <row r="1366" customFormat="false" ht="12" hidden="false" customHeight="false" outlineLevel="0" collapsed="false"/>
    <row r="1367" customFormat="false" ht="12" hidden="false" customHeight="false" outlineLevel="0" collapsed="false"/>
    <row r="1368" customFormat="false" ht="12" hidden="false" customHeight="false" outlineLevel="0" collapsed="false"/>
    <row r="1369" customFormat="false" ht="12" hidden="false" customHeight="false" outlineLevel="0" collapsed="false"/>
    <row r="1370" customFormat="false" ht="12" hidden="false" customHeight="false" outlineLevel="0" collapsed="false"/>
    <row r="1371" customFormat="false" ht="12" hidden="false" customHeight="false" outlineLevel="0" collapsed="false"/>
    <row r="1372" customFormat="false" ht="12" hidden="false" customHeight="false" outlineLevel="0" collapsed="false"/>
    <row r="1373" customFormat="false" ht="12" hidden="false" customHeight="false" outlineLevel="0" collapsed="false"/>
    <row r="1374" customFormat="false" ht="12" hidden="false" customHeight="false" outlineLevel="0" collapsed="false"/>
    <row r="1375" customFormat="false" ht="12" hidden="false" customHeight="false" outlineLevel="0" collapsed="false"/>
    <row r="1376" customFormat="false" ht="12" hidden="false" customHeight="false" outlineLevel="0" collapsed="false"/>
    <row r="1377" customFormat="false" ht="12" hidden="false" customHeight="false" outlineLevel="0" collapsed="false"/>
    <row r="1378" customFormat="false" ht="12" hidden="false" customHeight="false" outlineLevel="0" collapsed="false"/>
    <row r="1379" customFormat="false" ht="12" hidden="false" customHeight="false" outlineLevel="0" collapsed="false"/>
    <row r="1380" customFormat="false" ht="12" hidden="false" customHeight="false" outlineLevel="0" collapsed="false"/>
    <row r="1381" customFormat="false" ht="12" hidden="false" customHeight="false" outlineLevel="0" collapsed="false"/>
    <row r="1382" customFormat="false" ht="12" hidden="false" customHeight="false" outlineLevel="0" collapsed="false"/>
    <row r="1383" customFormat="false" ht="12" hidden="false" customHeight="false" outlineLevel="0" collapsed="false"/>
    <row r="1384" customFormat="false" ht="12" hidden="false" customHeight="false" outlineLevel="0" collapsed="false"/>
    <row r="1385" customFormat="false" ht="12" hidden="false" customHeight="false" outlineLevel="0" collapsed="false"/>
    <row r="1386" customFormat="false" ht="12" hidden="false" customHeight="false" outlineLevel="0" collapsed="false"/>
    <row r="1387" customFormat="false" ht="12" hidden="false" customHeight="false" outlineLevel="0" collapsed="false"/>
    <row r="1388" customFormat="false" ht="12" hidden="false" customHeight="false" outlineLevel="0" collapsed="false"/>
    <row r="1389" customFormat="false" ht="12" hidden="false" customHeight="false" outlineLevel="0" collapsed="false"/>
    <row r="1390" customFormat="false" ht="12" hidden="false" customHeight="false" outlineLevel="0" collapsed="false"/>
    <row r="1391" customFormat="false" ht="12" hidden="false" customHeight="false" outlineLevel="0" collapsed="false"/>
    <row r="1392" customFormat="false" ht="12" hidden="false" customHeight="false" outlineLevel="0" collapsed="false"/>
    <row r="1393" customFormat="false" ht="12" hidden="false" customHeight="false" outlineLevel="0" collapsed="false"/>
    <row r="1394" customFormat="false" ht="12" hidden="false" customHeight="false" outlineLevel="0" collapsed="false"/>
    <row r="1395" customFormat="false" ht="12" hidden="false" customHeight="false" outlineLevel="0" collapsed="false"/>
    <row r="1396" customFormat="false" ht="12" hidden="false" customHeight="false" outlineLevel="0" collapsed="false"/>
    <row r="1397" customFormat="false" ht="12" hidden="false" customHeight="false" outlineLevel="0" collapsed="false"/>
    <row r="1398" customFormat="false" ht="12" hidden="false" customHeight="false" outlineLevel="0" collapsed="false"/>
    <row r="1399" customFormat="false" ht="12" hidden="false" customHeight="false" outlineLevel="0" collapsed="false"/>
    <row r="1400" customFormat="false" ht="12" hidden="false" customHeight="false" outlineLevel="0" collapsed="false"/>
    <row r="1401" customFormat="false" ht="12" hidden="false" customHeight="false" outlineLevel="0" collapsed="false"/>
    <row r="1402" customFormat="false" ht="12" hidden="false" customHeight="false" outlineLevel="0" collapsed="false"/>
    <row r="1403" customFormat="false" ht="12" hidden="false" customHeight="false" outlineLevel="0" collapsed="false"/>
    <row r="1404" customFormat="false" ht="12" hidden="false" customHeight="false" outlineLevel="0" collapsed="false"/>
    <row r="1405" customFormat="false" ht="12" hidden="false" customHeight="false" outlineLevel="0" collapsed="false"/>
    <row r="1406" customFormat="false" ht="12" hidden="false" customHeight="false" outlineLevel="0" collapsed="false"/>
    <row r="1407" customFormat="false" ht="12" hidden="false" customHeight="false" outlineLevel="0" collapsed="false"/>
    <row r="1408" customFormat="false" ht="12" hidden="false" customHeight="false" outlineLevel="0" collapsed="false"/>
    <row r="1409" customFormat="false" ht="12" hidden="false" customHeight="false" outlineLevel="0" collapsed="false"/>
    <row r="1410" customFormat="false" ht="12" hidden="false" customHeight="false" outlineLevel="0" collapsed="false"/>
    <row r="1411" customFormat="false" ht="12" hidden="false" customHeight="false" outlineLevel="0" collapsed="false"/>
    <row r="1412" customFormat="false" ht="12" hidden="false" customHeight="false" outlineLevel="0" collapsed="false"/>
    <row r="1413" customFormat="false" ht="12" hidden="false" customHeight="false" outlineLevel="0" collapsed="false"/>
    <row r="1414" customFormat="false" ht="12" hidden="false" customHeight="false" outlineLevel="0" collapsed="false"/>
    <row r="1415" customFormat="false" ht="12" hidden="false" customHeight="false" outlineLevel="0" collapsed="false"/>
    <row r="1416" customFormat="false" ht="12" hidden="false" customHeight="false" outlineLevel="0" collapsed="false"/>
    <row r="1417" customFormat="false" ht="12" hidden="false" customHeight="false" outlineLevel="0" collapsed="false"/>
    <row r="1418" customFormat="false" ht="12" hidden="false" customHeight="false" outlineLevel="0" collapsed="false"/>
    <row r="1419" customFormat="false" ht="12" hidden="false" customHeight="false" outlineLevel="0" collapsed="false"/>
    <row r="1420" customFormat="false" ht="12" hidden="false" customHeight="false" outlineLevel="0" collapsed="false"/>
    <row r="1421" customFormat="false" ht="12" hidden="false" customHeight="false" outlineLevel="0" collapsed="false"/>
    <row r="1422" customFormat="false" ht="12" hidden="false" customHeight="false" outlineLevel="0" collapsed="false"/>
    <row r="1423" customFormat="false" ht="12" hidden="false" customHeight="false" outlineLevel="0" collapsed="false"/>
    <row r="1424" customFormat="false" ht="12" hidden="false" customHeight="false" outlineLevel="0" collapsed="false"/>
    <row r="1425" customFormat="false" ht="12" hidden="false" customHeight="false" outlineLevel="0" collapsed="false"/>
    <row r="1426" customFormat="false" ht="12" hidden="false" customHeight="false" outlineLevel="0" collapsed="false"/>
    <row r="1427" customFormat="false" ht="12" hidden="false" customHeight="false" outlineLevel="0" collapsed="false"/>
    <row r="1428" customFormat="false" ht="12" hidden="false" customHeight="false" outlineLevel="0" collapsed="false"/>
    <row r="1429" customFormat="false" ht="12" hidden="false" customHeight="false" outlineLevel="0" collapsed="false"/>
    <row r="1430" customFormat="false" ht="12" hidden="false" customHeight="false" outlineLevel="0" collapsed="false"/>
    <row r="1431" customFormat="false" ht="12" hidden="false" customHeight="false" outlineLevel="0" collapsed="false"/>
    <row r="1432" customFormat="false" ht="12" hidden="false" customHeight="false" outlineLevel="0" collapsed="false"/>
    <row r="1433" customFormat="false" ht="12" hidden="false" customHeight="false" outlineLevel="0" collapsed="false"/>
    <row r="1434" customFormat="false" ht="12" hidden="false" customHeight="false" outlineLevel="0" collapsed="false"/>
    <row r="1435" customFormat="false" ht="12" hidden="false" customHeight="false" outlineLevel="0" collapsed="false"/>
    <row r="1436" customFormat="false" ht="12" hidden="false" customHeight="false" outlineLevel="0" collapsed="false"/>
    <row r="1437" customFormat="false" ht="12" hidden="false" customHeight="false" outlineLevel="0" collapsed="false"/>
    <row r="1438" customFormat="false" ht="12" hidden="false" customHeight="false" outlineLevel="0" collapsed="false"/>
    <row r="1439" customFormat="false" ht="12" hidden="false" customHeight="false" outlineLevel="0" collapsed="false"/>
    <row r="1440" customFormat="false" ht="12" hidden="false" customHeight="false" outlineLevel="0" collapsed="false"/>
    <row r="1441" customFormat="false" ht="12" hidden="false" customHeight="false" outlineLevel="0" collapsed="false"/>
    <row r="1442" customFormat="false" ht="12" hidden="false" customHeight="false" outlineLevel="0" collapsed="false"/>
    <row r="1443" customFormat="false" ht="12" hidden="false" customHeight="false" outlineLevel="0" collapsed="false"/>
    <row r="1444" customFormat="false" ht="12" hidden="false" customHeight="false" outlineLevel="0" collapsed="false"/>
    <row r="1445" customFormat="false" ht="12" hidden="false" customHeight="false" outlineLevel="0" collapsed="false"/>
    <row r="1446" customFormat="false" ht="12" hidden="false" customHeight="false" outlineLevel="0" collapsed="false"/>
    <row r="1447" customFormat="false" ht="12" hidden="false" customHeight="false" outlineLevel="0" collapsed="false"/>
    <row r="1448" customFormat="false" ht="12" hidden="false" customHeight="false" outlineLevel="0" collapsed="false"/>
    <row r="1449" customFormat="false" ht="12" hidden="false" customHeight="false" outlineLevel="0" collapsed="false"/>
    <row r="1450" customFormat="false" ht="12" hidden="false" customHeight="false" outlineLevel="0" collapsed="false"/>
    <row r="1451" customFormat="false" ht="12" hidden="false" customHeight="false" outlineLevel="0" collapsed="false"/>
    <row r="1452" customFormat="false" ht="12" hidden="false" customHeight="false" outlineLevel="0" collapsed="false"/>
    <row r="1453" customFormat="false" ht="12" hidden="false" customHeight="false" outlineLevel="0" collapsed="false"/>
    <row r="1454" customFormat="false" ht="12" hidden="false" customHeight="false" outlineLevel="0" collapsed="false"/>
    <row r="1455" customFormat="false" ht="12" hidden="false" customHeight="false" outlineLevel="0" collapsed="false"/>
    <row r="1456" customFormat="false" ht="12" hidden="false" customHeight="false" outlineLevel="0" collapsed="false"/>
    <row r="1457" customFormat="false" ht="12" hidden="false" customHeight="false" outlineLevel="0" collapsed="false"/>
    <row r="1458" customFormat="false" ht="12" hidden="false" customHeight="false" outlineLevel="0" collapsed="false"/>
    <row r="1459" customFormat="false" ht="12" hidden="false" customHeight="false" outlineLevel="0" collapsed="false"/>
    <row r="1460" customFormat="false" ht="12" hidden="false" customHeight="false" outlineLevel="0" collapsed="false"/>
    <row r="1461" customFormat="false" ht="12" hidden="false" customHeight="false" outlineLevel="0" collapsed="false"/>
    <row r="1462" customFormat="false" ht="12" hidden="false" customHeight="false" outlineLevel="0" collapsed="false"/>
    <row r="1463" customFormat="false" ht="12" hidden="false" customHeight="false" outlineLevel="0" collapsed="false"/>
    <row r="1464" customFormat="false" ht="12" hidden="false" customHeight="false" outlineLevel="0" collapsed="false"/>
    <row r="1465" customFormat="false" ht="12" hidden="false" customHeight="false" outlineLevel="0" collapsed="false"/>
    <row r="1466" customFormat="false" ht="12" hidden="false" customHeight="false" outlineLevel="0" collapsed="false"/>
    <row r="1467" customFormat="false" ht="12" hidden="false" customHeight="false" outlineLevel="0" collapsed="false"/>
    <row r="1468" customFormat="false" ht="12" hidden="false" customHeight="false" outlineLevel="0" collapsed="false"/>
    <row r="1469" customFormat="false" ht="12" hidden="false" customHeight="false" outlineLevel="0" collapsed="false"/>
    <row r="1470" customFormat="false" ht="12" hidden="false" customHeight="false" outlineLevel="0" collapsed="false"/>
    <row r="1471" customFormat="false" ht="12" hidden="false" customHeight="false" outlineLevel="0" collapsed="false"/>
    <row r="1472" customFormat="false" ht="12" hidden="false" customHeight="false" outlineLevel="0" collapsed="false"/>
    <row r="1473" customFormat="false" ht="12" hidden="false" customHeight="false" outlineLevel="0" collapsed="false"/>
    <row r="1474" customFormat="false" ht="12" hidden="false" customHeight="false" outlineLevel="0" collapsed="false"/>
    <row r="1475" customFormat="false" ht="12" hidden="false" customHeight="false" outlineLevel="0" collapsed="false"/>
    <row r="1476" customFormat="false" ht="12" hidden="false" customHeight="false" outlineLevel="0" collapsed="false"/>
    <row r="1477" customFormat="false" ht="12" hidden="false" customHeight="false" outlineLevel="0" collapsed="false"/>
    <row r="1478" customFormat="false" ht="12" hidden="false" customHeight="false" outlineLevel="0" collapsed="false"/>
    <row r="1479" customFormat="false" ht="12" hidden="false" customHeight="false" outlineLevel="0" collapsed="false"/>
    <row r="1480" customFormat="false" ht="12" hidden="false" customHeight="false" outlineLevel="0" collapsed="false"/>
    <row r="1481" customFormat="false" ht="12" hidden="false" customHeight="false" outlineLevel="0" collapsed="false"/>
    <row r="1482" customFormat="false" ht="12" hidden="false" customHeight="false" outlineLevel="0" collapsed="false"/>
    <row r="1483" customFormat="false" ht="12" hidden="false" customHeight="false" outlineLevel="0" collapsed="false"/>
    <row r="1484" customFormat="false" ht="12" hidden="false" customHeight="false" outlineLevel="0" collapsed="false"/>
    <row r="1485" customFormat="false" ht="12" hidden="false" customHeight="false" outlineLevel="0" collapsed="false"/>
    <row r="1486" customFormat="false" ht="12" hidden="false" customHeight="false" outlineLevel="0" collapsed="false"/>
    <row r="1487" customFormat="false" ht="12" hidden="false" customHeight="false" outlineLevel="0" collapsed="false"/>
    <row r="1488" customFormat="false" ht="12" hidden="false" customHeight="false" outlineLevel="0" collapsed="false"/>
    <row r="1489" customFormat="false" ht="12" hidden="false" customHeight="false" outlineLevel="0" collapsed="false"/>
    <row r="1490" customFormat="false" ht="12" hidden="false" customHeight="false" outlineLevel="0" collapsed="false"/>
    <row r="1491" customFormat="false" ht="12" hidden="false" customHeight="false" outlineLevel="0" collapsed="false"/>
    <row r="1492" customFormat="false" ht="12" hidden="false" customHeight="false" outlineLevel="0" collapsed="false"/>
    <row r="1493" customFormat="false" ht="12" hidden="false" customHeight="false" outlineLevel="0" collapsed="false"/>
    <row r="1494" customFormat="false" ht="12" hidden="false" customHeight="false" outlineLevel="0" collapsed="false"/>
    <row r="1495" customFormat="false" ht="12" hidden="false" customHeight="false" outlineLevel="0" collapsed="false"/>
    <row r="1496" customFormat="false" ht="12" hidden="false" customHeight="false" outlineLevel="0" collapsed="false"/>
    <row r="1497" customFormat="false" ht="12" hidden="false" customHeight="false" outlineLevel="0" collapsed="false"/>
    <row r="1498" customFormat="false" ht="12" hidden="false" customHeight="false" outlineLevel="0" collapsed="false"/>
    <row r="1499" customFormat="false" ht="12" hidden="false" customHeight="false" outlineLevel="0" collapsed="false"/>
    <row r="1500" customFormat="false" ht="12" hidden="false" customHeight="false" outlineLevel="0" collapsed="false"/>
    <row r="1501" customFormat="false" ht="12" hidden="false" customHeight="false" outlineLevel="0" collapsed="false"/>
    <row r="1502" customFormat="false" ht="12" hidden="false" customHeight="false" outlineLevel="0" collapsed="false"/>
    <row r="1503" customFormat="false" ht="12" hidden="false" customHeight="false" outlineLevel="0" collapsed="false"/>
    <row r="1504" customFormat="false" ht="12" hidden="false" customHeight="false" outlineLevel="0" collapsed="false"/>
    <row r="1505" customFormat="false" ht="12" hidden="false" customHeight="false" outlineLevel="0" collapsed="false"/>
    <row r="1506" customFormat="false" ht="12" hidden="false" customHeight="false" outlineLevel="0" collapsed="false"/>
    <row r="1507" customFormat="false" ht="12" hidden="false" customHeight="false" outlineLevel="0" collapsed="false"/>
    <row r="1508" customFormat="false" ht="12" hidden="false" customHeight="false" outlineLevel="0" collapsed="false"/>
    <row r="1509" customFormat="false" ht="12" hidden="false" customHeight="false" outlineLevel="0" collapsed="false"/>
    <row r="1510" customFormat="false" ht="12" hidden="false" customHeight="false" outlineLevel="0" collapsed="false"/>
    <row r="1511" customFormat="false" ht="12" hidden="false" customHeight="false" outlineLevel="0" collapsed="false"/>
    <row r="1512" customFormat="false" ht="12" hidden="false" customHeight="false" outlineLevel="0" collapsed="false"/>
    <row r="1513" customFormat="false" ht="12" hidden="false" customHeight="false" outlineLevel="0" collapsed="false"/>
    <row r="1514" customFormat="false" ht="12" hidden="false" customHeight="false" outlineLevel="0" collapsed="false"/>
    <row r="1515" customFormat="false" ht="12" hidden="false" customHeight="false" outlineLevel="0" collapsed="false"/>
    <row r="1516" customFormat="false" ht="12" hidden="false" customHeight="false" outlineLevel="0" collapsed="false"/>
    <row r="1517" customFormat="false" ht="12" hidden="false" customHeight="false" outlineLevel="0" collapsed="false"/>
    <row r="1518" customFormat="false" ht="12" hidden="false" customHeight="false" outlineLevel="0" collapsed="false"/>
    <row r="1519" customFormat="false" ht="12" hidden="false" customHeight="false" outlineLevel="0" collapsed="false"/>
    <row r="1520" customFormat="false" ht="12" hidden="false" customHeight="false" outlineLevel="0" collapsed="false"/>
    <row r="1521" customFormat="false" ht="12" hidden="false" customHeight="false" outlineLevel="0" collapsed="false"/>
    <row r="1522" customFormat="false" ht="12" hidden="false" customHeight="false" outlineLevel="0" collapsed="false"/>
    <row r="1523" customFormat="false" ht="12" hidden="false" customHeight="false" outlineLevel="0" collapsed="false"/>
    <row r="1524" customFormat="false" ht="12" hidden="false" customHeight="false" outlineLevel="0" collapsed="false"/>
    <row r="1525" customFormat="false" ht="12" hidden="false" customHeight="false" outlineLevel="0" collapsed="false"/>
    <row r="1526" customFormat="false" ht="12" hidden="false" customHeight="false" outlineLevel="0" collapsed="false"/>
    <row r="1527" customFormat="false" ht="12" hidden="false" customHeight="false" outlineLevel="0" collapsed="false"/>
    <row r="1528" customFormat="false" ht="12" hidden="false" customHeight="false" outlineLevel="0" collapsed="false"/>
    <row r="1529" customFormat="false" ht="12" hidden="false" customHeight="false" outlineLevel="0" collapsed="false"/>
    <row r="1530" customFormat="false" ht="12" hidden="false" customHeight="false" outlineLevel="0" collapsed="false"/>
    <row r="1531" customFormat="false" ht="12" hidden="false" customHeight="false" outlineLevel="0" collapsed="false"/>
    <row r="1532" customFormat="false" ht="12" hidden="false" customHeight="false" outlineLevel="0" collapsed="false"/>
    <row r="1533" customFormat="false" ht="12" hidden="false" customHeight="false" outlineLevel="0" collapsed="false"/>
    <row r="1534" customFormat="false" ht="12" hidden="false" customHeight="false" outlineLevel="0" collapsed="false"/>
    <row r="1535" customFormat="false" ht="12" hidden="false" customHeight="false" outlineLevel="0" collapsed="false"/>
    <row r="1536" customFormat="false" ht="12" hidden="false" customHeight="false" outlineLevel="0" collapsed="false"/>
    <row r="1537" customFormat="false" ht="12" hidden="false" customHeight="false" outlineLevel="0" collapsed="false"/>
    <row r="1538" customFormat="false" ht="12" hidden="false" customHeight="false" outlineLevel="0" collapsed="false"/>
    <row r="1539" customFormat="false" ht="12" hidden="false" customHeight="false" outlineLevel="0" collapsed="false"/>
    <row r="1540" customFormat="false" ht="12" hidden="false" customHeight="false" outlineLevel="0" collapsed="false"/>
    <row r="1541" customFormat="false" ht="12" hidden="false" customHeight="false" outlineLevel="0" collapsed="false"/>
    <row r="1542" customFormat="false" ht="12" hidden="false" customHeight="false" outlineLevel="0" collapsed="false"/>
    <row r="1543" customFormat="false" ht="12" hidden="false" customHeight="false" outlineLevel="0" collapsed="false"/>
    <row r="1544" customFormat="false" ht="12" hidden="false" customHeight="false" outlineLevel="0" collapsed="false"/>
    <row r="1545" customFormat="false" ht="12" hidden="false" customHeight="false" outlineLevel="0" collapsed="false"/>
    <row r="1546" customFormat="false" ht="12" hidden="false" customHeight="false" outlineLevel="0" collapsed="false"/>
    <row r="1547" customFormat="false" ht="12" hidden="false" customHeight="false" outlineLevel="0" collapsed="false"/>
    <row r="1548" customFormat="false" ht="12" hidden="false" customHeight="false" outlineLevel="0" collapsed="false"/>
    <row r="1549" customFormat="false" ht="12" hidden="false" customHeight="false" outlineLevel="0" collapsed="false"/>
    <row r="1550" customFormat="false" ht="12" hidden="false" customHeight="false" outlineLevel="0" collapsed="false"/>
    <row r="1551" customFormat="false" ht="12" hidden="false" customHeight="false" outlineLevel="0" collapsed="false"/>
    <row r="1552" customFormat="false" ht="12" hidden="false" customHeight="false" outlineLevel="0" collapsed="false"/>
    <row r="1553" customFormat="false" ht="12" hidden="false" customHeight="false" outlineLevel="0" collapsed="false"/>
    <row r="1554" customFormat="false" ht="12" hidden="false" customHeight="false" outlineLevel="0" collapsed="false"/>
    <row r="1555" customFormat="false" ht="12" hidden="false" customHeight="false" outlineLevel="0" collapsed="false"/>
    <row r="1556" customFormat="false" ht="12" hidden="false" customHeight="false" outlineLevel="0" collapsed="false"/>
    <row r="1557" customFormat="false" ht="12" hidden="false" customHeight="false" outlineLevel="0" collapsed="false"/>
    <row r="1558" customFormat="false" ht="12" hidden="false" customHeight="false" outlineLevel="0" collapsed="false"/>
    <row r="1559" customFormat="false" ht="12" hidden="false" customHeight="false" outlineLevel="0" collapsed="false"/>
    <row r="1560" customFormat="false" ht="12" hidden="false" customHeight="false" outlineLevel="0" collapsed="false"/>
    <row r="1561" customFormat="false" ht="12" hidden="false" customHeight="false" outlineLevel="0" collapsed="false"/>
    <row r="1562" customFormat="false" ht="12" hidden="false" customHeight="false" outlineLevel="0" collapsed="false"/>
    <row r="1563" customFormat="false" ht="12" hidden="false" customHeight="false" outlineLevel="0" collapsed="false"/>
    <row r="1564" customFormat="false" ht="12" hidden="false" customHeight="false" outlineLevel="0" collapsed="false"/>
    <row r="1565" customFormat="false" ht="12" hidden="false" customHeight="false" outlineLevel="0" collapsed="false"/>
    <row r="1566" customFormat="false" ht="12" hidden="false" customHeight="false" outlineLevel="0" collapsed="false"/>
    <row r="1567" customFormat="false" ht="12" hidden="false" customHeight="false" outlineLevel="0" collapsed="false"/>
    <row r="1568" customFormat="false" ht="12" hidden="false" customHeight="false" outlineLevel="0" collapsed="false"/>
    <row r="1569" customFormat="false" ht="12" hidden="false" customHeight="false" outlineLevel="0" collapsed="false"/>
    <row r="1570" customFormat="false" ht="12" hidden="false" customHeight="false" outlineLevel="0" collapsed="false"/>
    <row r="1571" customFormat="false" ht="12" hidden="false" customHeight="false" outlineLevel="0" collapsed="false"/>
    <row r="1572" customFormat="false" ht="12" hidden="false" customHeight="false" outlineLevel="0" collapsed="false"/>
    <row r="1573" customFormat="false" ht="12" hidden="false" customHeight="false" outlineLevel="0" collapsed="false"/>
    <row r="1574" customFormat="false" ht="12" hidden="false" customHeight="false" outlineLevel="0" collapsed="false"/>
    <row r="1575" customFormat="false" ht="12" hidden="false" customHeight="false" outlineLevel="0" collapsed="false"/>
    <row r="1576" customFormat="false" ht="12" hidden="false" customHeight="false" outlineLevel="0" collapsed="false"/>
    <row r="1577" customFormat="false" ht="12" hidden="false" customHeight="false" outlineLevel="0" collapsed="false"/>
    <row r="1578" customFormat="false" ht="12" hidden="false" customHeight="false" outlineLevel="0" collapsed="false"/>
    <row r="1579" customFormat="false" ht="12" hidden="false" customHeight="false" outlineLevel="0" collapsed="false"/>
    <row r="1580" customFormat="false" ht="12" hidden="false" customHeight="false" outlineLevel="0" collapsed="false"/>
    <row r="1581" customFormat="false" ht="12" hidden="false" customHeight="false" outlineLevel="0" collapsed="false"/>
    <row r="1582" customFormat="false" ht="12" hidden="false" customHeight="false" outlineLevel="0" collapsed="false"/>
    <row r="1583" customFormat="false" ht="12" hidden="false" customHeight="false" outlineLevel="0" collapsed="false"/>
    <row r="1584" customFormat="false" ht="12" hidden="false" customHeight="false" outlineLevel="0" collapsed="false"/>
    <row r="1585" customFormat="false" ht="12" hidden="false" customHeight="false" outlineLevel="0" collapsed="false"/>
    <row r="1586" customFormat="false" ht="12" hidden="false" customHeight="false" outlineLevel="0" collapsed="false"/>
    <row r="1587" customFormat="false" ht="12" hidden="false" customHeight="false" outlineLevel="0" collapsed="false"/>
    <row r="1588" customFormat="false" ht="12" hidden="false" customHeight="false" outlineLevel="0" collapsed="false"/>
    <row r="1589" customFormat="false" ht="12" hidden="false" customHeight="false" outlineLevel="0" collapsed="false"/>
    <row r="1590" customFormat="false" ht="12" hidden="false" customHeight="false" outlineLevel="0" collapsed="false"/>
    <row r="1591" customFormat="false" ht="12" hidden="false" customHeight="false" outlineLevel="0" collapsed="false"/>
    <row r="1592" customFormat="false" ht="12" hidden="false" customHeight="false" outlineLevel="0" collapsed="false"/>
    <row r="1593" customFormat="false" ht="12" hidden="false" customHeight="false" outlineLevel="0" collapsed="false"/>
    <row r="1594" customFormat="false" ht="12" hidden="false" customHeight="false" outlineLevel="0" collapsed="false"/>
    <row r="1595" customFormat="false" ht="12" hidden="false" customHeight="false" outlineLevel="0" collapsed="false"/>
    <row r="1596" customFormat="false" ht="12" hidden="false" customHeight="false" outlineLevel="0" collapsed="false"/>
    <row r="1597" customFormat="false" ht="12" hidden="false" customHeight="false" outlineLevel="0" collapsed="false"/>
    <row r="1598" customFormat="false" ht="12" hidden="false" customHeight="false" outlineLevel="0" collapsed="false"/>
    <row r="1599" customFormat="false" ht="12" hidden="false" customHeight="false" outlineLevel="0" collapsed="false"/>
    <row r="1600" customFormat="false" ht="12" hidden="false" customHeight="false" outlineLevel="0" collapsed="false"/>
    <row r="1601" customFormat="false" ht="12" hidden="false" customHeight="false" outlineLevel="0" collapsed="false"/>
    <row r="1602" customFormat="false" ht="12" hidden="false" customHeight="false" outlineLevel="0" collapsed="false"/>
    <row r="1603" customFormat="false" ht="12" hidden="false" customHeight="false" outlineLevel="0" collapsed="false"/>
    <row r="1604" customFormat="false" ht="12" hidden="false" customHeight="false" outlineLevel="0" collapsed="false"/>
    <row r="1605" customFormat="false" ht="12" hidden="false" customHeight="false" outlineLevel="0" collapsed="false"/>
    <row r="1606" customFormat="false" ht="12" hidden="false" customHeight="false" outlineLevel="0" collapsed="false"/>
    <row r="1607" customFormat="false" ht="12" hidden="false" customHeight="false" outlineLevel="0" collapsed="false"/>
    <row r="1608" customFormat="false" ht="12" hidden="false" customHeight="false" outlineLevel="0" collapsed="false"/>
    <row r="1609" customFormat="false" ht="12" hidden="false" customHeight="false" outlineLevel="0" collapsed="false"/>
    <row r="1610" customFormat="false" ht="12" hidden="false" customHeight="false" outlineLevel="0" collapsed="false"/>
    <row r="1611" customFormat="false" ht="12" hidden="false" customHeight="false" outlineLevel="0" collapsed="false"/>
    <row r="1612" customFormat="false" ht="12" hidden="false" customHeight="false" outlineLevel="0" collapsed="false"/>
    <row r="1613" customFormat="false" ht="12" hidden="false" customHeight="false" outlineLevel="0" collapsed="false"/>
    <row r="1614" customFormat="false" ht="12" hidden="false" customHeight="false" outlineLevel="0" collapsed="false"/>
    <row r="1615" customFormat="false" ht="12" hidden="false" customHeight="false" outlineLevel="0" collapsed="false"/>
    <row r="1616" customFormat="false" ht="12" hidden="false" customHeight="false" outlineLevel="0" collapsed="false"/>
    <row r="1617" customFormat="false" ht="12" hidden="false" customHeight="false" outlineLevel="0" collapsed="false"/>
    <row r="1618" customFormat="false" ht="12" hidden="false" customHeight="false" outlineLevel="0" collapsed="false"/>
    <row r="1619" customFormat="false" ht="12" hidden="false" customHeight="false" outlineLevel="0" collapsed="false"/>
    <row r="1620" customFormat="false" ht="12" hidden="false" customHeight="false" outlineLevel="0" collapsed="false"/>
    <row r="1621" customFormat="false" ht="12" hidden="false" customHeight="false" outlineLevel="0" collapsed="false"/>
    <row r="1622" customFormat="false" ht="12" hidden="false" customHeight="false" outlineLevel="0" collapsed="false"/>
    <row r="1623" customFormat="false" ht="12" hidden="false" customHeight="false" outlineLevel="0" collapsed="false"/>
    <row r="1624" customFormat="false" ht="12" hidden="false" customHeight="false" outlineLevel="0" collapsed="false"/>
    <row r="1625" customFormat="false" ht="12" hidden="false" customHeight="false" outlineLevel="0" collapsed="false"/>
    <row r="1626" customFormat="false" ht="12" hidden="false" customHeight="false" outlineLevel="0" collapsed="false"/>
    <row r="1627" customFormat="false" ht="12" hidden="false" customHeight="false" outlineLevel="0" collapsed="false"/>
    <row r="1628" customFormat="false" ht="12" hidden="false" customHeight="false" outlineLevel="0" collapsed="false"/>
    <row r="1629" customFormat="false" ht="12" hidden="false" customHeight="false" outlineLevel="0" collapsed="false"/>
    <row r="1630" customFormat="false" ht="12" hidden="false" customHeight="false" outlineLevel="0" collapsed="false"/>
    <row r="1631" customFormat="false" ht="12" hidden="false" customHeight="false" outlineLevel="0" collapsed="false"/>
    <row r="1632" customFormat="false" ht="12" hidden="false" customHeight="false" outlineLevel="0" collapsed="false"/>
    <row r="1633" customFormat="false" ht="12" hidden="false" customHeight="false" outlineLevel="0" collapsed="false"/>
    <row r="1634" customFormat="false" ht="12" hidden="false" customHeight="false" outlineLevel="0" collapsed="false"/>
    <row r="1635" customFormat="false" ht="12" hidden="false" customHeight="false" outlineLevel="0" collapsed="false"/>
    <row r="1636" customFormat="false" ht="12" hidden="false" customHeight="false" outlineLevel="0" collapsed="false"/>
    <row r="1637" customFormat="false" ht="12" hidden="false" customHeight="false" outlineLevel="0" collapsed="false"/>
    <row r="1638" customFormat="false" ht="12" hidden="false" customHeight="false" outlineLevel="0" collapsed="false"/>
    <row r="1639" customFormat="false" ht="12" hidden="false" customHeight="false" outlineLevel="0" collapsed="false"/>
    <row r="1640" customFormat="false" ht="12" hidden="false" customHeight="false" outlineLevel="0" collapsed="false"/>
    <row r="1641" customFormat="false" ht="12" hidden="false" customHeight="false" outlineLevel="0" collapsed="false"/>
    <row r="1642" customFormat="false" ht="12" hidden="false" customHeight="false" outlineLevel="0" collapsed="false"/>
    <row r="1643" customFormat="false" ht="12" hidden="false" customHeight="false" outlineLevel="0" collapsed="false"/>
    <row r="1644" customFormat="false" ht="12" hidden="false" customHeight="false" outlineLevel="0" collapsed="false"/>
    <row r="1645" customFormat="false" ht="12" hidden="false" customHeight="false" outlineLevel="0" collapsed="false"/>
    <row r="1646" customFormat="false" ht="12" hidden="false" customHeight="false" outlineLevel="0" collapsed="false"/>
    <row r="1647" customFormat="false" ht="12" hidden="false" customHeight="false" outlineLevel="0" collapsed="false"/>
    <row r="1648" customFormat="false" ht="12" hidden="false" customHeight="false" outlineLevel="0" collapsed="false"/>
    <row r="1649" customFormat="false" ht="12" hidden="false" customHeight="false" outlineLevel="0" collapsed="false"/>
    <row r="1650" customFormat="false" ht="12" hidden="false" customHeight="false" outlineLevel="0" collapsed="false"/>
    <row r="1651" customFormat="false" ht="12" hidden="false" customHeight="false" outlineLevel="0" collapsed="false"/>
    <row r="1652" customFormat="false" ht="12" hidden="false" customHeight="false" outlineLevel="0" collapsed="false"/>
    <row r="1653" customFormat="false" ht="12" hidden="false" customHeight="false" outlineLevel="0" collapsed="false"/>
    <row r="1654" customFormat="false" ht="12" hidden="false" customHeight="false" outlineLevel="0" collapsed="false"/>
    <row r="1655" customFormat="false" ht="12" hidden="false" customHeight="false" outlineLevel="0" collapsed="false"/>
    <row r="1656" customFormat="false" ht="12" hidden="false" customHeight="false" outlineLevel="0" collapsed="false"/>
    <row r="1657" customFormat="false" ht="12" hidden="false" customHeight="false" outlineLevel="0" collapsed="false"/>
    <row r="1658" customFormat="false" ht="12" hidden="false" customHeight="false" outlineLevel="0" collapsed="false"/>
    <row r="1659" customFormat="false" ht="12" hidden="false" customHeight="false" outlineLevel="0" collapsed="false"/>
    <row r="1660" customFormat="false" ht="12" hidden="false" customHeight="false" outlineLevel="0" collapsed="false"/>
    <row r="1661" customFormat="false" ht="12" hidden="false" customHeight="false" outlineLevel="0" collapsed="false"/>
    <row r="1662" customFormat="false" ht="12" hidden="false" customHeight="false" outlineLevel="0" collapsed="false"/>
    <row r="1663" customFormat="false" ht="12" hidden="false" customHeight="false" outlineLevel="0" collapsed="false"/>
    <row r="1664" customFormat="false" ht="12" hidden="false" customHeight="false" outlineLevel="0" collapsed="false"/>
    <row r="1665" customFormat="false" ht="12" hidden="false" customHeight="false" outlineLevel="0" collapsed="false"/>
    <row r="1666" customFormat="false" ht="12" hidden="false" customHeight="false" outlineLevel="0" collapsed="false"/>
    <row r="1667" customFormat="false" ht="12" hidden="false" customHeight="false" outlineLevel="0" collapsed="false"/>
    <row r="1668" customFormat="false" ht="12" hidden="false" customHeight="false" outlineLevel="0" collapsed="false"/>
    <row r="1669" customFormat="false" ht="12" hidden="false" customHeight="false" outlineLevel="0" collapsed="false"/>
    <row r="1670" customFormat="false" ht="12" hidden="false" customHeight="false" outlineLevel="0" collapsed="false"/>
    <row r="1671" customFormat="false" ht="12" hidden="false" customHeight="false" outlineLevel="0" collapsed="false"/>
    <row r="1672" customFormat="false" ht="12" hidden="false" customHeight="false" outlineLevel="0" collapsed="false"/>
    <row r="1673" customFormat="false" ht="12" hidden="false" customHeight="false" outlineLevel="0" collapsed="false"/>
    <row r="1674" customFormat="false" ht="12" hidden="false" customHeight="false" outlineLevel="0" collapsed="false"/>
    <row r="1675" customFormat="false" ht="12" hidden="false" customHeight="false" outlineLevel="0" collapsed="false"/>
    <row r="1676" customFormat="false" ht="12" hidden="false" customHeight="false" outlineLevel="0" collapsed="false"/>
    <row r="1677" customFormat="false" ht="12" hidden="false" customHeight="false" outlineLevel="0" collapsed="false"/>
    <row r="1678" customFormat="false" ht="12" hidden="false" customHeight="false" outlineLevel="0" collapsed="false"/>
    <row r="1679" customFormat="false" ht="12" hidden="false" customHeight="false" outlineLevel="0" collapsed="false"/>
    <row r="1680" customFormat="false" ht="12" hidden="false" customHeight="false" outlineLevel="0" collapsed="false"/>
    <row r="1681" customFormat="false" ht="12" hidden="false" customHeight="false" outlineLevel="0" collapsed="false"/>
    <row r="1682" customFormat="false" ht="12" hidden="false" customHeight="false" outlineLevel="0" collapsed="false"/>
    <row r="1683" customFormat="false" ht="12" hidden="false" customHeight="false" outlineLevel="0" collapsed="false"/>
    <row r="1684" customFormat="false" ht="12" hidden="false" customHeight="false" outlineLevel="0" collapsed="false"/>
    <row r="1685" customFormat="false" ht="12" hidden="false" customHeight="false" outlineLevel="0" collapsed="false"/>
    <row r="1686" customFormat="false" ht="12" hidden="false" customHeight="false" outlineLevel="0" collapsed="false"/>
    <row r="1687" customFormat="false" ht="12" hidden="false" customHeight="false" outlineLevel="0" collapsed="false"/>
    <row r="1688" customFormat="false" ht="12" hidden="false" customHeight="false" outlineLevel="0" collapsed="false"/>
    <row r="1689" customFormat="false" ht="12" hidden="false" customHeight="false" outlineLevel="0" collapsed="false"/>
    <row r="1690" customFormat="false" ht="12" hidden="false" customHeight="false" outlineLevel="0" collapsed="false"/>
    <row r="1691" customFormat="false" ht="12" hidden="false" customHeight="false" outlineLevel="0" collapsed="false"/>
    <row r="1692" customFormat="false" ht="12" hidden="false" customHeight="false" outlineLevel="0" collapsed="false"/>
    <row r="1693" customFormat="false" ht="12" hidden="false" customHeight="false" outlineLevel="0" collapsed="false"/>
    <row r="1694" customFormat="false" ht="12" hidden="false" customHeight="false" outlineLevel="0" collapsed="false"/>
    <row r="1695" customFormat="false" ht="12" hidden="false" customHeight="false" outlineLevel="0" collapsed="false"/>
    <row r="1696" customFormat="false" ht="12" hidden="false" customHeight="false" outlineLevel="0" collapsed="false"/>
    <row r="1697" customFormat="false" ht="12" hidden="false" customHeight="false" outlineLevel="0" collapsed="false"/>
    <row r="1698" customFormat="false" ht="12" hidden="false" customHeight="false" outlineLevel="0" collapsed="false"/>
    <row r="1699" customFormat="false" ht="12" hidden="false" customHeight="false" outlineLevel="0" collapsed="false"/>
    <row r="1700" customFormat="false" ht="12" hidden="false" customHeight="false" outlineLevel="0" collapsed="false"/>
    <row r="1701" customFormat="false" ht="12" hidden="false" customHeight="false" outlineLevel="0" collapsed="false"/>
    <row r="1702" customFormat="false" ht="12" hidden="false" customHeight="false" outlineLevel="0" collapsed="false"/>
    <row r="1703" customFormat="false" ht="12" hidden="false" customHeight="false" outlineLevel="0" collapsed="false"/>
    <row r="1704" customFormat="false" ht="12" hidden="false" customHeight="false" outlineLevel="0" collapsed="false"/>
    <row r="1705" customFormat="false" ht="12" hidden="false" customHeight="false" outlineLevel="0" collapsed="false"/>
    <row r="1706" customFormat="false" ht="12" hidden="false" customHeight="false" outlineLevel="0" collapsed="false"/>
    <row r="1707" customFormat="false" ht="12" hidden="false" customHeight="false" outlineLevel="0" collapsed="false"/>
    <row r="1708" customFormat="false" ht="12" hidden="false" customHeight="false" outlineLevel="0" collapsed="false"/>
    <row r="1709" customFormat="false" ht="12" hidden="false" customHeight="false" outlineLevel="0" collapsed="false"/>
    <row r="1710" customFormat="false" ht="12" hidden="false" customHeight="false" outlineLevel="0" collapsed="false"/>
    <row r="1711" customFormat="false" ht="12" hidden="false" customHeight="false" outlineLevel="0" collapsed="false"/>
    <row r="1712" customFormat="false" ht="12" hidden="false" customHeight="false" outlineLevel="0" collapsed="false"/>
    <row r="1713" customFormat="false" ht="12" hidden="false" customHeight="false" outlineLevel="0" collapsed="false"/>
    <row r="1714" customFormat="false" ht="12" hidden="false" customHeight="false" outlineLevel="0" collapsed="false"/>
    <row r="1715" customFormat="false" ht="12" hidden="false" customHeight="false" outlineLevel="0" collapsed="false"/>
    <row r="1716" customFormat="false" ht="12" hidden="false" customHeight="false" outlineLevel="0" collapsed="false"/>
    <row r="1717" customFormat="false" ht="12" hidden="false" customHeight="false" outlineLevel="0" collapsed="false"/>
    <row r="1718" customFormat="false" ht="12" hidden="false" customHeight="false" outlineLevel="0" collapsed="false"/>
    <row r="1719" customFormat="false" ht="12" hidden="false" customHeight="false" outlineLevel="0" collapsed="false"/>
    <row r="1720" customFormat="false" ht="12" hidden="false" customHeight="false" outlineLevel="0" collapsed="false"/>
    <row r="1721" customFormat="false" ht="12" hidden="false" customHeight="false" outlineLevel="0" collapsed="false"/>
    <row r="1722" customFormat="false" ht="12" hidden="false" customHeight="false" outlineLevel="0" collapsed="false"/>
    <row r="1723" customFormat="false" ht="12" hidden="false" customHeight="false" outlineLevel="0" collapsed="false"/>
    <row r="1724" customFormat="false" ht="12" hidden="false" customHeight="false" outlineLevel="0" collapsed="false"/>
    <row r="1725" customFormat="false" ht="12" hidden="false" customHeight="false" outlineLevel="0" collapsed="false"/>
    <row r="1726" customFormat="false" ht="12" hidden="false" customHeight="false" outlineLevel="0" collapsed="false"/>
    <row r="1727" customFormat="false" ht="12" hidden="false" customHeight="false" outlineLevel="0" collapsed="false"/>
    <row r="1728" customFormat="false" ht="12" hidden="false" customHeight="false" outlineLevel="0" collapsed="false"/>
    <row r="1729" customFormat="false" ht="12" hidden="false" customHeight="false" outlineLevel="0" collapsed="false"/>
    <row r="1730" customFormat="false" ht="12" hidden="false" customHeight="false" outlineLevel="0" collapsed="false"/>
    <row r="1731" customFormat="false" ht="12" hidden="false" customHeight="false" outlineLevel="0" collapsed="false"/>
    <row r="1732" customFormat="false" ht="12" hidden="false" customHeight="false" outlineLevel="0" collapsed="false"/>
    <row r="1733" customFormat="false" ht="12" hidden="false" customHeight="false" outlineLevel="0" collapsed="false"/>
    <row r="1734" customFormat="false" ht="12" hidden="false" customHeight="false" outlineLevel="0" collapsed="false"/>
    <row r="1735" customFormat="false" ht="12" hidden="false" customHeight="false" outlineLevel="0" collapsed="false"/>
    <row r="1736" customFormat="false" ht="12" hidden="false" customHeight="false" outlineLevel="0" collapsed="false"/>
    <row r="1737" customFormat="false" ht="12" hidden="false" customHeight="false" outlineLevel="0" collapsed="false"/>
    <row r="1738" customFormat="false" ht="12" hidden="false" customHeight="false" outlineLevel="0" collapsed="false"/>
    <row r="1739" customFormat="false" ht="12" hidden="false" customHeight="false" outlineLevel="0" collapsed="false"/>
    <row r="1740" customFormat="false" ht="12" hidden="false" customHeight="false" outlineLevel="0" collapsed="false"/>
    <row r="1741" customFormat="false" ht="12" hidden="false" customHeight="false" outlineLevel="0" collapsed="false"/>
    <row r="1742" customFormat="false" ht="12" hidden="false" customHeight="false" outlineLevel="0" collapsed="false"/>
    <row r="1743" customFormat="false" ht="12" hidden="false" customHeight="false" outlineLevel="0" collapsed="false"/>
    <row r="1744" customFormat="false" ht="12" hidden="false" customHeight="false" outlineLevel="0" collapsed="false"/>
    <row r="1745" customFormat="false" ht="12" hidden="false" customHeight="false" outlineLevel="0" collapsed="false"/>
    <row r="1746" customFormat="false" ht="12" hidden="false" customHeight="false" outlineLevel="0" collapsed="false"/>
    <row r="1747" customFormat="false" ht="12" hidden="false" customHeight="false" outlineLevel="0" collapsed="false"/>
    <row r="1748" customFormat="false" ht="12" hidden="false" customHeight="false" outlineLevel="0" collapsed="false"/>
    <row r="1749" customFormat="false" ht="12" hidden="false" customHeight="false" outlineLevel="0" collapsed="false"/>
    <row r="1750" customFormat="false" ht="12" hidden="false" customHeight="false" outlineLevel="0" collapsed="false"/>
    <row r="1751" customFormat="false" ht="12" hidden="false" customHeight="false" outlineLevel="0" collapsed="false"/>
    <row r="1752" customFormat="false" ht="12" hidden="false" customHeight="false" outlineLevel="0" collapsed="false"/>
    <row r="1753" customFormat="false" ht="12" hidden="false" customHeight="false" outlineLevel="0" collapsed="false"/>
    <row r="1754" customFormat="false" ht="12" hidden="false" customHeight="false" outlineLevel="0" collapsed="false"/>
    <row r="1755" customFormat="false" ht="12" hidden="false" customHeight="false" outlineLevel="0" collapsed="false"/>
    <row r="1756" customFormat="false" ht="12" hidden="false" customHeight="false" outlineLevel="0" collapsed="false"/>
    <row r="1757" customFormat="false" ht="12" hidden="false" customHeight="false" outlineLevel="0" collapsed="false"/>
    <row r="1758" customFormat="false" ht="12" hidden="false" customHeight="false" outlineLevel="0" collapsed="false"/>
    <row r="1759" customFormat="false" ht="12" hidden="false" customHeight="false" outlineLevel="0" collapsed="false"/>
    <row r="1760" customFormat="false" ht="12" hidden="false" customHeight="false" outlineLevel="0" collapsed="false"/>
    <row r="1761" customFormat="false" ht="12" hidden="false" customHeight="false" outlineLevel="0" collapsed="false"/>
    <row r="1762" customFormat="false" ht="12" hidden="false" customHeight="false" outlineLevel="0" collapsed="false"/>
    <row r="1763" customFormat="false" ht="12" hidden="false" customHeight="false" outlineLevel="0" collapsed="false"/>
    <row r="1764" customFormat="false" ht="12" hidden="false" customHeight="false" outlineLevel="0" collapsed="false"/>
    <row r="1765" customFormat="false" ht="12" hidden="false" customHeight="false" outlineLevel="0" collapsed="false"/>
    <row r="1766" customFormat="false" ht="12" hidden="false" customHeight="false" outlineLevel="0" collapsed="false"/>
    <row r="1767" customFormat="false" ht="12" hidden="false" customHeight="false" outlineLevel="0" collapsed="false"/>
    <row r="1768" customFormat="false" ht="12" hidden="false" customHeight="false" outlineLevel="0" collapsed="false"/>
    <row r="1769" customFormat="false" ht="12" hidden="false" customHeight="false" outlineLevel="0" collapsed="false"/>
    <row r="1770" customFormat="false" ht="12" hidden="false" customHeight="false" outlineLevel="0" collapsed="false"/>
    <row r="1771" customFormat="false" ht="12" hidden="false" customHeight="false" outlineLevel="0" collapsed="false"/>
    <row r="1772" customFormat="false" ht="12" hidden="false" customHeight="false" outlineLevel="0" collapsed="false"/>
    <row r="1773" customFormat="false" ht="12" hidden="false" customHeight="false" outlineLevel="0" collapsed="false"/>
    <row r="1774" customFormat="false" ht="12" hidden="false" customHeight="false" outlineLevel="0" collapsed="false"/>
    <row r="1775" customFormat="false" ht="12" hidden="false" customHeight="false" outlineLevel="0" collapsed="false"/>
    <row r="1776" customFormat="false" ht="12" hidden="false" customHeight="false" outlineLevel="0" collapsed="false"/>
    <row r="1777" customFormat="false" ht="12" hidden="false" customHeight="false" outlineLevel="0" collapsed="false"/>
    <row r="1778" customFormat="false" ht="12" hidden="false" customHeight="false" outlineLevel="0" collapsed="false"/>
    <row r="1779" customFormat="false" ht="12" hidden="false" customHeight="false" outlineLevel="0" collapsed="false"/>
    <row r="1780" customFormat="false" ht="12" hidden="false" customHeight="false" outlineLevel="0" collapsed="false"/>
    <row r="1781" customFormat="false" ht="12" hidden="false" customHeight="false" outlineLevel="0" collapsed="false"/>
    <row r="1782" customFormat="false" ht="12" hidden="false" customHeight="false" outlineLevel="0" collapsed="false"/>
    <row r="1783" customFormat="false" ht="12" hidden="false" customHeight="false" outlineLevel="0" collapsed="false"/>
    <row r="1784" customFormat="false" ht="12" hidden="false" customHeight="false" outlineLevel="0" collapsed="false"/>
    <row r="1785" customFormat="false" ht="12" hidden="false" customHeight="false" outlineLevel="0" collapsed="false"/>
    <row r="1786" customFormat="false" ht="12" hidden="false" customHeight="false" outlineLevel="0" collapsed="false"/>
    <row r="1787" customFormat="false" ht="12" hidden="false" customHeight="false" outlineLevel="0" collapsed="false"/>
    <row r="1788" customFormat="false" ht="12" hidden="false" customHeight="false" outlineLevel="0" collapsed="false"/>
    <row r="1789" customFormat="false" ht="12" hidden="false" customHeight="false" outlineLevel="0" collapsed="false"/>
    <row r="1790" customFormat="false" ht="12" hidden="false" customHeight="false" outlineLevel="0" collapsed="false"/>
    <row r="1791" customFormat="false" ht="12" hidden="false" customHeight="false" outlineLevel="0" collapsed="false"/>
    <row r="1792" customFormat="false" ht="12" hidden="false" customHeight="false" outlineLevel="0" collapsed="false"/>
    <row r="1793" customFormat="false" ht="12" hidden="false" customHeight="false" outlineLevel="0" collapsed="false"/>
    <row r="1794" customFormat="false" ht="12" hidden="false" customHeight="false" outlineLevel="0" collapsed="false"/>
    <row r="1795" customFormat="false" ht="12" hidden="false" customHeight="false" outlineLevel="0" collapsed="false"/>
    <row r="1796" customFormat="false" ht="12" hidden="false" customHeight="false" outlineLevel="0" collapsed="false"/>
    <row r="1797" customFormat="false" ht="12" hidden="false" customHeight="false" outlineLevel="0" collapsed="false"/>
    <row r="1798" customFormat="false" ht="12" hidden="false" customHeight="false" outlineLevel="0" collapsed="false"/>
    <row r="1799" customFormat="false" ht="12" hidden="false" customHeight="false" outlineLevel="0" collapsed="false"/>
    <row r="1800" customFormat="false" ht="12" hidden="false" customHeight="false" outlineLevel="0" collapsed="false"/>
    <row r="1801" customFormat="false" ht="12" hidden="false" customHeight="false" outlineLevel="0" collapsed="false"/>
    <row r="1802" customFormat="false" ht="12" hidden="false" customHeight="false" outlineLevel="0" collapsed="false"/>
    <row r="1803" customFormat="false" ht="12" hidden="false" customHeight="false" outlineLevel="0" collapsed="false"/>
    <row r="1804" customFormat="false" ht="12" hidden="false" customHeight="false" outlineLevel="0" collapsed="false"/>
    <row r="1805" customFormat="false" ht="12" hidden="false" customHeight="false" outlineLevel="0" collapsed="false"/>
    <row r="1806" customFormat="false" ht="12" hidden="false" customHeight="false" outlineLevel="0" collapsed="false"/>
    <row r="1807" customFormat="false" ht="12" hidden="false" customHeight="false" outlineLevel="0" collapsed="false"/>
    <row r="1808" customFormat="false" ht="12" hidden="false" customHeight="false" outlineLevel="0" collapsed="false"/>
    <row r="1809" customFormat="false" ht="12" hidden="false" customHeight="false" outlineLevel="0" collapsed="false"/>
    <row r="1810" customFormat="false" ht="12" hidden="false" customHeight="false" outlineLevel="0" collapsed="false"/>
    <row r="1811" customFormat="false" ht="12" hidden="false" customHeight="false" outlineLevel="0" collapsed="false"/>
    <row r="1812" customFormat="false" ht="12" hidden="false" customHeight="false" outlineLevel="0" collapsed="false"/>
    <row r="1813" customFormat="false" ht="12" hidden="false" customHeight="false" outlineLevel="0" collapsed="false"/>
    <row r="1814" customFormat="false" ht="12" hidden="false" customHeight="false" outlineLevel="0" collapsed="false"/>
    <row r="1815" customFormat="false" ht="12" hidden="false" customHeight="false" outlineLevel="0" collapsed="false"/>
    <row r="1816" customFormat="false" ht="12" hidden="false" customHeight="false" outlineLevel="0" collapsed="false"/>
    <row r="1817" customFormat="false" ht="12" hidden="false" customHeight="false" outlineLevel="0" collapsed="false"/>
    <row r="1818" customFormat="false" ht="12" hidden="false" customHeight="false" outlineLevel="0" collapsed="false"/>
    <row r="1819" customFormat="false" ht="12" hidden="false" customHeight="false" outlineLevel="0" collapsed="false"/>
    <row r="1820" customFormat="false" ht="12" hidden="false" customHeight="false" outlineLevel="0" collapsed="false"/>
    <row r="1821" customFormat="false" ht="12" hidden="false" customHeight="false" outlineLevel="0" collapsed="false"/>
    <row r="1822" customFormat="false" ht="12" hidden="false" customHeight="false" outlineLevel="0" collapsed="false"/>
    <row r="1823" customFormat="false" ht="12" hidden="false" customHeight="false" outlineLevel="0" collapsed="false"/>
    <row r="1824" customFormat="false" ht="12" hidden="false" customHeight="false" outlineLevel="0" collapsed="false"/>
    <row r="1825" customFormat="false" ht="12" hidden="false" customHeight="false" outlineLevel="0" collapsed="false"/>
    <row r="1826" customFormat="false" ht="12" hidden="false" customHeight="false" outlineLevel="0" collapsed="false"/>
    <row r="1827" customFormat="false" ht="12" hidden="false" customHeight="false" outlineLevel="0" collapsed="false"/>
    <row r="1828" customFormat="false" ht="12" hidden="false" customHeight="false" outlineLevel="0" collapsed="false"/>
    <row r="1829" customFormat="false" ht="12" hidden="false" customHeight="false" outlineLevel="0" collapsed="false"/>
    <row r="1830" customFormat="false" ht="12" hidden="false" customHeight="false" outlineLevel="0" collapsed="false"/>
    <row r="1831" customFormat="false" ht="12" hidden="false" customHeight="false" outlineLevel="0" collapsed="false"/>
    <row r="1832" customFormat="false" ht="12" hidden="false" customHeight="false" outlineLevel="0" collapsed="false"/>
    <row r="1833" customFormat="false" ht="12" hidden="false" customHeight="false" outlineLevel="0" collapsed="false"/>
    <row r="1834" customFormat="false" ht="12" hidden="false" customHeight="false" outlineLevel="0" collapsed="false"/>
    <row r="1835" customFormat="false" ht="12" hidden="false" customHeight="false" outlineLevel="0" collapsed="false"/>
    <row r="1836" customFormat="false" ht="12" hidden="false" customHeight="false" outlineLevel="0" collapsed="false"/>
    <row r="1837" customFormat="false" ht="12" hidden="false" customHeight="false" outlineLevel="0" collapsed="false"/>
    <row r="1838" customFormat="false" ht="12" hidden="false" customHeight="false" outlineLevel="0" collapsed="false"/>
    <row r="1839" customFormat="false" ht="12" hidden="false" customHeight="false" outlineLevel="0" collapsed="false"/>
    <row r="1840" customFormat="false" ht="12" hidden="false" customHeight="false" outlineLevel="0" collapsed="false"/>
    <row r="1841" customFormat="false" ht="12" hidden="false" customHeight="false" outlineLevel="0" collapsed="false"/>
    <row r="1842" customFormat="false" ht="12" hidden="false" customHeight="false" outlineLevel="0" collapsed="false"/>
    <row r="1843" customFormat="false" ht="12" hidden="false" customHeight="false" outlineLevel="0" collapsed="false"/>
    <row r="1844" customFormat="false" ht="12" hidden="false" customHeight="false" outlineLevel="0" collapsed="false"/>
    <row r="1845" customFormat="false" ht="12" hidden="false" customHeight="false" outlineLevel="0" collapsed="false"/>
    <row r="1846" customFormat="false" ht="12" hidden="false" customHeight="false" outlineLevel="0" collapsed="false"/>
    <row r="1847" customFormat="false" ht="12" hidden="false" customHeight="false" outlineLevel="0" collapsed="false"/>
    <row r="1848" customFormat="false" ht="12" hidden="false" customHeight="false" outlineLevel="0" collapsed="false"/>
    <row r="1849" customFormat="false" ht="12" hidden="false" customHeight="false" outlineLevel="0" collapsed="false"/>
    <row r="1850" customFormat="false" ht="12" hidden="false" customHeight="false" outlineLevel="0" collapsed="false"/>
    <row r="1851" customFormat="false" ht="12" hidden="false" customHeight="false" outlineLevel="0" collapsed="false"/>
    <row r="1852" customFormat="false" ht="12" hidden="false" customHeight="false" outlineLevel="0" collapsed="false"/>
    <row r="1853" customFormat="false" ht="12" hidden="false" customHeight="false" outlineLevel="0" collapsed="false"/>
    <row r="1854" customFormat="false" ht="12" hidden="false" customHeight="false" outlineLevel="0" collapsed="false"/>
    <row r="1855" customFormat="false" ht="12" hidden="false" customHeight="false" outlineLevel="0" collapsed="false"/>
    <row r="1856" customFormat="false" ht="12" hidden="false" customHeight="false" outlineLevel="0" collapsed="false"/>
    <row r="1857" customFormat="false" ht="12" hidden="false" customHeight="false" outlineLevel="0" collapsed="false"/>
    <row r="1858" customFormat="false" ht="12" hidden="false" customHeight="false" outlineLevel="0" collapsed="false"/>
    <row r="1859" customFormat="false" ht="12" hidden="false" customHeight="false" outlineLevel="0" collapsed="false"/>
    <row r="1860" customFormat="false" ht="12" hidden="false" customHeight="false" outlineLevel="0" collapsed="false"/>
    <row r="1861" customFormat="false" ht="12" hidden="false" customHeight="false" outlineLevel="0" collapsed="false"/>
    <row r="1862" customFormat="false" ht="12" hidden="false" customHeight="false" outlineLevel="0" collapsed="false"/>
    <row r="1863" customFormat="false" ht="12" hidden="false" customHeight="false" outlineLevel="0" collapsed="false"/>
    <row r="1864" customFormat="false" ht="12" hidden="false" customHeight="false" outlineLevel="0" collapsed="false"/>
    <row r="1865" customFormat="false" ht="12" hidden="false" customHeight="false" outlineLevel="0" collapsed="false"/>
    <row r="1866" customFormat="false" ht="12" hidden="false" customHeight="false" outlineLevel="0" collapsed="false"/>
    <row r="1867" customFormat="false" ht="12" hidden="false" customHeight="false" outlineLevel="0" collapsed="false"/>
    <row r="1868" customFormat="false" ht="12" hidden="false" customHeight="false" outlineLevel="0" collapsed="false"/>
    <row r="1869" customFormat="false" ht="12" hidden="false" customHeight="false" outlineLevel="0" collapsed="false"/>
    <row r="1870" customFormat="false" ht="12" hidden="false" customHeight="false" outlineLevel="0" collapsed="false"/>
    <row r="1871" customFormat="false" ht="12" hidden="false" customHeight="false" outlineLevel="0" collapsed="false"/>
    <row r="1872" customFormat="false" ht="12" hidden="false" customHeight="false" outlineLevel="0" collapsed="false"/>
    <row r="1873" customFormat="false" ht="12" hidden="false" customHeight="false" outlineLevel="0" collapsed="false"/>
    <row r="1874" customFormat="false" ht="12" hidden="false" customHeight="false" outlineLevel="0" collapsed="false"/>
    <row r="1875" customFormat="false" ht="12" hidden="false" customHeight="false" outlineLevel="0" collapsed="false"/>
    <row r="1876" customFormat="false" ht="12" hidden="false" customHeight="false" outlineLevel="0" collapsed="false"/>
    <row r="1877" customFormat="false" ht="12" hidden="false" customHeight="false" outlineLevel="0" collapsed="false"/>
    <row r="1878" customFormat="false" ht="12" hidden="false" customHeight="false" outlineLevel="0" collapsed="false"/>
    <row r="1879" customFormat="false" ht="12" hidden="false" customHeight="false" outlineLevel="0" collapsed="false"/>
    <row r="1880" customFormat="false" ht="12" hidden="false" customHeight="false" outlineLevel="0" collapsed="false"/>
    <row r="1881" customFormat="false" ht="12" hidden="false" customHeight="false" outlineLevel="0" collapsed="false"/>
    <row r="1882" customFormat="false" ht="12" hidden="false" customHeight="false" outlineLevel="0" collapsed="false"/>
    <row r="1883" customFormat="false" ht="12" hidden="false" customHeight="false" outlineLevel="0" collapsed="false"/>
    <row r="1884" customFormat="false" ht="12" hidden="false" customHeight="false" outlineLevel="0" collapsed="false"/>
    <row r="1885" customFormat="false" ht="12" hidden="false" customHeight="false" outlineLevel="0" collapsed="false"/>
    <row r="1886" customFormat="false" ht="12" hidden="false" customHeight="false" outlineLevel="0" collapsed="false"/>
    <row r="1887" customFormat="false" ht="12" hidden="false" customHeight="false" outlineLevel="0" collapsed="false"/>
    <row r="1888" customFormat="false" ht="12" hidden="false" customHeight="false" outlineLevel="0" collapsed="false"/>
    <row r="1889" customFormat="false" ht="12" hidden="false" customHeight="false" outlineLevel="0" collapsed="false"/>
    <row r="1890" customFormat="false" ht="12" hidden="false" customHeight="false" outlineLevel="0" collapsed="false"/>
    <row r="1891" customFormat="false" ht="12" hidden="false" customHeight="false" outlineLevel="0" collapsed="false"/>
    <row r="1892" customFormat="false" ht="12" hidden="false" customHeight="false" outlineLevel="0" collapsed="false"/>
    <row r="1893" customFormat="false" ht="12" hidden="false" customHeight="false" outlineLevel="0" collapsed="false"/>
    <row r="1894" customFormat="false" ht="12" hidden="false" customHeight="false" outlineLevel="0" collapsed="false"/>
    <row r="1895" customFormat="false" ht="12" hidden="false" customHeight="false" outlineLevel="0" collapsed="false"/>
    <row r="1896" customFormat="false" ht="12" hidden="false" customHeight="false" outlineLevel="0" collapsed="false"/>
    <row r="1897" customFormat="false" ht="12" hidden="false" customHeight="false" outlineLevel="0" collapsed="false"/>
    <row r="1898" customFormat="false" ht="12" hidden="false" customHeight="false" outlineLevel="0" collapsed="false"/>
    <row r="1899" customFormat="false" ht="12" hidden="false" customHeight="false" outlineLevel="0" collapsed="false"/>
    <row r="1900" customFormat="false" ht="12" hidden="false" customHeight="false" outlineLevel="0" collapsed="false"/>
    <row r="1901" customFormat="false" ht="12" hidden="false" customHeight="false" outlineLevel="0" collapsed="false"/>
    <row r="1902" customFormat="false" ht="12" hidden="false" customHeight="false" outlineLevel="0" collapsed="false"/>
    <row r="1903" customFormat="false" ht="12" hidden="false" customHeight="false" outlineLevel="0" collapsed="false"/>
    <row r="1904" customFormat="false" ht="12" hidden="false" customHeight="false" outlineLevel="0" collapsed="false"/>
    <row r="1905" customFormat="false" ht="12" hidden="false" customHeight="false" outlineLevel="0" collapsed="false"/>
    <row r="1906" customFormat="false" ht="12" hidden="false" customHeight="false" outlineLevel="0" collapsed="false"/>
    <row r="1907" customFormat="false" ht="12" hidden="false" customHeight="false" outlineLevel="0" collapsed="false"/>
    <row r="1908" customFormat="false" ht="12" hidden="false" customHeight="false" outlineLevel="0" collapsed="false"/>
    <row r="1909" customFormat="false" ht="12" hidden="false" customHeight="false" outlineLevel="0" collapsed="false"/>
    <row r="1910" customFormat="false" ht="12" hidden="false" customHeight="false" outlineLevel="0" collapsed="false"/>
    <row r="1911" customFormat="false" ht="12" hidden="false" customHeight="false" outlineLevel="0" collapsed="false"/>
    <row r="1912" customFormat="false" ht="12" hidden="false" customHeight="false" outlineLevel="0" collapsed="false"/>
    <row r="1913" customFormat="false" ht="12" hidden="false" customHeight="false" outlineLevel="0" collapsed="false"/>
    <row r="1914" customFormat="false" ht="12" hidden="false" customHeight="false" outlineLevel="0" collapsed="false"/>
    <row r="1915" customFormat="false" ht="12" hidden="false" customHeight="false" outlineLevel="0" collapsed="false"/>
    <row r="1916" customFormat="false" ht="12" hidden="false" customHeight="false" outlineLevel="0" collapsed="false"/>
    <row r="1917" customFormat="false" ht="12" hidden="false" customHeight="false" outlineLevel="0" collapsed="false"/>
    <row r="1918" customFormat="false" ht="12" hidden="false" customHeight="false" outlineLevel="0" collapsed="false"/>
    <row r="1919" customFormat="false" ht="12" hidden="false" customHeight="false" outlineLevel="0" collapsed="false"/>
    <row r="1920" customFormat="false" ht="12" hidden="false" customHeight="false" outlineLevel="0" collapsed="false"/>
    <row r="1921" customFormat="false" ht="12" hidden="false" customHeight="false" outlineLevel="0" collapsed="false"/>
    <row r="1922" customFormat="false" ht="12" hidden="false" customHeight="false" outlineLevel="0" collapsed="false"/>
    <row r="1923" customFormat="false" ht="12" hidden="false" customHeight="false" outlineLevel="0" collapsed="false"/>
    <row r="1924" customFormat="false" ht="12" hidden="false" customHeight="false" outlineLevel="0" collapsed="false"/>
    <row r="1925" customFormat="false" ht="12" hidden="false" customHeight="false" outlineLevel="0" collapsed="false"/>
    <row r="1926" customFormat="false" ht="12" hidden="false" customHeight="false" outlineLevel="0" collapsed="false"/>
    <row r="1927" customFormat="false" ht="12" hidden="false" customHeight="false" outlineLevel="0" collapsed="false"/>
    <row r="1928" customFormat="false" ht="12" hidden="false" customHeight="false" outlineLevel="0" collapsed="false"/>
    <row r="1929" customFormat="false" ht="12" hidden="false" customHeight="false" outlineLevel="0" collapsed="false"/>
    <row r="1930" customFormat="false" ht="12" hidden="false" customHeight="false" outlineLevel="0" collapsed="false"/>
    <row r="1931" customFormat="false" ht="12" hidden="false" customHeight="false" outlineLevel="0" collapsed="false"/>
    <row r="1932" customFormat="false" ht="12" hidden="false" customHeight="false" outlineLevel="0" collapsed="false"/>
    <row r="1933" customFormat="false" ht="12" hidden="false" customHeight="false" outlineLevel="0" collapsed="false"/>
    <row r="1934" customFormat="false" ht="12" hidden="false" customHeight="false" outlineLevel="0" collapsed="false"/>
    <row r="1935" customFormat="false" ht="12" hidden="false" customHeight="false" outlineLevel="0" collapsed="false"/>
    <row r="1936" customFormat="false" ht="12" hidden="false" customHeight="false" outlineLevel="0" collapsed="false"/>
    <row r="1937" customFormat="false" ht="12" hidden="false" customHeight="false" outlineLevel="0" collapsed="false"/>
    <row r="1938" customFormat="false" ht="12" hidden="false" customHeight="false" outlineLevel="0" collapsed="false"/>
    <row r="1939" customFormat="false" ht="12" hidden="false" customHeight="false" outlineLevel="0" collapsed="false"/>
    <row r="1940" customFormat="false" ht="12" hidden="false" customHeight="false" outlineLevel="0" collapsed="false"/>
    <row r="1941" customFormat="false" ht="12" hidden="false" customHeight="false" outlineLevel="0" collapsed="false"/>
    <row r="1942" customFormat="false" ht="12" hidden="false" customHeight="false" outlineLevel="0" collapsed="false"/>
    <row r="1943" customFormat="false" ht="12" hidden="false" customHeight="false" outlineLevel="0" collapsed="false"/>
    <row r="1944" customFormat="false" ht="12" hidden="false" customHeight="false" outlineLevel="0" collapsed="false"/>
    <row r="1945" customFormat="false" ht="12" hidden="false" customHeight="false" outlineLevel="0" collapsed="false"/>
    <row r="1946" customFormat="false" ht="12" hidden="false" customHeight="false" outlineLevel="0" collapsed="false"/>
    <row r="1947" customFormat="false" ht="12" hidden="false" customHeight="false" outlineLevel="0" collapsed="false"/>
    <row r="1948" customFormat="false" ht="12" hidden="false" customHeight="false" outlineLevel="0" collapsed="false"/>
    <row r="1949" customFormat="false" ht="12" hidden="false" customHeight="false" outlineLevel="0" collapsed="false"/>
    <row r="1950" customFormat="false" ht="12" hidden="false" customHeight="false" outlineLevel="0" collapsed="false"/>
    <row r="1951" customFormat="false" ht="12" hidden="false" customHeight="false" outlineLevel="0" collapsed="false"/>
    <row r="1952" customFormat="false" ht="12" hidden="false" customHeight="false" outlineLevel="0" collapsed="false"/>
    <row r="1953" customFormat="false" ht="12" hidden="false" customHeight="false" outlineLevel="0" collapsed="false"/>
    <row r="1954" customFormat="false" ht="12" hidden="false" customHeight="false" outlineLevel="0" collapsed="false"/>
    <row r="1955" customFormat="false" ht="12" hidden="false" customHeight="false" outlineLevel="0" collapsed="false"/>
    <row r="1956" customFormat="false" ht="12" hidden="false" customHeight="false" outlineLevel="0" collapsed="false"/>
    <row r="1957" customFormat="false" ht="12" hidden="false" customHeight="false" outlineLevel="0" collapsed="false"/>
    <row r="1958" customFormat="false" ht="12" hidden="false" customHeight="false" outlineLevel="0" collapsed="false"/>
    <row r="1959" customFormat="false" ht="12" hidden="false" customHeight="false" outlineLevel="0" collapsed="false"/>
    <row r="1960" customFormat="false" ht="12" hidden="false" customHeight="false" outlineLevel="0" collapsed="false"/>
    <row r="1961" customFormat="false" ht="12" hidden="false" customHeight="false" outlineLevel="0" collapsed="false"/>
    <row r="1962" customFormat="false" ht="12" hidden="false" customHeight="false" outlineLevel="0" collapsed="false"/>
    <row r="1963" customFormat="false" ht="12" hidden="false" customHeight="false" outlineLevel="0" collapsed="false"/>
    <row r="1964" customFormat="false" ht="12" hidden="false" customHeight="false" outlineLevel="0" collapsed="false"/>
    <row r="1965" customFormat="false" ht="12" hidden="false" customHeight="false" outlineLevel="0" collapsed="false"/>
    <row r="1966" customFormat="false" ht="12" hidden="false" customHeight="false" outlineLevel="0" collapsed="false"/>
    <row r="1967" customFormat="false" ht="12" hidden="false" customHeight="false" outlineLevel="0" collapsed="false"/>
    <row r="1968" customFormat="false" ht="12" hidden="false" customHeight="false" outlineLevel="0" collapsed="false"/>
    <row r="1969" customFormat="false" ht="12" hidden="false" customHeight="false" outlineLevel="0" collapsed="false"/>
    <row r="1970" customFormat="false" ht="12" hidden="false" customHeight="false" outlineLevel="0" collapsed="false"/>
    <row r="1971" customFormat="false" ht="12" hidden="false" customHeight="false" outlineLevel="0" collapsed="false"/>
    <row r="1972" customFormat="false" ht="12" hidden="false" customHeight="false" outlineLevel="0" collapsed="false"/>
    <row r="1973" customFormat="false" ht="12" hidden="false" customHeight="false" outlineLevel="0" collapsed="false"/>
    <row r="1974" customFormat="false" ht="12" hidden="false" customHeight="false" outlineLevel="0" collapsed="false"/>
    <row r="1975" customFormat="false" ht="12" hidden="false" customHeight="false" outlineLevel="0" collapsed="false"/>
    <row r="1976" customFormat="false" ht="12" hidden="false" customHeight="false" outlineLevel="0" collapsed="false"/>
    <row r="1977" customFormat="false" ht="12" hidden="false" customHeight="false" outlineLevel="0" collapsed="false"/>
    <row r="1978" customFormat="false" ht="12" hidden="false" customHeight="false" outlineLevel="0" collapsed="false"/>
    <row r="1979" customFormat="false" ht="12" hidden="false" customHeight="false" outlineLevel="0" collapsed="false"/>
    <row r="1980" customFormat="false" ht="12" hidden="false" customHeight="false" outlineLevel="0" collapsed="false"/>
    <row r="1981" customFormat="false" ht="12" hidden="false" customHeight="false" outlineLevel="0" collapsed="false"/>
    <row r="1982" customFormat="false" ht="12" hidden="false" customHeight="false" outlineLevel="0" collapsed="false"/>
    <row r="1983" customFormat="false" ht="12" hidden="false" customHeight="false" outlineLevel="0" collapsed="false"/>
    <row r="1984" customFormat="false" ht="12" hidden="false" customHeight="false" outlineLevel="0" collapsed="false"/>
    <row r="1985" customFormat="false" ht="12" hidden="false" customHeight="false" outlineLevel="0" collapsed="false"/>
    <row r="1986" customFormat="false" ht="12" hidden="false" customHeight="false" outlineLevel="0" collapsed="false"/>
    <row r="1987" customFormat="false" ht="12" hidden="false" customHeight="false" outlineLevel="0" collapsed="false"/>
    <row r="1988" customFormat="false" ht="12" hidden="false" customHeight="false" outlineLevel="0" collapsed="false"/>
    <row r="1989" customFormat="false" ht="12" hidden="false" customHeight="false" outlineLevel="0" collapsed="false"/>
    <row r="1990" customFormat="false" ht="12" hidden="false" customHeight="false" outlineLevel="0" collapsed="false"/>
    <row r="1991" customFormat="false" ht="12" hidden="false" customHeight="false" outlineLevel="0" collapsed="false"/>
    <row r="1992" customFormat="false" ht="12" hidden="false" customHeight="false" outlineLevel="0" collapsed="false"/>
    <row r="1993" customFormat="false" ht="12" hidden="false" customHeight="false" outlineLevel="0" collapsed="false"/>
    <row r="1994" customFormat="false" ht="12" hidden="false" customHeight="false" outlineLevel="0" collapsed="false"/>
    <row r="1995" customFormat="false" ht="12" hidden="false" customHeight="false" outlineLevel="0" collapsed="false"/>
    <row r="1996" customFormat="false" ht="12" hidden="false" customHeight="false" outlineLevel="0" collapsed="false"/>
    <row r="1997" customFormat="false" ht="12" hidden="false" customHeight="false" outlineLevel="0" collapsed="false"/>
    <row r="1998" customFormat="false" ht="12" hidden="false" customHeight="false" outlineLevel="0" collapsed="false"/>
    <row r="1999" customFormat="false" ht="12" hidden="false" customHeight="false" outlineLevel="0" collapsed="false"/>
    <row r="2000" customFormat="false" ht="12" hidden="false" customHeight="false" outlineLevel="0" collapsed="false"/>
    <row r="2001" customFormat="false" ht="12" hidden="false" customHeight="false" outlineLevel="0" collapsed="false"/>
    <row r="2002" customFormat="false" ht="12" hidden="false" customHeight="false" outlineLevel="0" collapsed="false"/>
    <row r="2003" customFormat="false" ht="12" hidden="false" customHeight="false" outlineLevel="0" collapsed="false"/>
    <row r="2004" customFormat="false" ht="12" hidden="false" customHeight="false" outlineLevel="0" collapsed="false"/>
    <row r="2005" customFormat="false" ht="12" hidden="false" customHeight="false" outlineLevel="0" collapsed="false"/>
    <row r="2006" customFormat="false" ht="12" hidden="false" customHeight="false" outlineLevel="0" collapsed="false"/>
    <row r="2007" customFormat="false" ht="12" hidden="false" customHeight="false" outlineLevel="0" collapsed="false"/>
    <row r="2008" customFormat="false" ht="12" hidden="false" customHeight="false" outlineLevel="0" collapsed="false"/>
    <row r="2009" customFormat="false" ht="12" hidden="false" customHeight="false" outlineLevel="0" collapsed="false"/>
    <row r="2010" customFormat="false" ht="12" hidden="false" customHeight="false" outlineLevel="0" collapsed="false"/>
    <row r="2011" customFormat="false" ht="12" hidden="false" customHeight="false" outlineLevel="0" collapsed="false"/>
    <row r="2012" customFormat="false" ht="12" hidden="false" customHeight="false" outlineLevel="0" collapsed="false"/>
    <row r="2013" customFormat="false" ht="12" hidden="false" customHeight="false" outlineLevel="0" collapsed="false"/>
    <row r="2014" customFormat="false" ht="12" hidden="false" customHeight="false" outlineLevel="0" collapsed="false"/>
    <row r="2015" customFormat="false" ht="12" hidden="false" customHeight="false" outlineLevel="0" collapsed="false"/>
    <row r="2016" customFormat="false" ht="12" hidden="false" customHeight="false" outlineLevel="0" collapsed="false"/>
    <row r="2017" customFormat="false" ht="12" hidden="false" customHeight="false" outlineLevel="0" collapsed="false"/>
    <row r="2018" customFormat="false" ht="12" hidden="false" customHeight="false" outlineLevel="0" collapsed="false"/>
    <row r="2019" customFormat="false" ht="12" hidden="false" customHeight="false" outlineLevel="0" collapsed="false"/>
    <row r="2020" customFormat="false" ht="12" hidden="false" customHeight="false" outlineLevel="0" collapsed="false"/>
    <row r="2021" customFormat="false" ht="12" hidden="false" customHeight="false" outlineLevel="0" collapsed="false"/>
    <row r="2022" customFormat="false" ht="12" hidden="false" customHeight="false" outlineLevel="0" collapsed="false"/>
    <row r="2023" customFormat="false" ht="12" hidden="false" customHeight="false" outlineLevel="0" collapsed="false"/>
    <row r="2024" customFormat="false" ht="12" hidden="false" customHeight="false" outlineLevel="0" collapsed="false"/>
    <row r="2025" customFormat="false" ht="12" hidden="false" customHeight="false" outlineLevel="0" collapsed="false"/>
    <row r="2026" customFormat="false" ht="12" hidden="false" customHeight="false" outlineLevel="0" collapsed="false"/>
    <row r="2027" customFormat="false" ht="12" hidden="false" customHeight="false" outlineLevel="0" collapsed="false"/>
    <row r="2028" customFormat="false" ht="12" hidden="false" customHeight="false" outlineLevel="0" collapsed="false"/>
    <row r="2029" customFormat="false" ht="12" hidden="false" customHeight="false" outlineLevel="0" collapsed="false"/>
    <row r="2030" customFormat="false" ht="12" hidden="false" customHeight="false" outlineLevel="0" collapsed="false"/>
    <row r="2031" customFormat="false" ht="12" hidden="false" customHeight="false" outlineLevel="0" collapsed="false"/>
    <row r="2032" customFormat="false" ht="12" hidden="false" customHeight="false" outlineLevel="0" collapsed="false"/>
    <row r="2033" customFormat="false" ht="12" hidden="false" customHeight="false" outlineLevel="0" collapsed="false"/>
    <row r="2034" customFormat="false" ht="12" hidden="false" customHeight="false" outlineLevel="0" collapsed="false"/>
    <row r="2035" customFormat="false" ht="12" hidden="false" customHeight="false" outlineLevel="0" collapsed="false"/>
    <row r="2036" customFormat="false" ht="12" hidden="false" customHeight="false" outlineLevel="0" collapsed="false"/>
    <row r="2037" customFormat="false" ht="12" hidden="false" customHeight="false" outlineLevel="0" collapsed="false"/>
    <row r="2038" customFormat="false" ht="12" hidden="false" customHeight="false" outlineLevel="0" collapsed="false"/>
    <row r="2039" customFormat="false" ht="12" hidden="false" customHeight="false" outlineLevel="0" collapsed="false"/>
    <row r="2040" customFormat="false" ht="12" hidden="false" customHeight="false" outlineLevel="0" collapsed="false"/>
    <row r="2041" customFormat="false" ht="12" hidden="false" customHeight="false" outlineLevel="0" collapsed="false"/>
    <row r="2042" customFormat="false" ht="12" hidden="false" customHeight="false" outlineLevel="0" collapsed="false"/>
    <row r="2043" customFormat="false" ht="12" hidden="false" customHeight="false" outlineLevel="0" collapsed="false"/>
    <row r="2044" customFormat="false" ht="12" hidden="false" customHeight="false" outlineLevel="0" collapsed="false"/>
    <row r="2045" customFormat="false" ht="12" hidden="false" customHeight="false" outlineLevel="0" collapsed="false"/>
    <row r="2046" customFormat="false" ht="12" hidden="false" customHeight="false" outlineLevel="0" collapsed="false"/>
    <row r="2047" customFormat="false" ht="12" hidden="false" customHeight="false" outlineLevel="0" collapsed="false"/>
    <row r="2048" customFormat="false" ht="12" hidden="false" customHeight="false" outlineLevel="0" collapsed="false"/>
    <row r="2049" customFormat="false" ht="12" hidden="false" customHeight="false" outlineLevel="0" collapsed="false"/>
    <row r="2050" customFormat="false" ht="12" hidden="false" customHeight="false" outlineLevel="0" collapsed="false"/>
    <row r="2051" customFormat="false" ht="12" hidden="false" customHeight="false" outlineLevel="0" collapsed="false"/>
    <row r="2052" customFormat="false" ht="12" hidden="false" customHeight="false" outlineLevel="0" collapsed="false"/>
    <row r="2053" customFormat="false" ht="12" hidden="false" customHeight="false" outlineLevel="0" collapsed="false"/>
    <row r="2054" customFormat="false" ht="12" hidden="false" customHeight="false" outlineLevel="0" collapsed="false"/>
    <row r="2055" customFormat="false" ht="12" hidden="false" customHeight="false" outlineLevel="0" collapsed="false"/>
    <row r="2056" customFormat="false" ht="12" hidden="false" customHeight="false" outlineLevel="0" collapsed="false"/>
    <row r="2057" customFormat="false" ht="12" hidden="false" customHeight="false" outlineLevel="0" collapsed="false"/>
    <row r="2058" customFormat="false" ht="12" hidden="false" customHeight="false" outlineLevel="0" collapsed="false"/>
    <row r="2059" customFormat="false" ht="12" hidden="false" customHeight="false" outlineLevel="0" collapsed="false"/>
    <row r="2060" customFormat="false" ht="12" hidden="false" customHeight="false" outlineLevel="0" collapsed="false"/>
    <row r="2061" customFormat="false" ht="12" hidden="false" customHeight="false" outlineLevel="0" collapsed="false"/>
    <row r="2062" customFormat="false" ht="12" hidden="false" customHeight="false" outlineLevel="0" collapsed="false"/>
    <row r="2063" customFormat="false" ht="12" hidden="false" customHeight="false" outlineLevel="0" collapsed="false"/>
    <row r="2064" customFormat="false" ht="12" hidden="false" customHeight="false" outlineLevel="0" collapsed="false"/>
    <row r="2065" customFormat="false" ht="12" hidden="false" customHeight="false" outlineLevel="0" collapsed="false"/>
    <row r="2066" customFormat="false" ht="12" hidden="false" customHeight="false" outlineLevel="0" collapsed="false"/>
    <row r="2067" customFormat="false" ht="12" hidden="false" customHeight="false" outlineLevel="0" collapsed="false"/>
    <row r="2068" customFormat="false" ht="12" hidden="false" customHeight="false" outlineLevel="0" collapsed="false"/>
    <row r="2069" customFormat="false" ht="12" hidden="false" customHeight="false" outlineLevel="0" collapsed="false"/>
    <row r="2070" customFormat="false" ht="12" hidden="false" customHeight="false" outlineLevel="0" collapsed="false"/>
    <row r="2071" customFormat="false" ht="12" hidden="false" customHeight="false" outlineLevel="0" collapsed="false"/>
    <row r="2072" customFormat="false" ht="12" hidden="false" customHeight="false" outlineLevel="0" collapsed="false"/>
    <row r="2073" customFormat="false" ht="12" hidden="false" customHeight="false" outlineLevel="0" collapsed="false"/>
    <row r="2074" customFormat="false" ht="12" hidden="false" customHeight="false" outlineLevel="0" collapsed="false"/>
    <row r="2075" customFormat="false" ht="12" hidden="false" customHeight="false" outlineLevel="0" collapsed="false"/>
    <row r="2076" customFormat="false" ht="12" hidden="false" customHeight="false" outlineLevel="0" collapsed="false"/>
    <row r="2077" customFormat="false" ht="12" hidden="false" customHeight="false" outlineLevel="0" collapsed="false"/>
    <row r="2078" customFormat="false" ht="12" hidden="false" customHeight="false" outlineLevel="0" collapsed="false"/>
    <row r="2079" customFormat="false" ht="12" hidden="false" customHeight="false" outlineLevel="0" collapsed="false"/>
    <row r="2080" customFormat="false" ht="12" hidden="false" customHeight="false" outlineLevel="0" collapsed="false"/>
    <row r="2081" customFormat="false" ht="12" hidden="false" customHeight="false" outlineLevel="0" collapsed="false"/>
    <row r="2082" customFormat="false" ht="12" hidden="false" customHeight="false" outlineLevel="0" collapsed="false"/>
    <row r="2083" customFormat="false" ht="12" hidden="false" customHeight="false" outlineLevel="0" collapsed="false"/>
    <row r="2084" customFormat="false" ht="12" hidden="false" customHeight="false" outlineLevel="0" collapsed="false"/>
    <row r="2085" customFormat="false" ht="12" hidden="false" customHeight="false" outlineLevel="0" collapsed="false"/>
    <row r="2086" customFormat="false" ht="12" hidden="false" customHeight="false" outlineLevel="0" collapsed="false"/>
    <row r="2087" customFormat="false" ht="12" hidden="false" customHeight="false" outlineLevel="0" collapsed="false"/>
    <row r="2088" customFormat="false" ht="12" hidden="false" customHeight="false" outlineLevel="0" collapsed="false"/>
    <row r="2089" customFormat="false" ht="12" hidden="false" customHeight="false" outlineLevel="0" collapsed="false"/>
    <row r="2090" customFormat="false" ht="12" hidden="false" customHeight="false" outlineLevel="0" collapsed="false"/>
    <row r="2091" customFormat="false" ht="12" hidden="false" customHeight="false" outlineLevel="0" collapsed="false"/>
    <row r="2092" customFormat="false" ht="12" hidden="false" customHeight="false" outlineLevel="0" collapsed="false"/>
    <row r="2093" customFormat="false" ht="12" hidden="false" customHeight="false" outlineLevel="0" collapsed="false"/>
    <row r="2094" customFormat="false" ht="12" hidden="false" customHeight="false" outlineLevel="0" collapsed="false"/>
    <row r="2095" customFormat="false" ht="12" hidden="false" customHeight="false" outlineLevel="0" collapsed="false"/>
    <row r="2096" customFormat="false" ht="12" hidden="false" customHeight="false" outlineLevel="0" collapsed="false"/>
    <row r="2097" customFormat="false" ht="12" hidden="false" customHeight="false" outlineLevel="0" collapsed="false"/>
    <row r="2098" customFormat="false" ht="12" hidden="false" customHeight="false" outlineLevel="0" collapsed="false"/>
    <row r="2099" customFormat="false" ht="12" hidden="false" customHeight="false" outlineLevel="0" collapsed="false"/>
    <row r="2100" customFormat="false" ht="12" hidden="false" customHeight="false" outlineLevel="0" collapsed="false"/>
    <row r="2101" customFormat="false" ht="12" hidden="false" customHeight="false" outlineLevel="0" collapsed="false"/>
    <row r="2102" customFormat="false" ht="12" hidden="false" customHeight="false" outlineLevel="0" collapsed="false"/>
    <row r="2103" customFormat="false" ht="12" hidden="false" customHeight="false" outlineLevel="0" collapsed="false"/>
    <row r="2104" customFormat="false" ht="12" hidden="false" customHeight="false" outlineLevel="0" collapsed="false"/>
    <row r="2105" customFormat="false" ht="12" hidden="false" customHeight="false" outlineLevel="0" collapsed="false"/>
    <row r="2106" customFormat="false" ht="12" hidden="false" customHeight="false" outlineLevel="0" collapsed="false"/>
    <row r="2107" customFormat="false" ht="12" hidden="false" customHeight="false" outlineLevel="0" collapsed="false"/>
    <row r="2108" customFormat="false" ht="12" hidden="false" customHeight="false" outlineLevel="0" collapsed="false"/>
    <row r="2109" customFormat="false" ht="12" hidden="false" customHeight="false" outlineLevel="0" collapsed="false"/>
    <row r="2110" customFormat="false" ht="12" hidden="false" customHeight="false" outlineLevel="0" collapsed="false"/>
    <row r="2111" customFormat="false" ht="12" hidden="false" customHeight="false" outlineLevel="0" collapsed="false"/>
    <row r="2112" customFormat="false" ht="12" hidden="false" customHeight="false" outlineLevel="0" collapsed="false"/>
    <row r="2113" customFormat="false" ht="12" hidden="false" customHeight="false" outlineLevel="0" collapsed="false"/>
    <row r="2114" customFormat="false" ht="12" hidden="false" customHeight="false" outlineLevel="0" collapsed="false"/>
    <row r="2115" customFormat="false" ht="12" hidden="false" customHeight="false" outlineLevel="0" collapsed="false"/>
    <row r="2116" customFormat="false" ht="12" hidden="false" customHeight="false" outlineLevel="0" collapsed="false"/>
    <row r="2117" customFormat="false" ht="12" hidden="false" customHeight="false" outlineLevel="0" collapsed="false"/>
    <row r="2118" customFormat="false" ht="12" hidden="false" customHeight="false" outlineLevel="0" collapsed="false"/>
    <row r="2119" customFormat="false" ht="12" hidden="false" customHeight="false" outlineLevel="0" collapsed="false"/>
    <row r="2120" customFormat="false" ht="12" hidden="false" customHeight="false" outlineLevel="0" collapsed="false"/>
    <row r="2121" customFormat="false" ht="12" hidden="false" customHeight="false" outlineLevel="0" collapsed="false"/>
    <row r="2122" customFormat="false" ht="12" hidden="false" customHeight="false" outlineLevel="0" collapsed="false"/>
    <row r="2123" customFormat="false" ht="12" hidden="false" customHeight="false" outlineLevel="0" collapsed="false"/>
    <row r="2124" customFormat="false" ht="12" hidden="false" customHeight="false" outlineLevel="0" collapsed="false"/>
    <row r="2125" customFormat="false" ht="12" hidden="false" customHeight="false" outlineLevel="0" collapsed="false"/>
    <row r="2126" customFormat="false" ht="12" hidden="false" customHeight="false" outlineLevel="0" collapsed="false"/>
    <row r="2127" customFormat="false" ht="12" hidden="false" customHeight="false" outlineLevel="0" collapsed="false"/>
    <row r="2128" customFormat="false" ht="12" hidden="false" customHeight="false" outlineLevel="0" collapsed="false"/>
    <row r="2129" customFormat="false" ht="12" hidden="false" customHeight="false" outlineLevel="0" collapsed="false"/>
    <row r="2130" customFormat="false" ht="12" hidden="false" customHeight="false" outlineLevel="0" collapsed="false"/>
    <row r="2131" customFormat="false" ht="12" hidden="false" customHeight="false" outlineLevel="0" collapsed="false"/>
    <row r="2132" customFormat="false" ht="12" hidden="false" customHeight="false" outlineLevel="0" collapsed="false"/>
    <row r="2133" customFormat="false" ht="12" hidden="false" customHeight="false" outlineLevel="0" collapsed="false"/>
    <row r="2134" customFormat="false" ht="12" hidden="false" customHeight="false" outlineLevel="0" collapsed="false"/>
    <row r="2135" customFormat="false" ht="12" hidden="false" customHeight="false" outlineLevel="0" collapsed="false"/>
    <row r="2136" customFormat="false" ht="12" hidden="false" customHeight="false" outlineLevel="0" collapsed="false"/>
    <row r="2137" customFormat="false" ht="12" hidden="false" customHeight="false" outlineLevel="0" collapsed="false"/>
    <row r="2138" customFormat="false" ht="12" hidden="false" customHeight="false" outlineLevel="0" collapsed="false"/>
    <row r="2139" customFormat="false" ht="12" hidden="false" customHeight="false" outlineLevel="0" collapsed="false"/>
    <row r="2140" customFormat="false" ht="12" hidden="false" customHeight="false" outlineLevel="0" collapsed="false"/>
    <row r="2141" customFormat="false" ht="12" hidden="false" customHeight="false" outlineLevel="0" collapsed="false"/>
    <row r="2142" customFormat="false" ht="12" hidden="false" customHeight="false" outlineLevel="0" collapsed="false"/>
    <row r="2143" customFormat="false" ht="12" hidden="false" customHeight="false" outlineLevel="0" collapsed="false"/>
    <row r="2144" customFormat="false" ht="12" hidden="false" customHeight="false" outlineLevel="0" collapsed="false"/>
    <row r="2145" customFormat="false" ht="12" hidden="false" customHeight="false" outlineLevel="0" collapsed="false"/>
    <row r="2146" customFormat="false" ht="12" hidden="false" customHeight="false" outlineLevel="0" collapsed="false"/>
    <row r="2147" customFormat="false" ht="12" hidden="false" customHeight="false" outlineLevel="0" collapsed="false"/>
    <row r="2148" customFormat="false" ht="12" hidden="false" customHeight="false" outlineLevel="0" collapsed="false"/>
    <row r="2149" customFormat="false" ht="12" hidden="false" customHeight="false" outlineLevel="0" collapsed="false"/>
    <row r="2150" customFormat="false" ht="12" hidden="false" customHeight="false" outlineLevel="0" collapsed="false"/>
    <row r="2151" customFormat="false" ht="12" hidden="false" customHeight="false" outlineLevel="0" collapsed="false"/>
    <row r="2152" customFormat="false" ht="12" hidden="false" customHeight="false" outlineLevel="0" collapsed="false"/>
    <row r="2153" customFormat="false" ht="12" hidden="false" customHeight="false" outlineLevel="0" collapsed="false"/>
    <row r="2154" customFormat="false" ht="12" hidden="false" customHeight="false" outlineLevel="0" collapsed="false"/>
    <row r="2155" customFormat="false" ht="12" hidden="false" customHeight="false" outlineLevel="0" collapsed="false"/>
    <row r="2156" customFormat="false" ht="12" hidden="false" customHeight="false" outlineLevel="0" collapsed="false"/>
    <row r="2157" customFormat="false" ht="12" hidden="false" customHeight="false" outlineLevel="0" collapsed="false"/>
    <row r="2158" customFormat="false" ht="12" hidden="false" customHeight="false" outlineLevel="0" collapsed="false"/>
    <row r="2159" customFormat="false" ht="12" hidden="false" customHeight="false" outlineLevel="0" collapsed="false"/>
    <row r="2160" customFormat="false" ht="12" hidden="false" customHeight="false" outlineLevel="0" collapsed="false"/>
    <row r="2161" customFormat="false" ht="12" hidden="false" customHeight="false" outlineLevel="0" collapsed="false"/>
    <row r="2162" customFormat="false" ht="12" hidden="false" customHeight="false" outlineLevel="0" collapsed="false"/>
    <row r="2163" customFormat="false" ht="12" hidden="false" customHeight="false" outlineLevel="0" collapsed="false"/>
    <row r="2164" customFormat="false" ht="12" hidden="false" customHeight="false" outlineLevel="0" collapsed="false"/>
    <row r="2165" customFormat="false" ht="12" hidden="false" customHeight="false" outlineLevel="0" collapsed="false"/>
    <row r="2166" customFormat="false" ht="12" hidden="false" customHeight="false" outlineLevel="0" collapsed="false"/>
    <row r="2167" customFormat="false" ht="12" hidden="false" customHeight="false" outlineLevel="0" collapsed="false"/>
    <row r="2168" customFormat="false" ht="12" hidden="false" customHeight="false" outlineLevel="0" collapsed="false"/>
    <row r="2169" customFormat="false" ht="12" hidden="false" customHeight="false" outlineLevel="0" collapsed="false"/>
    <row r="2170" customFormat="false" ht="12" hidden="false" customHeight="false" outlineLevel="0" collapsed="false"/>
    <row r="2171" customFormat="false" ht="12" hidden="false" customHeight="false" outlineLevel="0" collapsed="false"/>
    <row r="2172" customFormat="false" ht="12" hidden="false" customHeight="false" outlineLevel="0" collapsed="false"/>
    <row r="2173" customFormat="false" ht="12" hidden="false" customHeight="false" outlineLevel="0" collapsed="false"/>
    <row r="2174" customFormat="false" ht="12" hidden="false" customHeight="false" outlineLevel="0" collapsed="false"/>
    <row r="2175" customFormat="false" ht="12" hidden="false" customHeight="false" outlineLevel="0" collapsed="false"/>
    <row r="2176" customFormat="false" ht="12" hidden="false" customHeight="false" outlineLevel="0" collapsed="false"/>
    <row r="2177" customFormat="false" ht="12" hidden="false" customHeight="false" outlineLevel="0" collapsed="false"/>
    <row r="2178" customFormat="false" ht="12" hidden="false" customHeight="false" outlineLevel="0" collapsed="false"/>
    <row r="2179" customFormat="false" ht="12" hidden="false" customHeight="false" outlineLevel="0" collapsed="false"/>
    <row r="2180" customFormat="false" ht="12" hidden="false" customHeight="false" outlineLevel="0" collapsed="false"/>
    <row r="2181" customFormat="false" ht="12" hidden="false" customHeight="false" outlineLevel="0" collapsed="false"/>
    <row r="2182" customFormat="false" ht="12" hidden="false" customHeight="false" outlineLevel="0" collapsed="false"/>
    <row r="2183" customFormat="false" ht="12" hidden="false" customHeight="false" outlineLevel="0" collapsed="false"/>
    <row r="2184" customFormat="false" ht="12" hidden="false" customHeight="false" outlineLevel="0" collapsed="false"/>
    <row r="2185" customFormat="false" ht="12" hidden="false" customHeight="false" outlineLevel="0" collapsed="false"/>
    <row r="2186" customFormat="false" ht="12" hidden="false" customHeight="false" outlineLevel="0" collapsed="false"/>
    <row r="2187" customFormat="false" ht="12" hidden="false" customHeight="false" outlineLevel="0" collapsed="false"/>
    <row r="2188" customFormat="false" ht="12" hidden="false" customHeight="false" outlineLevel="0" collapsed="false"/>
    <row r="2189" customFormat="false" ht="12" hidden="false" customHeight="false" outlineLevel="0" collapsed="false"/>
    <row r="2190" customFormat="false" ht="12" hidden="false" customHeight="false" outlineLevel="0" collapsed="false"/>
    <row r="2191" customFormat="false" ht="12" hidden="false" customHeight="false" outlineLevel="0" collapsed="false"/>
    <row r="2192" customFormat="false" ht="12" hidden="false" customHeight="false" outlineLevel="0" collapsed="false"/>
    <row r="2193" customFormat="false" ht="12" hidden="false" customHeight="false" outlineLevel="0" collapsed="false"/>
    <row r="2194" customFormat="false" ht="12" hidden="false" customHeight="false" outlineLevel="0" collapsed="false"/>
    <row r="2195" customFormat="false" ht="12" hidden="false" customHeight="false" outlineLevel="0" collapsed="false"/>
    <row r="2196" customFormat="false" ht="12" hidden="false" customHeight="false" outlineLevel="0" collapsed="false"/>
    <row r="2197" customFormat="false" ht="12" hidden="false" customHeight="false" outlineLevel="0" collapsed="false"/>
    <row r="2198" customFormat="false" ht="12" hidden="false" customHeight="false" outlineLevel="0" collapsed="false"/>
    <row r="2199" customFormat="false" ht="12" hidden="false" customHeight="false" outlineLevel="0" collapsed="false"/>
    <row r="2200" customFormat="false" ht="12" hidden="false" customHeight="false" outlineLevel="0" collapsed="false"/>
    <row r="2201" customFormat="false" ht="12" hidden="false" customHeight="false" outlineLevel="0" collapsed="false"/>
    <row r="2202" customFormat="false" ht="12" hidden="false" customHeight="false" outlineLevel="0" collapsed="false"/>
    <row r="2203" customFormat="false" ht="12" hidden="false" customHeight="false" outlineLevel="0" collapsed="false"/>
    <row r="2204" customFormat="false" ht="12" hidden="false" customHeight="false" outlineLevel="0" collapsed="false"/>
    <row r="2205" customFormat="false" ht="12" hidden="false" customHeight="false" outlineLevel="0" collapsed="false"/>
    <row r="2206" customFormat="false" ht="12" hidden="false" customHeight="false" outlineLevel="0" collapsed="false"/>
    <row r="2207" customFormat="false" ht="12" hidden="false" customHeight="false" outlineLevel="0" collapsed="false"/>
    <row r="2208" customFormat="false" ht="12" hidden="false" customHeight="false" outlineLevel="0" collapsed="false"/>
    <row r="2209" customFormat="false" ht="12" hidden="false" customHeight="false" outlineLevel="0" collapsed="false"/>
    <row r="2210" customFormat="false" ht="12" hidden="false" customHeight="false" outlineLevel="0" collapsed="false"/>
    <row r="2211" customFormat="false" ht="12" hidden="false" customHeight="false" outlineLevel="0" collapsed="false"/>
    <row r="2212" customFormat="false" ht="12" hidden="false" customHeight="false" outlineLevel="0" collapsed="false"/>
    <row r="2213" customFormat="false" ht="12" hidden="false" customHeight="false" outlineLevel="0" collapsed="false"/>
    <row r="2214" customFormat="false" ht="12" hidden="false" customHeight="false" outlineLevel="0" collapsed="false"/>
    <row r="2215" customFormat="false" ht="12" hidden="false" customHeight="false" outlineLevel="0" collapsed="false"/>
    <row r="2216" customFormat="false" ht="12" hidden="false" customHeight="false" outlineLevel="0" collapsed="false"/>
    <row r="2217" customFormat="false" ht="12" hidden="false" customHeight="false" outlineLevel="0" collapsed="false"/>
    <row r="2218" customFormat="false" ht="12" hidden="false" customHeight="false" outlineLevel="0" collapsed="false"/>
    <row r="2219" customFormat="false" ht="12" hidden="false" customHeight="false" outlineLevel="0" collapsed="false"/>
    <row r="2220" customFormat="false" ht="12" hidden="false" customHeight="false" outlineLevel="0" collapsed="false"/>
    <row r="2221" customFormat="false" ht="12" hidden="false" customHeight="false" outlineLevel="0" collapsed="false"/>
    <row r="2222" customFormat="false" ht="12" hidden="false" customHeight="false" outlineLevel="0" collapsed="false"/>
    <row r="2223" customFormat="false" ht="12" hidden="false" customHeight="false" outlineLevel="0" collapsed="false"/>
    <row r="2224" customFormat="false" ht="12" hidden="false" customHeight="false" outlineLevel="0" collapsed="false"/>
    <row r="2225" customFormat="false" ht="12" hidden="false" customHeight="false" outlineLevel="0" collapsed="false"/>
    <row r="2226" customFormat="false" ht="12" hidden="false" customHeight="false" outlineLevel="0" collapsed="false"/>
    <row r="2227" customFormat="false" ht="12" hidden="false" customHeight="false" outlineLevel="0" collapsed="false"/>
    <row r="2228" customFormat="false" ht="12" hidden="false" customHeight="false" outlineLevel="0" collapsed="false"/>
    <row r="2229" customFormat="false" ht="12" hidden="false" customHeight="false" outlineLevel="0" collapsed="false"/>
    <row r="2230" customFormat="false" ht="12" hidden="false" customHeight="false" outlineLevel="0" collapsed="false"/>
    <row r="2231" customFormat="false" ht="12" hidden="false" customHeight="false" outlineLevel="0" collapsed="false"/>
    <row r="2232" customFormat="false" ht="12" hidden="false" customHeight="false" outlineLevel="0" collapsed="false"/>
    <row r="2233" customFormat="false" ht="12" hidden="false" customHeight="false" outlineLevel="0" collapsed="false"/>
    <row r="2234" customFormat="false" ht="12" hidden="false" customHeight="false" outlineLevel="0" collapsed="false"/>
    <row r="2235" customFormat="false" ht="12" hidden="false" customHeight="false" outlineLevel="0" collapsed="false"/>
    <row r="2236" customFormat="false" ht="12" hidden="false" customHeight="false" outlineLevel="0" collapsed="false"/>
    <row r="2237" customFormat="false" ht="12" hidden="false" customHeight="false" outlineLevel="0" collapsed="false"/>
    <row r="2238" customFormat="false" ht="12" hidden="false" customHeight="false" outlineLevel="0" collapsed="false"/>
    <row r="2239" customFormat="false" ht="12" hidden="false" customHeight="false" outlineLevel="0" collapsed="false"/>
    <row r="2240" customFormat="false" ht="12" hidden="false" customHeight="false" outlineLevel="0" collapsed="false"/>
    <row r="2241" customFormat="false" ht="12" hidden="false" customHeight="false" outlineLevel="0" collapsed="false"/>
    <row r="2242" customFormat="false" ht="12" hidden="false" customHeight="false" outlineLevel="0" collapsed="false"/>
    <row r="2243" customFormat="false" ht="12" hidden="false" customHeight="false" outlineLevel="0" collapsed="false"/>
    <row r="2244" customFormat="false" ht="12" hidden="false" customHeight="false" outlineLevel="0" collapsed="false"/>
    <row r="2245" customFormat="false" ht="12" hidden="false" customHeight="false" outlineLevel="0" collapsed="false"/>
    <row r="2246" customFormat="false" ht="12" hidden="false" customHeight="false" outlineLevel="0" collapsed="false"/>
    <row r="2247" customFormat="false" ht="12" hidden="false" customHeight="false" outlineLevel="0" collapsed="false"/>
    <row r="2248" customFormat="false" ht="12" hidden="false" customHeight="false" outlineLevel="0" collapsed="false"/>
    <row r="2249" customFormat="false" ht="12" hidden="false" customHeight="false" outlineLevel="0" collapsed="false"/>
    <row r="2250" customFormat="false" ht="12" hidden="false" customHeight="false" outlineLevel="0" collapsed="false"/>
    <row r="2251" customFormat="false" ht="12" hidden="false" customHeight="false" outlineLevel="0" collapsed="false"/>
    <row r="2252" customFormat="false" ht="12" hidden="false" customHeight="false" outlineLevel="0" collapsed="false"/>
    <row r="2253" customFormat="false" ht="12" hidden="false" customHeight="false" outlineLevel="0" collapsed="false"/>
    <row r="2254" customFormat="false" ht="12" hidden="false" customHeight="false" outlineLevel="0" collapsed="false"/>
    <row r="2255" customFormat="false" ht="12" hidden="false" customHeight="false" outlineLevel="0" collapsed="false"/>
    <row r="2256" customFormat="false" ht="12" hidden="false" customHeight="false" outlineLevel="0" collapsed="false"/>
    <row r="2257" customFormat="false" ht="12" hidden="false" customHeight="false" outlineLevel="0" collapsed="false"/>
    <row r="2258" customFormat="false" ht="12" hidden="false" customHeight="false" outlineLevel="0" collapsed="false"/>
    <row r="2259" customFormat="false" ht="12" hidden="false" customHeight="false" outlineLevel="0" collapsed="false"/>
    <row r="2260" customFormat="false" ht="12" hidden="false" customHeight="false" outlineLevel="0" collapsed="false"/>
    <row r="2261" customFormat="false" ht="12" hidden="false" customHeight="false" outlineLevel="0" collapsed="false"/>
    <row r="2262" customFormat="false" ht="12" hidden="false" customHeight="false" outlineLevel="0" collapsed="false"/>
    <row r="2263" customFormat="false" ht="12" hidden="false" customHeight="false" outlineLevel="0" collapsed="false"/>
    <row r="2264" customFormat="false" ht="12" hidden="false" customHeight="false" outlineLevel="0" collapsed="false"/>
    <row r="2265" customFormat="false" ht="12" hidden="false" customHeight="false" outlineLevel="0" collapsed="false"/>
    <row r="2266" customFormat="false" ht="12" hidden="false" customHeight="false" outlineLevel="0" collapsed="false"/>
    <row r="2267" customFormat="false" ht="12" hidden="false" customHeight="false" outlineLevel="0" collapsed="false"/>
    <row r="2268" customFormat="false" ht="12" hidden="false" customHeight="false" outlineLevel="0" collapsed="false"/>
    <row r="2269" customFormat="false" ht="12" hidden="false" customHeight="false" outlineLevel="0" collapsed="false"/>
    <row r="2270" customFormat="false" ht="12" hidden="false" customHeight="false" outlineLevel="0" collapsed="false"/>
    <row r="2271" customFormat="false" ht="12" hidden="false" customHeight="false" outlineLevel="0" collapsed="false"/>
    <row r="2272" customFormat="false" ht="12" hidden="false" customHeight="false" outlineLevel="0" collapsed="false"/>
    <row r="2273" customFormat="false" ht="12" hidden="false" customHeight="false" outlineLevel="0" collapsed="false"/>
    <row r="2274" customFormat="false" ht="12" hidden="false" customHeight="false" outlineLevel="0" collapsed="false"/>
    <row r="2275" customFormat="false" ht="12" hidden="false" customHeight="false" outlineLevel="0" collapsed="false"/>
    <row r="2276" customFormat="false" ht="12" hidden="false" customHeight="false" outlineLevel="0" collapsed="false"/>
    <row r="2277" customFormat="false" ht="12" hidden="false" customHeight="false" outlineLevel="0" collapsed="false"/>
    <row r="2278" customFormat="false" ht="12" hidden="false" customHeight="false" outlineLevel="0" collapsed="false"/>
    <row r="2279" customFormat="false" ht="12" hidden="false" customHeight="false" outlineLevel="0" collapsed="false"/>
    <row r="2280" customFormat="false" ht="12" hidden="false" customHeight="false" outlineLevel="0" collapsed="false"/>
    <row r="2281" customFormat="false" ht="12" hidden="false" customHeight="false" outlineLevel="0" collapsed="false"/>
    <row r="2282" customFormat="false" ht="12" hidden="false" customHeight="false" outlineLevel="0" collapsed="false"/>
    <row r="2283" customFormat="false" ht="12" hidden="false" customHeight="false" outlineLevel="0" collapsed="false"/>
    <row r="2284" customFormat="false" ht="12" hidden="false" customHeight="false" outlineLevel="0" collapsed="false"/>
    <row r="2285" customFormat="false" ht="12" hidden="false" customHeight="false" outlineLevel="0" collapsed="false"/>
    <row r="2286" customFormat="false" ht="12" hidden="false" customHeight="false" outlineLevel="0" collapsed="false"/>
    <row r="2287" customFormat="false" ht="12" hidden="false" customHeight="false" outlineLevel="0" collapsed="false"/>
    <row r="2288" customFormat="false" ht="12" hidden="false" customHeight="false" outlineLevel="0" collapsed="false"/>
    <row r="2289" customFormat="false" ht="12" hidden="false" customHeight="false" outlineLevel="0" collapsed="false"/>
    <row r="2290" customFormat="false" ht="12" hidden="false" customHeight="false" outlineLevel="0" collapsed="false"/>
    <row r="2291" customFormat="false" ht="12" hidden="false" customHeight="false" outlineLevel="0" collapsed="false"/>
    <row r="2292" customFormat="false" ht="12" hidden="false" customHeight="false" outlineLevel="0" collapsed="false"/>
    <row r="2293" customFormat="false" ht="12" hidden="false" customHeight="false" outlineLevel="0" collapsed="false"/>
    <row r="2294" customFormat="false" ht="12" hidden="false" customHeight="false" outlineLevel="0" collapsed="false"/>
    <row r="2295" customFormat="false" ht="12" hidden="false" customHeight="false" outlineLevel="0" collapsed="false"/>
    <row r="2296" customFormat="false" ht="12" hidden="false" customHeight="false" outlineLevel="0" collapsed="false"/>
    <row r="2297" customFormat="false" ht="12" hidden="false" customHeight="false" outlineLevel="0" collapsed="false"/>
    <row r="2298" customFormat="false" ht="12" hidden="false" customHeight="false" outlineLevel="0" collapsed="false"/>
    <row r="2299" customFormat="false" ht="12" hidden="false" customHeight="false" outlineLevel="0" collapsed="false"/>
    <row r="2300" customFormat="false" ht="12" hidden="false" customHeight="false" outlineLevel="0" collapsed="false"/>
    <row r="2301" customFormat="false" ht="12" hidden="false" customHeight="false" outlineLevel="0" collapsed="false"/>
    <row r="2302" customFormat="false" ht="12" hidden="false" customHeight="false" outlineLevel="0" collapsed="false"/>
    <row r="2303" customFormat="false" ht="12" hidden="false" customHeight="false" outlineLevel="0" collapsed="false"/>
    <row r="2304" customFormat="false" ht="12" hidden="false" customHeight="false" outlineLevel="0" collapsed="false"/>
    <row r="2305" customFormat="false" ht="12" hidden="false" customHeight="false" outlineLevel="0" collapsed="false"/>
    <row r="2306" customFormat="false" ht="12" hidden="false" customHeight="false" outlineLevel="0" collapsed="false"/>
    <row r="2307" customFormat="false" ht="12" hidden="false" customHeight="false" outlineLevel="0" collapsed="false"/>
    <row r="2308" customFormat="false" ht="12" hidden="false" customHeight="false" outlineLevel="0" collapsed="false"/>
    <row r="2309" customFormat="false" ht="12" hidden="false" customHeight="false" outlineLevel="0" collapsed="false"/>
    <row r="2310" customFormat="false" ht="12" hidden="false" customHeight="false" outlineLevel="0" collapsed="false"/>
    <row r="2311" customFormat="false" ht="12" hidden="false" customHeight="false" outlineLevel="0" collapsed="false"/>
    <row r="2312" customFormat="false" ht="12" hidden="false" customHeight="false" outlineLevel="0" collapsed="false"/>
    <row r="2313" customFormat="false" ht="12" hidden="false" customHeight="false" outlineLevel="0" collapsed="false"/>
    <row r="2314" customFormat="false" ht="12" hidden="false" customHeight="false" outlineLevel="0" collapsed="false"/>
    <row r="2315" customFormat="false" ht="12" hidden="false" customHeight="false" outlineLevel="0" collapsed="false"/>
    <row r="2316" customFormat="false" ht="12" hidden="false" customHeight="false" outlineLevel="0" collapsed="false"/>
    <row r="2317" customFormat="false" ht="12" hidden="false" customHeight="false" outlineLevel="0" collapsed="false"/>
    <row r="2318" customFormat="false" ht="12" hidden="false" customHeight="false" outlineLevel="0" collapsed="false"/>
    <row r="2319" customFormat="false" ht="12" hidden="false" customHeight="false" outlineLevel="0" collapsed="false"/>
    <row r="2320" customFormat="false" ht="12" hidden="false" customHeight="false" outlineLevel="0" collapsed="false"/>
    <row r="2321" customFormat="false" ht="12" hidden="false" customHeight="false" outlineLevel="0" collapsed="false"/>
    <row r="2322" customFormat="false" ht="12" hidden="false" customHeight="false" outlineLevel="0" collapsed="false"/>
    <row r="2323" customFormat="false" ht="12" hidden="false" customHeight="false" outlineLevel="0" collapsed="false"/>
    <row r="2324" customFormat="false" ht="12" hidden="false" customHeight="false" outlineLevel="0" collapsed="false"/>
    <row r="2325" customFormat="false" ht="12" hidden="false" customHeight="false" outlineLevel="0" collapsed="false"/>
    <row r="2326" customFormat="false" ht="12" hidden="false" customHeight="false" outlineLevel="0" collapsed="false"/>
    <row r="2327" customFormat="false" ht="12" hidden="false" customHeight="false" outlineLevel="0" collapsed="false"/>
    <row r="2328" customFormat="false" ht="12" hidden="false" customHeight="false" outlineLevel="0" collapsed="false"/>
    <row r="2329" customFormat="false" ht="12" hidden="false" customHeight="false" outlineLevel="0" collapsed="false"/>
    <row r="2330" customFormat="false" ht="12" hidden="false" customHeight="false" outlineLevel="0" collapsed="false"/>
    <row r="2331" customFormat="false" ht="12" hidden="false" customHeight="false" outlineLevel="0" collapsed="false"/>
    <row r="2332" customFormat="false" ht="12" hidden="false" customHeight="false" outlineLevel="0" collapsed="false"/>
    <row r="2333" customFormat="false" ht="12" hidden="false" customHeight="false" outlineLevel="0" collapsed="false"/>
    <row r="2334" customFormat="false" ht="12" hidden="false" customHeight="false" outlineLevel="0" collapsed="false"/>
    <row r="2335" customFormat="false" ht="12" hidden="false" customHeight="false" outlineLevel="0" collapsed="false"/>
    <row r="2336" customFormat="false" ht="12" hidden="false" customHeight="false" outlineLevel="0" collapsed="false"/>
    <row r="2337" customFormat="false" ht="12" hidden="false" customHeight="false" outlineLevel="0" collapsed="false"/>
    <row r="2338" customFormat="false" ht="12" hidden="false" customHeight="false" outlineLevel="0" collapsed="false"/>
    <row r="2339" customFormat="false" ht="12" hidden="false" customHeight="false" outlineLevel="0" collapsed="false"/>
    <row r="2340" customFormat="false" ht="12" hidden="false" customHeight="false" outlineLevel="0" collapsed="false"/>
    <row r="2341" customFormat="false" ht="12" hidden="false" customHeight="false" outlineLevel="0" collapsed="false"/>
    <row r="2342" customFormat="false" ht="12" hidden="false" customHeight="false" outlineLevel="0" collapsed="false"/>
    <row r="2343" customFormat="false" ht="12" hidden="false" customHeight="false" outlineLevel="0" collapsed="false"/>
    <row r="2344" customFormat="false" ht="12" hidden="false" customHeight="false" outlineLevel="0" collapsed="false"/>
    <row r="2345" customFormat="false" ht="12" hidden="false" customHeight="false" outlineLevel="0" collapsed="false"/>
    <row r="2346" customFormat="false" ht="12" hidden="false" customHeight="false" outlineLevel="0" collapsed="false"/>
    <row r="2347" customFormat="false" ht="12" hidden="false" customHeight="false" outlineLevel="0" collapsed="false"/>
    <row r="2348" customFormat="false" ht="12" hidden="false" customHeight="false" outlineLevel="0" collapsed="false"/>
    <row r="2349" customFormat="false" ht="12" hidden="false" customHeight="false" outlineLevel="0" collapsed="false"/>
    <row r="2350" customFormat="false" ht="12" hidden="false" customHeight="false" outlineLevel="0" collapsed="false"/>
    <row r="2351" customFormat="false" ht="12" hidden="false" customHeight="false" outlineLevel="0" collapsed="false"/>
    <row r="2352" customFormat="false" ht="12" hidden="false" customHeight="false" outlineLevel="0" collapsed="false"/>
    <row r="2353" customFormat="false" ht="12" hidden="false" customHeight="false" outlineLevel="0" collapsed="false"/>
    <row r="2354" customFormat="false" ht="12" hidden="false" customHeight="false" outlineLevel="0" collapsed="false"/>
    <row r="2355" customFormat="false" ht="12" hidden="false" customHeight="false" outlineLevel="0" collapsed="false"/>
    <row r="2356" customFormat="false" ht="12" hidden="false" customHeight="false" outlineLevel="0" collapsed="false"/>
    <row r="2357" customFormat="false" ht="12" hidden="false" customHeight="false" outlineLevel="0" collapsed="false"/>
    <row r="2358" customFormat="false" ht="12" hidden="false" customHeight="false" outlineLevel="0" collapsed="false"/>
    <row r="2359" customFormat="false" ht="12" hidden="false" customHeight="false" outlineLevel="0" collapsed="false"/>
    <row r="2360" customFormat="false" ht="12" hidden="false" customHeight="false" outlineLevel="0" collapsed="false"/>
    <row r="2361" customFormat="false" ht="12" hidden="false" customHeight="false" outlineLevel="0" collapsed="false"/>
    <row r="2362" customFormat="false" ht="12" hidden="false" customHeight="false" outlineLevel="0" collapsed="false"/>
    <row r="2363" customFormat="false" ht="12" hidden="false" customHeight="false" outlineLevel="0" collapsed="false"/>
    <row r="2364" customFormat="false" ht="12" hidden="false" customHeight="false" outlineLevel="0" collapsed="false"/>
    <row r="2365" customFormat="false" ht="12" hidden="false" customHeight="false" outlineLevel="0" collapsed="false"/>
    <row r="2366" customFormat="false" ht="12" hidden="false" customHeight="false" outlineLevel="0" collapsed="false"/>
    <row r="2367" customFormat="false" ht="12" hidden="false" customHeight="false" outlineLevel="0" collapsed="false"/>
    <row r="2368" customFormat="false" ht="12" hidden="false" customHeight="false" outlineLevel="0" collapsed="false"/>
    <row r="2369" customFormat="false" ht="12" hidden="false" customHeight="false" outlineLevel="0" collapsed="false"/>
    <row r="2370" customFormat="false" ht="12" hidden="false" customHeight="false" outlineLevel="0" collapsed="false"/>
    <row r="2371" customFormat="false" ht="12" hidden="false" customHeight="false" outlineLevel="0" collapsed="false"/>
    <row r="2372" customFormat="false" ht="12" hidden="false" customHeight="false" outlineLevel="0" collapsed="false"/>
    <row r="2373" customFormat="false" ht="12" hidden="false" customHeight="false" outlineLevel="0" collapsed="false"/>
    <row r="2374" customFormat="false" ht="12" hidden="false" customHeight="false" outlineLevel="0" collapsed="false"/>
    <row r="2375" customFormat="false" ht="12" hidden="false" customHeight="false" outlineLevel="0" collapsed="false"/>
    <row r="2376" customFormat="false" ht="12" hidden="false" customHeight="false" outlineLevel="0" collapsed="false"/>
    <row r="2377" customFormat="false" ht="12" hidden="false" customHeight="false" outlineLevel="0" collapsed="false"/>
    <row r="2378" customFormat="false" ht="12" hidden="false" customHeight="false" outlineLevel="0" collapsed="false"/>
    <row r="2379" customFormat="false" ht="12" hidden="false" customHeight="false" outlineLevel="0" collapsed="false"/>
    <row r="2380" customFormat="false" ht="12" hidden="false" customHeight="false" outlineLevel="0" collapsed="false"/>
    <row r="2381" customFormat="false" ht="12" hidden="false" customHeight="false" outlineLevel="0" collapsed="false"/>
    <row r="2382" customFormat="false" ht="12" hidden="false" customHeight="false" outlineLevel="0" collapsed="false"/>
    <row r="2383" customFormat="false" ht="12" hidden="false" customHeight="false" outlineLevel="0" collapsed="false"/>
    <row r="2384" customFormat="false" ht="12" hidden="false" customHeight="false" outlineLevel="0" collapsed="false"/>
    <row r="2385" customFormat="false" ht="12" hidden="false" customHeight="false" outlineLevel="0" collapsed="false"/>
    <row r="2386" customFormat="false" ht="12" hidden="false" customHeight="false" outlineLevel="0" collapsed="false"/>
    <row r="2387" customFormat="false" ht="12" hidden="false" customHeight="false" outlineLevel="0" collapsed="false"/>
    <row r="2388" customFormat="false" ht="12" hidden="false" customHeight="false" outlineLevel="0" collapsed="false"/>
    <row r="2389" customFormat="false" ht="12" hidden="false" customHeight="false" outlineLevel="0" collapsed="false"/>
    <row r="2390" customFormat="false" ht="12" hidden="false" customHeight="false" outlineLevel="0" collapsed="false"/>
    <row r="2391" customFormat="false" ht="12" hidden="false" customHeight="false" outlineLevel="0" collapsed="false"/>
    <row r="2392" customFormat="false" ht="12" hidden="false" customHeight="false" outlineLevel="0" collapsed="false"/>
    <row r="2393" customFormat="false" ht="12" hidden="false" customHeight="false" outlineLevel="0" collapsed="false"/>
    <row r="2394" customFormat="false" ht="12" hidden="false" customHeight="false" outlineLevel="0" collapsed="false"/>
    <row r="2395" customFormat="false" ht="12" hidden="false" customHeight="false" outlineLevel="0" collapsed="false"/>
    <row r="2396" customFormat="false" ht="12" hidden="false" customHeight="false" outlineLevel="0" collapsed="false"/>
    <row r="2397" customFormat="false" ht="12" hidden="false" customHeight="false" outlineLevel="0" collapsed="false"/>
    <row r="2398" customFormat="false" ht="12" hidden="false" customHeight="false" outlineLevel="0" collapsed="false"/>
    <row r="2399" customFormat="false" ht="12" hidden="false" customHeight="false" outlineLevel="0" collapsed="false"/>
    <row r="2400" customFormat="false" ht="12" hidden="false" customHeight="false" outlineLevel="0" collapsed="false"/>
    <row r="2401" customFormat="false" ht="12" hidden="false" customHeight="false" outlineLevel="0" collapsed="false"/>
    <row r="2402" customFormat="false" ht="12" hidden="false" customHeight="false" outlineLevel="0" collapsed="false"/>
    <row r="2403" customFormat="false" ht="12" hidden="false" customHeight="false" outlineLevel="0" collapsed="false"/>
    <row r="2404" customFormat="false" ht="12" hidden="false" customHeight="false" outlineLevel="0" collapsed="false"/>
    <row r="2405" customFormat="false" ht="12" hidden="false" customHeight="false" outlineLevel="0" collapsed="false"/>
    <row r="2406" customFormat="false" ht="12" hidden="false" customHeight="false" outlineLevel="0" collapsed="false"/>
    <row r="2407" customFormat="false" ht="12" hidden="false" customHeight="false" outlineLevel="0" collapsed="false"/>
    <row r="2408" customFormat="false" ht="12" hidden="false" customHeight="false" outlineLevel="0" collapsed="false"/>
    <row r="2409" customFormat="false" ht="12" hidden="false" customHeight="false" outlineLevel="0" collapsed="false"/>
    <row r="2410" customFormat="false" ht="12" hidden="false" customHeight="false" outlineLevel="0" collapsed="false"/>
    <row r="2411" customFormat="false" ht="12" hidden="false" customHeight="false" outlineLevel="0" collapsed="false"/>
    <row r="2412" customFormat="false" ht="12" hidden="false" customHeight="false" outlineLevel="0" collapsed="false"/>
    <row r="2413" customFormat="false" ht="12" hidden="false" customHeight="false" outlineLevel="0" collapsed="false"/>
    <row r="2414" customFormat="false" ht="12" hidden="false" customHeight="false" outlineLevel="0" collapsed="false"/>
    <row r="2415" customFormat="false" ht="12" hidden="false" customHeight="false" outlineLevel="0" collapsed="false"/>
    <row r="2416" customFormat="false" ht="12" hidden="false" customHeight="false" outlineLevel="0" collapsed="false"/>
    <row r="2417" customFormat="false" ht="12" hidden="false" customHeight="false" outlineLevel="0" collapsed="false"/>
    <row r="2418" customFormat="false" ht="12" hidden="false" customHeight="false" outlineLevel="0" collapsed="false"/>
    <row r="2419" customFormat="false" ht="12" hidden="false" customHeight="false" outlineLevel="0" collapsed="false"/>
    <row r="2420" customFormat="false" ht="12" hidden="false" customHeight="false" outlineLevel="0" collapsed="false"/>
    <row r="2421" customFormat="false" ht="12" hidden="false" customHeight="false" outlineLevel="0" collapsed="false"/>
    <row r="2422" customFormat="false" ht="12" hidden="false" customHeight="false" outlineLevel="0" collapsed="false"/>
    <row r="2423" customFormat="false" ht="12" hidden="false" customHeight="false" outlineLevel="0" collapsed="false"/>
    <row r="2424" customFormat="false" ht="12" hidden="false" customHeight="false" outlineLevel="0" collapsed="false"/>
    <row r="2425" customFormat="false" ht="12" hidden="false" customHeight="false" outlineLevel="0" collapsed="false"/>
    <row r="2426" customFormat="false" ht="12" hidden="false" customHeight="false" outlineLevel="0" collapsed="false"/>
    <row r="2427" customFormat="false" ht="12" hidden="false" customHeight="false" outlineLevel="0" collapsed="false"/>
    <row r="2428" customFormat="false" ht="12" hidden="false" customHeight="false" outlineLevel="0" collapsed="false"/>
    <row r="2429" customFormat="false" ht="12" hidden="false" customHeight="false" outlineLevel="0" collapsed="false"/>
    <row r="2430" customFormat="false" ht="12" hidden="false" customHeight="false" outlineLevel="0" collapsed="false"/>
    <row r="2431" customFormat="false" ht="12" hidden="false" customHeight="false" outlineLevel="0" collapsed="false"/>
    <row r="2432" customFormat="false" ht="12" hidden="false" customHeight="false" outlineLevel="0" collapsed="false"/>
    <row r="2433" customFormat="false" ht="12" hidden="false" customHeight="false" outlineLevel="0" collapsed="false"/>
    <row r="2434" customFormat="false" ht="12" hidden="false" customHeight="false" outlineLevel="0" collapsed="false"/>
    <row r="2435" customFormat="false" ht="12" hidden="false" customHeight="false" outlineLevel="0" collapsed="false"/>
    <row r="2436" customFormat="false" ht="12" hidden="false" customHeight="false" outlineLevel="0" collapsed="false"/>
    <row r="2437" customFormat="false" ht="12" hidden="false" customHeight="false" outlineLevel="0" collapsed="false"/>
    <row r="2438" customFormat="false" ht="12" hidden="false" customHeight="false" outlineLevel="0" collapsed="false"/>
    <row r="2439" customFormat="false" ht="12" hidden="false" customHeight="false" outlineLevel="0" collapsed="false"/>
    <row r="2440" customFormat="false" ht="12" hidden="false" customHeight="false" outlineLevel="0" collapsed="false"/>
    <row r="2441" customFormat="false" ht="12" hidden="false" customHeight="false" outlineLevel="0" collapsed="false"/>
    <row r="2442" customFormat="false" ht="12" hidden="false" customHeight="false" outlineLevel="0" collapsed="false"/>
    <row r="2443" customFormat="false" ht="12" hidden="false" customHeight="false" outlineLevel="0" collapsed="false"/>
    <row r="2444" customFormat="false" ht="12" hidden="false" customHeight="false" outlineLevel="0" collapsed="false"/>
    <row r="2445" customFormat="false" ht="12" hidden="false" customHeight="false" outlineLevel="0" collapsed="false"/>
    <row r="2446" customFormat="false" ht="12" hidden="false" customHeight="false" outlineLevel="0" collapsed="false"/>
    <row r="2447" customFormat="false" ht="12" hidden="false" customHeight="false" outlineLevel="0" collapsed="false"/>
    <row r="2448" customFormat="false" ht="12" hidden="false" customHeight="false" outlineLevel="0" collapsed="false"/>
    <row r="2449" customFormat="false" ht="12" hidden="false" customHeight="false" outlineLevel="0" collapsed="false"/>
    <row r="2450" customFormat="false" ht="12" hidden="false" customHeight="false" outlineLevel="0" collapsed="false"/>
    <row r="2451" customFormat="false" ht="12" hidden="false" customHeight="false" outlineLevel="0" collapsed="false"/>
    <row r="2452" customFormat="false" ht="12" hidden="false" customHeight="false" outlineLevel="0" collapsed="false"/>
    <row r="2453" customFormat="false" ht="12" hidden="false" customHeight="false" outlineLevel="0" collapsed="false"/>
    <row r="2454" customFormat="false" ht="12" hidden="false" customHeight="false" outlineLevel="0" collapsed="false"/>
    <row r="2455" customFormat="false" ht="12" hidden="false" customHeight="false" outlineLevel="0" collapsed="false"/>
    <row r="2456" customFormat="false" ht="12" hidden="false" customHeight="false" outlineLevel="0" collapsed="false"/>
    <row r="2457" customFormat="false" ht="12" hidden="false" customHeight="false" outlineLevel="0" collapsed="false"/>
    <row r="2458" customFormat="false" ht="12" hidden="false" customHeight="false" outlineLevel="0" collapsed="false"/>
    <row r="2459" customFormat="false" ht="12" hidden="false" customHeight="false" outlineLevel="0" collapsed="false"/>
    <row r="2460" customFormat="false" ht="12" hidden="false" customHeight="false" outlineLevel="0" collapsed="false"/>
    <row r="2461" customFormat="false" ht="12" hidden="false" customHeight="false" outlineLevel="0" collapsed="false"/>
    <row r="2462" customFormat="false" ht="12" hidden="false" customHeight="false" outlineLevel="0" collapsed="false"/>
    <row r="2463" customFormat="false" ht="12" hidden="false" customHeight="false" outlineLevel="0" collapsed="false"/>
    <row r="2464" customFormat="false" ht="12" hidden="false" customHeight="false" outlineLevel="0" collapsed="false"/>
    <row r="2465" customFormat="false" ht="12" hidden="false" customHeight="false" outlineLevel="0" collapsed="false"/>
    <row r="2466" customFormat="false" ht="12" hidden="false" customHeight="false" outlineLevel="0" collapsed="false"/>
    <row r="2467" customFormat="false" ht="12" hidden="false" customHeight="false" outlineLevel="0" collapsed="false"/>
    <row r="2468" customFormat="false" ht="12" hidden="false" customHeight="false" outlineLevel="0" collapsed="false"/>
    <row r="2469" customFormat="false" ht="12" hidden="false" customHeight="false" outlineLevel="0" collapsed="false"/>
    <row r="2470" customFormat="false" ht="12" hidden="false" customHeight="false" outlineLevel="0" collapsed="false"/>
    <row r="2471" customFormat="false" ht="12" hidden="false" customHeight="false" outlineLevel="0" collapsed="false"/>
    <row r="2472" customFormat="false" ht="12" hidden="false" customHeight="false" outlineLevel="0" collapsed="false"/>
    <row r="2473" customFormat="false" ht="12" hidden="false" customHeight="false" outlineLevel="0" collapsed="false"/>
    <row r="2474" customFormat="false" ht="12" hidden="false" customHeight="false" outlineLevel="0" collapsed="false"/>
    <row r="2475" customFormat="false" ht="12" hidden="false" customHeight="false" outlineLevel="0" collapsed="false"/>
    <row r="2476" customFormat="false" ht="12" hidden="false" customHeight="false" outlineLevel="0" collapsed="false"/>
    <row r="2477" customFormat="false" ht="12" hidden="false" customHeight="false" outlineLevel="0" collapsed="false"/>
    <row r="2478" customFormat="false" ht="12" hidden="false" customHeight="false" outlineLevel="0" collapsed="false"/>
    <row r="2479" customFormat="false" ht="12" hidden="false" customHeight="false" outlineLevel="0" collapsed="false"/>
    <row r="2480" customFormat="false" ht="12" hidden="false" customHeight="false" outlineLevel="0" collapsed="false"/>
    <row r="2481" customFormat="false" ht="12" hidden="false" customHeight="false" outlineLevel="0" collapsed="false"/>
    <row r="2482" customFormat="false" ht="12" hidden="false" customHeight="false" outlineLevel="0" collapsed="false"/>
    <row r="2483" customFormat="false" ht="12" hidden="false" customHeight="false" outlineLevel="0" collapsed="false"/>
    <row r="2484" customFormat="false" ht="12" hidden="false" customHeight="false" outlineLevel="0" collapsed="false"/>
    <row r="2485" customFormat="false" ht="12" hidden="false" customHeight="false" outlineLevel="0" collapsed="false"/>
    <row r="2486" customFormat="false" ht="12" hidden="false" customHeight="false" outlineLevel="0" collapsed="false"/>
    <row r="2487" customFormat="false" ht="12" hidden="false" customHeight="false" outlineLevel="0" collapsed="false"/>
    <row r="2488" customFormat="false" ht="12" hidden="false" customHeight="false" outlineLevel="0" collapsed="false"/>
    <row r="2489" customFormat="false" ht="12" hidden="false" customHeight="false" outlineLevel="0" collapsed="false"/>
    <row r="2490" customFormat="false" ht="12" hidden="false" customHeight="false" outlineLevel="0" collapsed="false"/>
    <row r="2491" customFormat="false" ht="12" hidden="false" customHeight="false" outlineLevel="0" collapsed="false"/>
    <row r="2492" customFormat="false" ht="12" hidden="false" customHeight="false" outlineLevel="0" collapsed="false"/>
    <row r="2493" customFormat="false" ht="12" hidden="false" customHeight="false" outlineLevel="0" collapsed="false"/>
    <row r="2494" customFormat="false" ht="12" hidden="false" customHeight="false" outlineLevel="0" collapsed="false"/>
    <row r="2495" customFormat="false" ht="12" hidden="false" customHeight="false" outlineLevel="0" collapsed="false"/>
    <row r="2496" customFormat="false" ht="12" hidden="false" customHeight="false" outlineLevel="0" collapsed="false"/>
    <row r="2497" customFormat="false" ht="12" hidden="false" customHeight="false" outlineLevel="0" collapsed="false"/>
    <row r="2498" customFormat="false" ht="12" hidden="false" customHeight="false" outlineLevel="0" collapsed="false"/>
    <row r="2499" customFormat="false" ht="12" hidden="false" customHeight="false" outlineLevel="0" collapsed="false"/>
    <row r="2500" customFormat="false" ht="12" hidden="false" customHeight="false" outlineLevel="0" collapsed="false"/>
    <row r="2501" customFormat="false" ht="12" hidden="false" customHeight="false" outlineLevel="0" collapsed="false"/>
    <row r="2502" customFormat="false" ht="12" hidden="false" customHeight="false" outlineLevel="0" collapsed="false"/>
    <row r="2503" customFormat="false" ht="12" hidden="false" customHeight="false" outlineLevel="0" collapsed="false"/>
    <row r="2504" customFormat="false" ht="12" hidden="false" customHeight="false" outlineLevel="0" collapsed="false"/>
    <row r="2505" customFormat="false" ht="12" hidden="false" customHeight="false" outlineLevel="0" collapsed="false"/>
    <row r="2506" customFormat="false" ht="12" hidden="false" customHeight="false" outlineLevel="0" collapsed="false"/>
    <row r="2507" customFormat="false" ht="12" hidden="false" customHeight="false" outlineLevel="0" collapsed="false"/>
    <row r="2508" customFormat="false" ht="12" hidden="false" customHeight="false" outlineLevel="0" collapsed="false"/>
    <row r="2509" customFormat="false" ht="12" hidden="false" customHeight="false" outlineLevel="0" collapsed="false"/>
    <row r="2510" customFormat="false" ht="12" hidden="false" customHeight="false" outlineLevel="0" collapsed="false"/>
    <row r="2511" customFormat="false" ht="12" hidden="false" customHeight="false" outlineLevel="0" collapsed="false"/>
    <row r="2512" customFormat="false" ht="12" hidden="false" customHeight="false" outlineLevel="0" collapsed="false"/>
    <row r="2513" customFormat="false" ht="12" hidden="false" customHeight="false" outlineLevel="0" collapsed="false"/>
    <row r="2514" customFormat="false" ht="12" hidden="false" customHeight="false" outlineLevel="0" collapsed="false"/>
    <row r="2515" customFormat="false" ht="12" hidden="false" customHeight="false" outlineLevel="0" collapsed="false"/>
    <row r="2516" customFormat="false" ht="12" hidden="false" customHeight="false" outlineLevel="0" collapsed="false"/>
    <row r="2517" customFormat="false" ht="12" hidden="false" customHeight="false" outlineLevel="0" collapsed="false"/>
    <row r="2518" customFormat="false" ht="12" hidden="false" customHeight="false" outlineLevel="0" collapsed="false"/>
    <row r="2519" customFormat="false" ht="12" hidden="false" customHeight="false" outlineLevel="0" collapsed="false"/>
    <row r="2520" customFormat="false" ht="12" hidden="false" customHeight="false" outlineLevel="0" collapsed="false"/>
    <row r="2521" customFormat="false" ht="12" hidden="false" customHeight="false" outlineLevel="0" collapsed="false"/>
    <row r="2522" customFormat="false" ht="12" hidden="false" customHeight="false" outlineLevel="0" collapsed="false"/>
    <row r="2523" customFormat="false" ht="12" hidden="false" customHeight="false" outlineLevel="0" collapsed="false"/>
    <row r="2524" customFormat="false" ht="12" hidden="false" customHeight="false" outlineLevel="0" collapsed="false"/>
    <row r="2525" customFormat="false" ht="12" hidden="false" customHeight="false" outlineLevel="0" collapsed="false"/>
    <row r="2526" customFormat="false" ht="12" hidden="false" customHeight="false" outlineLevel="0" collapsed="false"/>
    <row r="2527" customFormat="false" ht="12" hidden="false" customHeight="false" outlineLevel="0" collapsed="false"/>
    <row r="2528" customFormat="false" ht="12" hidden="false" customHeight="false" outlineLevel="0" collapsed="false"/>
    <row r="2529" customFormat="false" ht="12" hidden="false" customHeight="false" outlineLevel="0" collapsed="false"/>
    <row r="2530" customFormat="false" ht="12" hidden="false" customHeight="false" outlineLevel="0" collapsed="false"/>
    <row r="2531" customFormat="false" ht="12" hidden="false" customHeight="false" outlineLevel="0" collapsed="false"/>
    <row r="2532" customFormat="false" ht="12" hidden="false" customHeight="false" outlineLevel="0" collapsed="false"/>
    <row r="2533" customFormat="false" ht="12" hidden="false" customHeight="false" outlineLevel="0" collapsed="false"/>
    <row r="2534" customFormat="false" ht="12" hidden="false" customHeight="false" outlineLevel="0" collapsed="false"/>
    <row r="2535" customFormat="false" ht="12" hidden="false" customHeight="false" outlineLevel="0" collapsed="false"/>
    <row r="2536" customFormat="false" ht="12" hidden="false" customHeight="false" outlineLevel="0" collapsed="false"/>
    <row r="2537" customFormat="false" ht="12" hidden="false" customHeight="false" outlineLevel="0" collapsed="false"/>
    <row r="2538" customFormat="false" ht="12" hidden="false" customHeight="false" outlineLevel="0" collapsed="false"/>
    <row r="2539" customFormat="false" ht="12" hidden="false" customHeight="false" outlineLevel="0" collapsed="false"/>
    <row r="2540" customFormat="false" ht="12" hidden="false" customHeight="false" outlineLevel="0" collapsed="false"/>
    <row r="2541" customFormat="false" ht="12" hidden="false" customHeight="false" outlineLevel="0" collapsed="false"/>
    <row r="2542" customFormat="false" ht="12" hidden="false" customHeight="false" outlineLevel="0" collapsed="false"/>
    <row r="2543" customFormat="false" ht="12" hidden="false" customHeight="false" outlineLevel="0" collapsed="false"/>
    <row r="2544" customFormat="false" ht="12" hidden="false" customHeight="false" outlineLevel="0" collapsed="false"/>
    <row r="2545" customFormat="false" ht="12" hidden="false" customHeight="false" outlineLevel="0" collapsed="false"/>
    <row r="2546" customFormat="false" ht="12" hidden="false" customHeight="false" outlineLevel="0" collapsed="false"/>
    <row r="2547" customFormat="false" ht="12" hidden="false" customHeight="false" outlineLevel="0" collapsed="false"/>
    <row r="2548" customFormat="false" ht="12" hidden="false" customHeight="false" outlineLevel="0" collapsed="false"/>
    <row r="2549" customFormat="false" ht="12" hidden="false" customHeight="false" outlineLevel="0" collapsed="false"/>
    <row r="2550" customFormat="false" ht="12" hidden="false" customHeight="false" outlineLevel="0" collapsed="false"/>
    <row r="2551" customFormat="false" ht="12" hidden="false" customHeight="false" outlineLevel="0" collapsed="false"/>
    <row r="2552" customFormat="false" ht="12" hidden="false" customHeight="false" outlineLevel="0" collapsed="false"/>
    <row r="2553" customFormat="false" ht="12" hidden="false" customHeight="false" outlineLevel="0" collapsed="false"/>
    <row r="2554" customFormat="false" ht="12" hidden="false" customHeight="false" outlineLevel="0" collapsed="false"/>
    <row r="2555" customFormat="false" ht="12" hidden="false" customHeight="false" outlineLevel="0" collapsed="false"/>
    <row r="2556" customFormat="false" ht="12" hidden="false" customHeight="false" outlineLevel="0" collapsed="false"/>
    <row r="2557" customFormat="false" ht="12" hidden="false" customHeight="false" outlineLevel="0" collapsed="false"/>
    <row r="2558" customFormat="false" ht="12" hidden="false" customHeight="false" outlineLevel="0" collapsed="false"/>
    <row r="2559" customFormat="false" ht="12" hidden="false" customHeight="false" outlineLevel="0" collapsed="false"/>
    <row r="2560" customFormat="false" ht="12" hidden="false" customHeight="false" outlineLevel="0" collapsed="false"/>
    <row r="2561" customFormat="false" ht="12" hidden="false" customHeight="false" outlineLevel="0" collapsed="false"/>
    <row r="2562" customFormat="false" ht="12" hidden="false" customHeight="false" outlineLevel="0" collapsed="false"/>
    <row r="2563" customFormat="false" ht="12" hidden="false" customHeight="false" outlineLevel="0" collapsed="false"/>
    <row r="2564" customFormat="false" ht="12" hidden="false" customHeight="false" outlineLevel="0" collapsed="false"/>
    <row r="2565" customFormat="false" ht="12" hidden="false" customHeight="false" outlineLevel="0" collapsed="false"/>
    <row r="2566" customFormat="false" ht="12" hidden="false" customHeight="false" outlineLevel="0" collapsed="false"/>
    <row r="2567" customFormat="false" ht="12" hidden="false" customHeight="false" outlineLevel="0" collapsed="false"/>
    <row r="2568" customFormat="false" ht="12" hidden="false" customHeight="false" outlineLevel="0" collapsed="false"/>
    <row r="2569" customFormat="false" ht="12" hidden="false" customHeight="false" outlineLevel="0" collapsed="false"/>
    <row r="2570" customFormat="false" ht="12" hidden="false" customHeight="false" outlineLevel="0" collapsed="false"/>
    <row r="2571" customFormat="false" ht="12" hidden="false" customHeight="false" outlineLevel="0" collapsed="false"/>
    <row r="2572" customFormat="false" ht="12" hidden="false" customHeight="false" outlineLevel="0" collapsed="false"/>
    <row r="2573" customFormat="false" ht="12" hidden="false" customHeight="false" outlineLevel="0" collapsed="false"/>
    <row r="2574" customFormat="false" ht="12" hidden="false" customHeight="false" outlineLevel="0" collapsed="false"/>
    <row r="2575" customFormat="false" ht="12" hidden="false" customHeight="false" outlineLevel="0" collapsed="false"/>
    <row r="2576" customFormat="false" ht="12" hidden="false" customHeight="false" outlineLevel="0" collapsed="false"/>
    <row r="2577" customFormat="false" ht="12" hidden="false" customHeight="false" outlineLevel="0" collapsed="false"/>
    <row r="2578" customFormat="false" ht="12" hidden="false" customHeight="false" outlineLevel="0" collapsed="false"/>
    <row r="2579" customFormat="false" ht="12" hidden="false" customHeight="false" outlineLevel="0" collapsed="false"/>
    <row r="2580" customFormat="false" ht="12" hidden="false" customHeight="false" outlineLevel="0" collapsed="false"/>
    <row r="2581" customFormat="false" ht="12" hidden="false" customHeight="false" outlineLevel="0" collapsed="false"/>
    <row r="2582" customFormat="false" ht="12" hidden="false" customHeight="false" outlineLevel="0" collapsed="false"/>
    <row r="2583" customFormat="false" ht="12" hidden="false" customHeight="false" outlineLevel="0" collapsed="false"/>
    <row r="2584" customFormat="false" ht="12" hidden="false" customHeight="false" outlineLevel="0" collapsed="false"/>
    <row r="2585" customFormat="false" ht="12" hidden="false" customHeight="false" outlineLevel="0" collapsed="false"/>
    <row r="2586" customFormat="false" ht="12" hidden="false" customHeight="false" outlineLevel="0" collapsed="false"/>
    <row r="2587" customFormat="false" ht="12" hidden="false" customHeight="false" outlineLevel="0" collapsed="false"/>
    <row r="2588" customFormat="false" ht="12" hidden="false" customHeight="false" outlineLevel="0" collapsed="false"/>
    <row r="2589" customFormat="false" ht="12" hidden="false" customHeight="false" outlineLevel="0" collapsed="false"/>
    <row r="2590" customFormat="false" ht="12" hidden="false" customHeight="false" outlineLevel="0" collapsed="false"/>
    <row r="2591" customFormat="false" ht="12" hidden="false" customHeight="false" outlineLevel="0" collapsed="false"/>
    <row r="2592" customFormat="false" ht="12" hidden="false" customHeight="false" outlineLevel="0" collapsed="false"/>
    <row r="2593" customFormat="false" ht="12" hidden="false" customHeight="false" outlineLevel="0" collapsed="false"/>
    <row r="2594" customFormat="false" ht="12" hidden="false" customHeight="false" outlineLevel="0" collapsed="false"/>
    <row r="2595" customFormat="false" ht="12" hidden="false" customHeight="false" outlineLevel="0" collapsed="false"/>
    <row r="2596" customFormat="false" ht="12" hidden="false" customHeight="false" outlineLevel="0" collapsed="false"/>
    <row r="2597" customFormat="false" ht="12" hidden="false" customHeight="false" outlineLevel="0" collapsed="false"/>
    <row r="2598" customFormat="false" ht="12" hidden="false" customHeight="false" outlineLevel="0" collapsed="false"/>
    <row r="2599" customFormat="false" ht="12" hidden="false" customHeight="false" outlineLevel="0" collapsed="false"/>
    <row r="2600" customFormat="false" ht="12" hidden="false" customHeight="false" outlineLevel="0" collapsed="false"/>
    <row r="2601" customFormat="false" ht="12" hidden="false" customHeight="false" outlineLevel="0" collapsed="false"/>
    <row r="2602" customFormat="false" ht="12" hidden="false" customHeight="false" outlineLevel="0" collapsed="false"/>
    <row r="2603" customFormat="false" ht="12" hidden="false" customHeight="false" outlineLevel="0" collapsed="false"/>
    <row r="2604" customFormat="false" ht="12" hidden="false" customHeight="false" outlineLevel="0" collapsed="false"/>
    <row r="2605" customFormat="false" ht="12" hidden="false" customHeight="false" outlineLevel="0" collapsed="false"/>
    <row r="2606" customFormat="false" ht="12" hidden="false" customHeight="false" outlineLevel="0" collapsed="false"/>
    <row r="2607" customFormat="false" ht="12" hidden="false" customHeight="false" outlineLevel="0" collapsed="false"/>
    <row r="2608" customFormat="false" ht="12" hidden="false" customHeight="false" outlineLevel="0" collapsed="false"/>
    <row r="2609" customFormat="false" ht="12" hidden="false" customHeight="false" outlineLevel="0" collapsed="false"/>
    <row r="2610" customFormat="false" ht="12" hidden="false" customHeight="false" outlineLevel="0" collapsed="false"/>
    <row r="2611" customFormat="false" ht="12" hidden="false" customHeight="false" outlineLevel="0" collapsed="false"/>
    <row r="2612" customFormat="false" ht="12" hidden="false" customHeight="false" outlineLevel="0" collapsed="false"/>
    <row r="2613" customFormat="false" ht="12" hidden="false" customHeight="false" outlineLevel="0" collapsed="false"/>
    <row r="2614" customFormat="false" ht="12" hidden="false" customHeight="false" outlineLevel="0" collapsed="false"/>
    <row r="2615" customFormat="false" ht="12" hidden="false" customHeight="false" outlineLevel="0" collapsed="false"/>
    <row r="2616" customFormat="false" ht="12" hidden="false" customHeight="false" outlineLevel="0" collapsed="false"/>
    <row r="2617" customFormat="false" ht="12" hidden="false" customHeight="false" outlineLevel="0" collapsed="false"/>
    <row r="2618" customFormat="false" ht="12" hidden="false" customHeight="false" outlineLevel="0" collapsed="false"/>
    <row r="2619" customFormat="false" ht="12" hidden="false" customHeight="false" outlineLevel="0" collapsed="false"/>
    <row r="2620" customFormat="false" ht="12" hidden="false" customHeight="false" outlineLevel="0" collapsed="false"/>
    <row r="2621" customFormat="false" ht="12" hidden="false" customHeight="false" outlineLevel="0" collapsed="false"/>
    <row r="2622" customFormat="false" ht="12" hidden="false" customHeight="false" outlineLevel="0" collapsed="false"/>
    <row r="2623" customFormat="false" ht="12" hidden="false" customHeight="false" outlineLevel="0" collapsed="false"/>
    <row r="2624" customFormat="false" ht="12" hidden="false" customHeight="false" outlineLevel="0" collapsed="false"/>
    <row r="2625" customFormat="false" ht="12" hidden="false" customHeight="false" outlineLevel="0" collapsed="false"/>
    <row r="2626" customFormat="false" ht="12" hidden="false" customHeight="false" outlineLevel="0" collapsed="false"/>
    <row r="2627" customFormat="false" ht="12" hidden="false" customHeight="false" outlineLevel="0" collapsed="false"/>
    <row r="2628" customFormat="false" ht="12" hidden="false" customHeight="false" outlineLevel="0" collapsed="false"/>
    <row r="2629" customFormat="false" ht="12" hidden="false" customHeight="false" outlineLevel="0" collapsed="false"/>
    <row r="2630" customFormat="false" ht="12" hidden="false" customHeight="false" outlineLevel="0" collapsed="false"/>
    <row r="2631" customFormat="false" ht="12" hidden="false" customHeight="false" outlineLevel="0" collapsed="false"/>
    <row r="2632" customFormat="false" ht="12" hidden="false" customHeight="false" outlineLevel="0" collapsed="false"/>
    <row r="2633" customFormat="false" ht="12" hidden="false" customHeight="false" outlineLevel="0" collapsed="false"/>
    <row r="2634" customFormat="false" ht="12" hidden="false" customHeight="false" outlineLevel="0" collapsed="false"/>
    <row r="2635" customFormat="false" ht="12" hidden="false" customHeight="false" outlineLevel="0" collapsed="false"/>
    <row r="2636" customFormat="false" ht="12" hidden="false" customHeight="false" outlineLevel="0" collapsed="false"/>
    <row r="2637" customFormat="false" ht="12" hidden="false" customHeight="false" outlineLevel="0" collapsed="false"/>
    <row r="2638" customFormat="false" ht="12" hidden="false" customHeight="false" outlineLevel="0" collapsed="false"/>
    <row r="2639" customFormat="false" ht="12" hidden="false" customHeight="false" outlineLevel="0" collapsed="false"/>
    <row r="2640" customFormat="false" ht="12" hidden="false" customHeight="false" outlineLevel="0" collapsed="false"/>
    <row r="2641" customFormat="false" ht="12" hidden="false" customHeight="false" outlineLevel="0" collapsed="false"/>
    <row r="2642" customFormat="false" ht="12" hidden="false" customHeight="false" outlineLevel="0" collapsed="false"/>
    <row r="2643" customFormat="false" ht="12" hidden="false" customHeight="false" outlineLevel="0" collapsed="false"/>
    <row r="2644" customFormat="false" ht="12" hidden="false" customHeight="false" outlineLevel="0" collapsed="false"/>
    <row r="2645" customFormat="false" ht="12" hidden="false" customHeight="false" outlineLevel="0" collapsed="false"/>
    <row r="2646" customFormat="false" ht="12" hidden="false" customHeight="false" outlineLevel="0" collapsed="false"/>
    <row r="2647" customFormat="false" ht="12" hidden="false" customHeight="false" outlineLevel="0" collapsed="false"/>
    <row r="2648" customFormat="false" ht="12" hidden="false" customHeight="false" outlineLevel="0" collapsed="false"/>
    <row r="2649" customFormat="false" ht="12" hidden="false" customHeight="false" outlineLevel="0" collapsed="false"/>
    <row r="2650" customFormat="false" ht="12" hidden="false" customHeight="false" outlineLevel="0" collapsed="false"/>
    <row r="2651" customFormat="false" ht="12" hidden="false" customHeight="false" outlineLevel="0" collapsed="false"/>
    <row r="2652" customFormat="false" ht="12" hidden="false" customHeight="false" outlineLevel="0" collapsed="false"/>
    <row r="2653" customFormat="false" ht="12" hidden="false" customHeight="false" outlineLevel="0" collapsed="false"/>
    <row r="2654" customFormat="false" ht="12" hidden="false" customHeight="false" outlineLevel="0" collapsed="false"/>
    <row r="2655" customFormat="false" ht="12" hidden="false" customHeight="false" outlineLevel="0" collapsed="false"/>
    <row r="2656" customFormat="false" ht="12" hidden="false" customHeight="false" outlineLevel="0" collapsed="false"/>
    <row r="2657" customFormat="false" ht="12" hidden="false" customHeight="false" outlineLevel="0" collapsed="false"/>
    <row r="2658" customFormat="false" ht="12" hidden="false" customHeight="false" outlineLevel="0" collapsed="false"/>
    <row r="2659" customFormat="false" ht="12" hidden="false" customHeight="false" outlineLevel="0" collapsed="false"/>
    <row r="2660" customFormat="false" ht="12" hidden="false" customHeight="false" outlineLevel="0" collapsed="false"/>
    <row r="2661" customFormat="false" ht="12" hidden="false" customHeight="false" outlineLevel="0" collapsed="false"/>
    <row r="2662" customFormat="false" ht="12" hidden="false" customHeight="false" outlineLevel="0" collapsed="false"/>
    <row r="2663" customFormat="false" ht="12" hidden="false" customHeight="false" outlineLevel="0" collapsed="false"/>
    <row r="2664" customFormat="false" ht="12" hidden="false" customHeight="false" outlineLevel="0" collapsed="false"/>
    <row r="2665" customFormat="false" ht="12" hidden="false" customHeight="false" outlineLevel="0" collapsed="false"/>
    <row r="2666" customFormat="false" ht="12" hidden="false" customHeight="false" outlineLevel="0" collapsed="false"/>
    <row r="2667" customFormat="false" ht="12" hidden="false" customHeight="false" outlineLevel="0" collapsed="false"/>
    <row r="2668" customFormat="false" ht="12" hidden="false" customHeight="false" outlineLevel="0" collapsed="false"/>
    <row r="2669" customFormat="false" ht="12" hidden="false" customHeight="false" outlineLevel="0" collapsed="false"/>
    <row r="2670" customFormat="false" ht="12" hidden="false" customHeight="false" outlineLevel="0" collapsed="false"/>
    <row r="2671" customFormat="false" ht="12" hidden="false" customHeight="false" outlineLevel="0" collapsed="false"/>
    <row r="2672" customFormat="false" ht="12" hidden="false" customHeight="false" outlineLevel="0" collapsed="false"/>
    <row r="2673" customFormat="false" ht="12" hidden="false" customHeight="false" outlineLevel="0" collapsed="false"/>
    <row r="2674" customFormat="false" ht="12" hidden="false" customHeight="false" outlineLevel="0" collapsed="false"/>
    <row r="2675" customFormat="false" ht="12" hidden="false" customHeight="false" outlineLevel="0" collapsed="false"/>
    <row r="2676" customFormat="false" ht="12" hidden="false" customHeight="false" outlineLevel="0" collapsed="false"/>
    <row r="2677" customFormat="false" ht="12" hidden="false" customHeight="false" outlineLevel="0" collapsed="false"/>
    <row r="2678" customFormat="false" ht="12" hidden="false" customHeight="false" outlineLevel="0" collapsed="false"/>
    <row r="2679" customFormat="false" ht="12" hidden="false" customHeight="false" outlineLevel="0" collapsed="false"/>
    <row r="2680" customFormat="false" ht="12" hidden="false" customHeight="false" outlineLevel="0" collapsed="false"/>
    <row r="2681" customFormat="false" ht="12" hidden="false" customHeight="false" outlineLevel="0" collapsed="false"/>
    <row r="2682" customFormat="false" ht="12" hidden="false" customHeight="false" outlineLevel="0" collapsed="false"/>
    <row r="2683" customFormat="false" ht="12" hidden="false" customHeight="false" outlineLevel="0" collapsed="false"/>
    <row r="2684" customFormat="false" ht="12" hidden="false" customHeight="false" outlineLevel="0" collapsed="false"/>
    <row r="2685" customFormat="false" ht="12" hidden="false" customHeight="false" outlineLevel="0" collapsed="false"/>
    <row r="2686" customFormat="false" ht="12" hidden="false" customHeight="false" outlineLevel="0" collapsed="false"/>
    <row r="2687" customFormat="false" ht="12" hidden="false" customHeight="false" outlineLevel="0" collapsed="false"/>
    <row r="2688" customFormat="false" ht="12" hidden="false" customHeight="false" outlineLevel="0" collapsed="false"/>
    <row r="2689" customFormat="false" ht="12" hidden="false" customHeight="false" outlineLevel="0" collapsed="false"/>
    <row r="2690" customFormat="false" ht="12" hidden="false" customHeight="false" outlineLevel="0" collapsed="false"/>
    <row r="2691" customFormat="false" ht="12" hidden="false" customHeight="false" outlineLevel="0" collapsed="false"/>
    <row r="2692" customFormat="false" ht="12" hidden="false" customHeight="false" outlineLevel="0" collapsed="false"/>
    <row r="2693" customFormat="false" ht="12" hidden="false" customHeight="false" outlineLevel="0" collapsed="false"/>
    <row r="2694" customFormat="false" ht="12" hidden="false" customHeight="false" outlineLevel="0" collapsed="false"/>
    <row r="2695" customFormat="false" ht="12" hidden="false" customHeight="false" outlineLevel="0" collapsed="false"/>
    <row r="2696" customFormat="false" ht="12" hidden="false" customHeight="false" outlineLevel="0" collapsed="false"/>
    <row r="2697" customFormat="false" ht="12" hidden="false" customHeight="false" outlineLevel="0" collapsed="false"/>
    <row r="2698" customFormat="false" ht="12" hidden="false" customHeight="false" outlineLevel="0" collapsed="false"/>
    <row r="2699" customFormat="false" ht="12" hidden="false" customHeight="false" outlineLevel="0" collapsed="false"/>
    <row r="2700" customFormat="false" ht="12" hidden="false" customHeight="false" outlineLevel="0" collapsed="false"/>
    <row r="2701" customFormat="false" ht="12" hidden="false" customHeight="false" outlineLevel="0" collapsed="false"/>
    <row r="2702" customFormat="false" ht="12" hidden="false" customHeight="false" outlineLevel="0" collapsed="false"/>
    <row r="2703" customFormat="false" ht="12" hidden="false" customHeight="false" outlineLevel="0" collapsed="false"/>
    <row r="2704" customFormat="false" ht="12" hidden="false" customHeight="false" outlineLevel="0" collapsed="false"/>
    <row r="2705" customFormat="false" ht="12" hidden="false" customHeight="false" outlineLevel="0" collapsed="false"/>
    <row r="2706" customFormat="false" ht="12" hidden="false" customHeight="false" outlineLevel="0" collapsed="false"/>
    <row r="2707" customFormat="false" ht="12" hidden="false" customHeight="false" outlineLevel="0" collapsed="false"/>
    <row r="2708" customFormat="false" ht="12" hidden="false" customHeight="false" outlineLevel="0" collapsed="false"/>
    <row r="2709" customFormat="false" ht="12" hidden="false" customHeight="false" outlineLevel="0" collapsed="false"/>
    <row r="2710" customFormat="false" ht="12" hidden="false" customHeight="false" outlineLevel="0" collapsed="false"/>
    <row r="2711" customFormat="false" ht="12" hidden="false" customHeight="false" outlineLevel="0" collapsed="false"/>
    <row r="2712" customFormat="false" ht="12" hidden="false" customHeight="false" outlineLevel="0" collapsed="false"/>
    <row r="2713" customFormat="false" ht="12" hidden="false" customHeight="false" outlineLevel="0" collapsed="false"/>
    <row r="2714" customFormat="false" ht="12" hidden="false" customHeight="false" outlineLevel="0" collapsed="false"/>
    <row r="2715" customFormat="false" ht="12" hidden="false" customHeight="false" outlineLevel="0" collapsed="false"/>
    <row r="2716" customFormat="false" ht="12" hidden="false" customHeight="false" outlineLevel="0" collapsed="false"/>
    <row r="2717" customFormat="false" ht="12" hidden="false" customHeight="false" outlineLevel="0" collapsed="false"/>
    <row r="2718" customFormat="false" ht="12" hidden="false" customHeight="false" outlineLevel="0" collapsed="false"/>
    <row r="2719" customFormat="false" ht="12" hidden="false" customHeight="false" outlineLevel="0" collapsed="false"/>
    <row r="2720" customFormat="false" ht="12" hidden="false" customHeight="false" outlineLevel="0" collapsed="false"/>
    <row r="2721" customFormat="false" ht="12" hidden="false" customHeight="false" outlineLevel="0" collapsed="false"/>
    <row r="2722" customFormat="false" ht="12" hidden="false" customHeight="false" outlineLevel="0" collapsed="false"/>
    <row r="2723" customFormat="false" ht="12" hidden="false" customHeight="false" outlineLevel="0" collapsed="false"/>
    <row r="2724" customFormat="false" ht="12" hidden="false" customHeight="false" outlineLevel="0" collapsed="false"/>
    <row r="2725" customFormat="false" ht="12" hidden="false" customHeight="false" outlineLevel="0" collapsed="false"/>
    <row r="2726" customFormat="false" ht="12" hidden="false" customHeight="false" outlineLevel="0" collapsed="false"/>
    <row r="2727" customFormat="false" ht="12" hidden="false" customHeight="false" outlineLevel="0" collapsed="false"/>
    <row r="2728" customFormat="false" ht="12" hidden="false" customHeight="false" outlineLevel="0" collapsed="false"/>
    <row r="2729" customFormat="false" ht="12" hidden="false" customHeight="false" outlineLevel="0" collapsed="false"/>
    <row r="2730" customFormat="false" ht="12" hidden="false" customHeight="false" outlineLevel="0" collapsed="false"/>
    <row r="2731" customFormat="false" ht="12" hidden="false" customHeight="false" outlineLevel="0" collapsed="false"/>
    <row r="2732" customFormat="false" ht="12" hidden="false" customHeight="false" outlineLevel="0" collapsed="false"/>
    <row r="2733" customFormat="false" ht="12" hidden="false" customHeight="false" outlineLevel="0" collapsed="false"/>
    <row r="2734" customFormat="false" ht="12" hidden="false" customHeight="false" outlineLevel="0" collapsed="false"/>
    <row r="2735" customFormat="false" ht="12" hidden="false" customHeight="false" outlineLevel="0" collapsed="false"/>
    <row r="2736" customFormat="false" ht="12" hidden="false" customHeight="false" outlineLevel="0" collapsed="false"/>
    <row r="2737" customFormat="false" ht="12" hidden="false" customHeight="false" outlineLevel="0" collapsed="false"/>
    <row r="2738" customFormat="false" ht="12" hidden="false" customHeight="false" outlineLevel="0" collapsed="false"/>
    <row r="2739" customFormat="false" ht="12" hidden="false" customHeight="false" outlineLevel="0" collapsed="false"/>
    <row r="2740" customFormat="false" ht="12" hidden="false" customHeight="false" outlineLevel="0" collapsed="false"/>
    <row r="2741" customFormat="false" ht="12" hidden="false" customHeight="false" outlineLevel="0" collapsed="false"/>
    <row r="2742" customFormat="false" ht="12" hidden="false" customHeight="false" outlineLevel="0" collapsed="false"/>
    <row r="2743" customFormat="false" ht="12" hidden="false" customHeight="false" outlineLevel="0" collapsed="false"/>
    <row r="2744" customFormat="false" ht="12" hidden="false" customHeight="false" outlineLevel="0" collapsed="false"/>
    <row r="2745" customFormat="false" ht="12" hidden="false" customHeight="false" outlineLevel="0" collapsed="false"/>
    <row r="2746" customFormat="false" ht="12" hidden="false" customHeight="false" outlineLevel="0" collapsed="false"/>
    <row r="2747" customFormat="false" ht="12" hidden="false" customHeight="false" outlineLevel="0" collapsed="false"/>
    <row r="2748" customFormat="false" ht="12" hidden="false" customHeight="false" outlineLevel="0" collapsed="false"/>
    <row r="2749" customFormat="false" ht="12" hidden="false" customHeight="false" outlineLevel="0" collapsed="false"/>
    <row r="2750" customFormat="false" ht="12" hidden="false" customHeight="false" outlineLevel="0" collapsed="false"/>
    <row r="2751" customFormat="false" ht="12" hidden="false" customHeight="false" outlineLevel="0" collapsed="false"/>
    <row r="2752" customFormat="false" ht="12" hidden="false" customHeight="false" outlineLevel="0" collapsed="false"/>
    <row r="2753" customFormat="false" ht="12" hidden="false" customHeight="false" outlineLevel="0" collapsed="false"/>
    <row r="2754" customFormat="false" ht="12" hidden="false" customHeight="false" outlineLevel="0" collapsed="false"/>
    <row r="2755" customFormat="false" ht="12" hidden="false" customHeight="false" outlineLevel="0" collapsed="false"/>
    <row r="2756" customFormat="false" ht="12" hidden="false" customHeight="false" outlineLevel="0" collapsed="false"/>
    <row r="2757" customFormat="false" ht="12" hidden="false" customHeight="false" outlineLevel="0" collapsed="false"/>
    <row r="2758" customFormat="false" ht="12" hidden="false" customHeight="false" outlineLevel="0" collapsed="false"/>
    <row r="2759" customFormat="false" ht="12" hidden="false" customHeight="false" outlineLevel="0" collapsed="false"/>
    <row r="2760" customFormat="false" ht="12" hidden="false" customHeight="false" outlineLevel="0" collapsed="false"/>
    <row r="2761" customFormat="false" ht="12" hidden="false" customHeight="false" outlineLevel="0" collapsed="false"/>
    <row r="2762" customFormat="false" ht="12" hidden="false" customHeight="false" outlineLevel="0" collapsed="false"/>
    <row r="2763" customFormat="false" ht="12" hidden="false" customHeight="false" outlineLevel="0" collapsed="false"/>
    <row r="2764" customFormat="false" ht="12" hidden="false" customHeight="false" outlineLevel="0" collapsed="false"/>
    <row r="2765" customFormat="false" ht="12" hidden="false" customHeight="false" outlineLevel="0" collapsed="false"/>
    <row r="2766" customFormat="false" ht="12" hidden="false" customHeight="false" outlineLevel="0" collapsed="false"/>
    <row r="2767" customFormat="false" ht="12" hidden="false" customHeight="false" outlineLevel="0" collapsed="false"/>
    <row r="2768" customFormat="false" ht="12" hidden="false" customHeight="false" outlineLevel="0" collapsed="false"/>
    <row r="2769" customFormat="false" ht="12" hidden="false" customHeight="false" outlineLevel="0" collapsed="false"/>
    <row r="2770" customFormat="false" ht="12" hidden="false" customHeight="false" outlineLevel="0" collapsed="false"/>
    <row r="2771" customFormat="false" ht="12" hidden="false" customHeight="false" outlineLevel="0" collapsed="false"/>
    <row r="2772" customFormat="false" ht="12" hidden="false" customHeight="false" outlineLevel="0" collapsed="false"/>
    <row r="2773" customFormat="false" ht="12" hidden="false" customHeight="false" outlineLevel="0" collapsed="false"/>
    <row r="2774" customFormat="false" ht="12" hidden="false" customHeight="false" outlineLevel="0" collapsed="false"/>
    <row r="2775" customFormat="false" ht="12" hidden="false" customHeight="false" outlineLevel="0" collapsed="false"/>
    <row r="2776" customFormat="false" ht="12" hidden="false" customHeight="false" outlineLevel="0" collapsed="false"/>
    <row r="2777" customFormat="false" ht="12" hidden="false" customHeight="false" outlineLevel="0" collapsed="false"/>
    <row r="2778" customFormat="false" ht="12" hidden="false" customHeight="false" outlineLevel="0" collapsed="false"/>
    <row r="2779" customFormat="false" ht="12" hidden="false" customHeight="false" outlineLevel="0" collapsed="false"/>
    <row r="2780" customFormat="false" ht="12" hidden="false" customHeight="false" outlineLevel="0" collapsed="false"/>
    <row r="2781" customFormat="false" ht="12" hidden="false" customHeight="false" outlineLevel="0" collapsed="false"/>
    <row r="2782" customFormat="false" ht="12" hidden="false" customHeight="false" outlineLevel="0" collapsed="false"/>
    <row r="2783" customFormat="false" ht="12" hidden="false" customHeight="false" outlineLevel="0" collapsed="false"/>
    <row r="2784" customFormat="false" ht="12" hidden="false" customHeight="false" outlineLevel="0" collapsed="false"/>
    <row r="2785" customFormat="false" ht="12" hidden="false" customHeight="false" outlineLevel="0" collapsed="false"/>
    <row r="2786" customFormat="false" ht="12" hidden="false" customHeight="false" outlineLevel="0" collapsed="false"/>
    <row r="2787" customFormat="false" ht="12" hidden="false" customHeight="false" outlineLevel="0" collapsed="false"/>
    <row r="2788" customFormat="false" ht="12" hidden="false" customHeight="false" outlineLevel="0" collapsed="false"/>
    <row r="2789" customFormat="false" ht="12" hidden="false" customHeight="false" outlineLevel="0" collapsed="false"/>
    <row r="2790" customFormat="false" ht="12" hidden="false" customHeight="false" outlineLevel="0" collapsed="false"/>
    <row r="2791" customFormat="false" ht="12" hidden="false" customHeight="false" outlineLevel="0" collapsed="false"/>
    <row r="2792" customFormat="false" ht="12" hidden="false" customHeight="false" outlineLevel="0" collapsed="false"/>
    <row r="2793" customFormat="false" ht="12" hidden="false" customHeight="false" outlineLevel="0" collapsed="false"/>
    <row r="2794" customFormat="false" ht="12" hidden="false" customHeight="false" outlineLevel="0" collapsed="false"/>
    <row r="2795" customFormat="false" ht="12" hidden="false" customHeight="false" outlineLevel="0" collapsed="false"/>
    <row r="2796" customFormat="false" ht="12" hidden="false" customHeight="false" outlineLevel="0" collapsed="false"/>
    <row r="2797" customFormat="false" ht="12" hidden="false" customHeight="false" outlineLevel="0" collapsed="false"/>
    <row r="2798" customFormat="false" ht="12" hidden="false" customHeight="false" outlineLevel="0" collapsed="false"/>
    <row r="2799" customFormat="false" ht="12" hidden="false" customHeight="false" outlineLevel="0" collapsed="false"/>
    <row r="2800" customFormat="false" ht="12" hidden="false" customHeight="false" outlineLevel="0" collapsed="false"/>
    <row r="2801" customFormat="false" ht="12" hidden="false" customHeight="false" outlineLevel="0" collapsed="false"/>
    <row r="2802" customFormat="false" ht="12" hidden="false" customHeight="false" outlineLevel="0" collapsed="false"/>
    <row r="2803" customFormat="false" ht="12" hidden="false" customHeight="false" outlineLevel="0" collapsed="false"/>
    <row r="2804" customFormat="false" ht="12" hidden="false" customHeight="false" outlineLevel="0" collapsed="false"/>
    <row r="2805" customFormat="false" ht="12" hidden="false" customHeight="false" outlineLevel="0" collapsed="false"/>
    <row r="2806" customFormat="false" ht="12" hidden="false" customHeight="false" outlineLevel="0" collapsed="false"/>
    <row r="2807" customFormat="false" ht="12" hidden="false" customHeight="false" outlineLevel="0" collapsed="false"/>
    <row r="2808" customFormat="false" ht="12" hidden="false" customHeight="false" outlineLevel="0" collapsed="false"/>
    <row r="2809" customFormat="false" ht="12" hidden="false" customHeight="false" outlineLevel="0" collapsed="false"/>
    <row r="2810" customFormat="false" ht="12" hidden="false" customHeight="false" outlineLevel="0" collapsed="false"/>
    <row r="2811" customFormat="false" ht="12" hidden="false" customHeight="false" outlineLevel="0" collapsed="false"/>
    <row r="2812" customFormat="false" ht="12" hidden="false" customHeight="false" outlineLevel="0" collapsed="false"/>
    <row r="2813" customFormat="false" ht="12" hidden="false" customHeight="false" outlineLevel="0" collapsed="false"/>
    <row r="2814" customFormat="false" ht="12" hidden="false" customHeight="false" outlineLevel="0" collapsed="false"/>
    <row r="2815" customFormat="false" ht="12" hidden="false" customHeight="false" outlineLevel="0" collapsed="false"/>
    <row r="2816" customFormat="false" ht="12" hidden="false" customHeight="false" outlineLevel="0" collapsed="false"/>
    <row r="2817" customFormat="false" ht="12" hidden="false" customHeight="false" outlineLevel="0" collapsed="false"/>
    <row r="2818" customFormat="false" ht="12" hidden="false" customHeight="false" outlineLevel="0" collapsed="false"/>
    <row r="2819" customFormat="false" ht="12" hidden="false" customHeight="false" outlineLevel="0" collapsed="false"/>
    <row r="2820" customFormat="false" ht="12" hidden="false" customHeight="false" outlineLevel="0" collapsed="false"/>
    <row r="2821" customFormat="false" ht="12" hidden="false" customHeight="false" outlineLevel="0" collapsed="false"/>
    <row r="2822" customFormat="false" ht="12" hidden="false" customHeight="false" outlineLevel="0" collapsed="false"/>
    <row r="2823" customFormat="false" ht="12" hidden="false" customHeight="false" outlineLevel="0" collapsed="false"/>
    <row r="2824" customFormat="false" ht="12" hidden="false" customHeight="false" outlineLevel="0" collapsed="false"/>
    <row r="2825" customFormat="false" ht="12" hidden="false" customHeight="false" outlineLevel="0" collapsed="false"/>
    <row r="2826" customFormat="false" ht="12" hidden="false" customHeight="false" outlineLevel="0" collapsed="false"/>
    <row r="2827" customFormat="false" ht="12" hidden="false" customHeight="false" outlineLevel="0" collapsed="false"/>
    <row r="2828" customFormat="false" ht="12" hidden="false" customHeight="false" outlineLevel="0" collapsed="false"/>
    <row r="2829" customFormat="false" ht="12" hidden="false" customHeight="false" outlineLevel="0" collapsed="false"/>
    <row r="2830" customFormat="false" ht="12" hidden="false" customHeight="false" outlineLevel="0" collapsed="false"/>
    <row r="2831" customFormat="false" ht="12" hidden="false" customHeight="false" outlineLevel="0" collapsed="false"/>
    <row r="2832" customFormat="false" ht="12" hidden="false" customHeight="false" outlineLevel="0" collapsed="false"/>
    <row r="2833" customFormat="false" ht="12" hidden="false" customHeight="false" outlineLevel="0" collapsed="false"/>
    <row r="2834" customFormat="false" ht="12" hidden="false" customHeight="false" outlineLevel="0" collapsed="false"/>
    <row r="2835" customFormat="false" ht="12" hidden="false" customHeight="false" outlineLevel="0" collapsed="false"/>
    <row r="2836" customFormat="false" ht="12" hidden="false" customHeight="false" outlineLevel="0" collapsed="false"/>
    <row r="2837" customFormat="false" ht="12" hidden="false" customHeight="false" outlineLevel="0" collapsed="false"/>
    <row r="2838" customFormat="false" ht="12" hidden="false" customHeight="false" outlineLevel="0" collapsed="false"/>
    <row r="2839" customFormat="false" ht="12" hidden="false" customHeight="false" outlineLevel="0" collapsed="false"/>
    <row r="2840" customFormat="false" ht="12" hidden="false" customHeight="false" outlineLevel="0" collapsed="false"/>
    <row r="2841" customFormat="false" ht="12" hidden="false" customHeight="false" outlineLevel="0" collapsed="false"/>
    <row r="2842" customFormat="false" ht="12" hidden="false" customHeight="false" outlineLevel="0" collapsed="false"/>
    <row r="2843" customFormat="false" ht="12" hidden="false" customHeight="false" outlineLevel="0" collapsed="false"/>
    <row r="2844" customFormat="false" ht="12" hidden="false" customHeight="false" outlineLevel="0" collapsed="false"/>
    <row r="2845" customFormat="false" ht="12" hidden="false" customHeight="false" outlineLevel="0" collapsed="false"/>
    <row r="2846" customFormat="false" ht="12" hidden="false" customHeight="false" outlineLevel="0" collapsed="false"/>
    <row r="2847" customFormat="false" ht="12" hidden="false" customHeight="false" outlineLevel="0" collapsed="false"/>
    <row r="2848" customFormat="false" ht="12" hidden="false" customHeight="false" outlineLevel="0" collapsed="false"/>
    <row r="2849" customFormat="false" ht="12" hidden="false" customHeight="false" outlineLevel="0" collapsed="false"/>
    <row r="2850" customFormat="false" ht="12" hidden="false" customHeight="false" outlineLevel="0" collapsed="false"/>
    <row r="2851" customFormat="false" ht="12" hidden="false" customHeight="false" outlineLevel="0" collapsed="false"/>
    <row r="2852" customFormat="false" ht="12" hidden="false" customHeight="false" outlineLevel="0" collapsed="false"/>
    <row r="2853" customFormat="false" ht="12" hidden="false" customHeight="false" outlineLevel="0" collapsed="false"/>
    <row r="2854" customFormat="false" ht="12" hidden="false" customHeight="false" outlineLevel="0" collapsed="false"/>
    <row r="2855" customFormat="false" ht="12" hidden="false" customHeight="false" outlineLevel="0" collapsed="false"/>
    <row r="2856" customFormat="false" ht="12" hidden="false" customHeight="false" outlineLevel="0" collapsed="false"/>
    <row r="2857" customFormat="false" ht="12" hidden="false" customHeight="false" outlineLevel="0" collapsed="false"/>
    <row r="2858" customFormat="false" ht="12" hidden="false" customHeight="false" outlineLevel="0" collapsed="false"/>
    <row r="2859" customFormat="false" ht="12" hidden="false" customHeight="false" outlineLevel="0" collapsed="false"/>
    <row r="2860" customFormat="false" ht="12" hidden="false" customHeight="false" outlineLevel="0" collapsed="false"/>
    <row r="2861" customFormat="false" ht="12" hidden="false" customHeight="false" outlineLevel="0" collapsed="false"/>
    <row r="2862" customFormat="false" ht="12" hidden="false" customHeight="false" outlineLevel="0" collapsed="false"/>
    <row r="2863" customFormat="false" ht="12" hidden="false" customHeight="false" outlineLevel="0" collapsed="false"/>
    <row r="2864" customFormat="false" ht="12" hidden="false" customHeight="false" outlineLevel="0" collapsed="false"/>
    <row r="2865" customFormat="false" ht="12" hidden="false" customHeight="false" outlineLevel="0" collapsed="false"/>
    <row r="2866" customFormat="false" ht="12" hidden="false" customHeight="false" outlineLevel="0" collapsed="false"/>
    <row r="2867" customFormat="false" ht="12" hidden="false" customHeight="false" outlineLevel="0" collapsed="false"/>
    <row r="2868" customFormat="false" ht="12" hidden="false" customHeight="false" outlineLevel="0" collapsed="false"/>
    <row r="2869" customFormat="false" ht="12" hidden="false" customHeight="false" outlineLevel="0" collapsed="false"/>
    <row r="2870" customFormat="false" ht="12" hidden="false" customHeight="false" outlineLevel="0" collapsed="false"/>
    <row r="2871" customFormat="false" ht="12" hidden="false" customHeight="false" outlineLevel="0" collapsed="false"/>
    <row r="2872" customFormat="false" ht="12" hidden="false" customHeight="false" outlineLevel="0" collapsed="false"/>
    <row r="2873" customFormat="false" ht="12" hidden="false" customHeight="false" outlineLevel="0" collapsed="false"/>
    <row r="2874" customFormat="false" ht="12" hidden="false" customHeight="false" outlineLevel="0" collapsed="false"/>
    <row r="2875" customFormat="false" ht="12" hidden="false" customHeight="false" outlineLevel="0" collapsed="false"/>
    <row r="2876" customFormat="false" ht="12" hidden="false" customHeight="false" outlineLevel="0" collapsed="false"/>
    <row r="2877" customFormat="false" ht="12" hidden="false" customHeight="false" outlineLevel="0" collapsed="false"/>
    <row r="2878" customFormat="false" ht="12" hidden="false" customHeight="false" outlineLevel="0" collapsed="false"/>
    <row r="2879" customFormat="false" ht="12" hidden="false" customHeight="false" outlineLevel="0" collapsed="false"/>
    <row r="2880" customFormat="false" ht="12" hidden="false" customHeight="false" outlineLevel="0" collapsed="false"/>
    <row r="2881" customFormat="false" ht="12" hidden="false" customHeight="false" outlineLevel="0" collapsed="false"/>
    <row r="2882" customFormat="false" ht="12" hidden="false" customHeight="false" outlineLevel="0" collapsed="false"/>
    <row r="2883" customFormat="false" ht="12" hidden="false" customHeight="false" outlineLevel="0" collapsed="false"/>
    <row r="2884" customFormat="false" ht="12" hidden="false" customHeight="false" outlineLevel="0" collapsed="false"/>
    <row r="2885" customFormat="false" ht="12" hidden="false" customHeight="false" outlineLevel="0" collapsed="false"/>
    <row r="2886" customFormat="false" ht="12" hidden="false" customHeight="false" outlineLevel="0" collapsed="false"/>
    <row r="2887" customFormat="false" ht="12" hidden="false" customHeight="false" outlineLevel="0" collapsed="false"/>
    <row r="2888" customFormat="false" ht="12" hidden="false" customHeight="false" outlineLevel="0" collapsed="false"/>
    <row r="2889" customFormat="false" ht="12" hidden="false" customHeight="false" outlineLevel="0" collapsed="false"/>
    <row r="2890" customFormat="false" ht="12" hidden="false" customHeight="false" outlineLevel="0" collapsed="false"/>
    <row r="2891" customFormat="false" ht="12" hidden="false" customHeight="false" outlineLevel="0" collapsed="false"/>
    <row r="2892" customFormat="false" ht="12" hidden="false" customHeight="false" outlineLevel="0" collapsed="false"/>
    <row r="2893" customFormat="false" ht="12" hidden="false" customHeight="false" outlineLevel="0" collapsed="false"/>
    <row r="2894" customFormat="false" ht="12" hidden="false" customHeight="false" outlineLevel="0" collapsed="false"/>
    <row r="2895" customFormat="false" ht="12" hidden="false" customHeight="false" outlineLevel="0" collapsed="false"/>
    <row r="2896" customFormat="false" ht="12" hidden="false" customHeight="false" outlineLevel="0" collapsed="false"/>
    <row r="2897" customFormat="false" ht="12" hidden="false" customHeight="false" outlineLevel="0" collapsed="false"/>
    <row r="2898" customFormat="false" ht="12" hidden="false" customHeight="false" outlineLevel="0" collapsed="false"/>
    <row r="2899" customFormat="false" ht="12" hidden="false" customHeight="false" outlineLevel="0" collapsed="false"/>
    <row r="2900" customFormat="false" ht="12" hidden="false" customHeight="false" outlineLevel="0" collapsed="false"/>
    <row r="2901" customFormat="false" ht="12" hidden="false" customHeight="false" outlineLevel="0" collapsed="false"/>
    <row r="2902" customFormat="false" ht="12" hidden="false" customHeight="false" outlineLevel="0" collapsed="false"/>
    <row r="2903" customFormat="false" ht="12" hidden="false" customHeight="false" outlineLevel="0" collapsed="false"/>
    <row r="2904" customFormat="false" ht="12" hidden="false" customHeight="false" outlineLevel="0" collapsed="false"/>
    <row r="2905" customFormat="false" ht="12" hidden="false" customHeight="false" outlineLevel="0" collapsed="false"/>
    <row r="2906" customFormat="false" ht="12" hidden="false" customHeight="false" outlineLevel="0" collapsed="false"/>
    <row r="2907" customFormat="false" ht="12" hidden="false" customHeight="false" outlineLevel="0" collapsed="false"/>
    <row r="2908" customFormat="false" ht="12" hidden="false" customHeight="false" outlineLevel="0" collapsed="false"/>
    <row r="2909" customFormat="false" ht="12" hidden="false" customHeight="false" outlineLevel="0" collapsed="false"/>
    <row r="2910" customFormat="false" ht="12" hidden="false" customHeight="false" outlineLevel="0" collapsed="false"/>
    <row r="2911" customFormat="false" ht="12" hidden="false" customHeight="false" outlineLevel="0" collapsed="false"/>
    <row r="2912" customFormat="false" ht="12" hidden="false" customHeight="false" outlineLevel="0" collapsed="false"/>
    <row r="2913" customFormat="false" ht="12" hidden="false" customHeight="false" outlineLevel="0" collapsed="false"/>
    <row r="2914" customFormat="false" ht="12" hidden="false" customHeight="false" outlineLevel="0" collapsed="false"/>
    <row r="2915" customFormat="false" ht="12" hidden="false" customHeight="false" outlineLevel="0" collapsed="false"/>
    <row r="2916" customFormat="false" ht="12" hidden="false" customHeight="false" outlineLevel="0" collapsed="false"/>
    <row r="2917" customFormat="false" ht="12" hidden="false" customHeight="false" outlineLevel="0" collapsed="false"/>
    <row r="2918" customFormat="false" ht="12" hidden="false" customHeight="false" outlineLevel="0" collapsed="false"/>
    <row r="2919" customFormat="false" ht="12" hidden="false" customHeight="false" outlineLevel="0" collapsed="false"/>
    <row r="2920" customFormat="false" ht="12" hidden="false" customHeight="false" outlineLevel="0" collapsed="false"/>
    <row r="2921" customFormat="false" ht="12" hidden="false" customHeight="false" outlineLevel="0" collapsed="false"/>
    <row r="2922" customFormat="false" ht="12" hidden="false" customHeight="false" outlineLevel="0" collapsed="false"/>
    <row r="2923" customFormat="false" ht="12" hidden="false" customHeight="false" outlineLevel="0" collapsed="false"/>
    <row r="2924" customFormat="false" ht="12" hidden="false" customHeight="false" outlineLevel="0" collapsed="false"/>
    <row r="2925" customFormat="false" ht="12" hidden="false" customHeight="false" outlineLevel="0" collapsed="false"/>
    <row r="2926" customFormat="false" ht="12" hidden="false" customHeight="false" outlineLevel="0" collapsed="false"/>
    <row r="2927" customFormat="false" ht="12" hidden="false" customHeight="false" outlineLevel="0" collapsed="false"/>
    <row r="2928" customFormat="false" ht="12" hidden="false" customHeight="false" outlineLevel="0" collapsed="false"/>
    <row r="2929" customFormat="false" ht="12" hidden="false" customHeight="false" outlineLevel="0" collapsed="false"/>
    <row r="2930" customFormat="false" ht="12" hidden="false" customHeight="false" outlineLevel="0" collapsed="false"/>
    <row r="2931" customFormat="false" ht="12" hidden="false" customHeight="false" outlineLevel="0" collapsed="false"/>
    <row r="2932" customFormat="false" ht="12" hidden="false" customHeight="false" outlineLevel="0" collapsed="false"/>
    <row r="2933" customFormat="false" ht="12" hidden="false" customHeight="false" outlineLevel="0" collapsed="false"/>
    <row r="2934" customFormat="false" ht="12" hidden="false" customHeight="false" outlineLevel="0" collapsed="false"/>
    <row r="2935" customFormat="false" ht="12" hidden="false" customHeight="false" outlineLevel="0" collapsed="false"/>
    <row r="2936" customFormat="false" ht="12" hidden="false" customHeight="false" outlineLevel="0" collapsed="false"/>
    <row r="2937" customFormat="false" ht="12" hidden="false" customHeight="false" outlineLevel="0" collapsed="false"/>
    <row r="2938" customFormat="false" ht="12" hidden="false" customHeight="false" outlineLevel="0" collapsed="false"/>
    <row r="2939" customFormat="false" ht="12" hidden="false" customHeight="false" outlineLevel="0" collapsed="false"/>
    <row r="2940" customFormat="false" ht="12" hidden="false" customHeight="false" outlineLevel="0" collapsed="false"/>
    <row r="2941" customFormat="false" ht="12" hidden="false" customHeight="false" outlineLevel="0" collapsed="false"/>
    <row r="2942" customFormat="false" ht="12" hidden="false" customHeight="false" outlineLevel="0" collapsed="false"/>
    <row r="2943" customFormat="false" ht="12" hidden="false" customHeight="false" outlineLevel="0" collapsed="false"/>
    <row r="2944" customFormat="false" ht="12" hidden="false" customHeight="false" outlineLevel="0" collapsed="false"/>
    <row r="2945" customFormat="false" ht="12" hidden="false" customHeight="false" outlineLevel="0" collapsed="false"/>
    <row r="2946" customFormat="false" ht="12" hidden="false" customHeight="false" outlineLevel="0" collapsed="false"/>
    <row r="2947" customFormat="false" ht="12" hidden="false" customHeight="false" outlineLevel="0" collapsed="false"/>
    <row r="2948" customFormat="false" ht="12" hidden="false" customHeight="false" outlineLevel="0" collapsed="false"/>
    <row r="2949" customFormat="false" ht="12" hidden="false" customHeight="false" outlineLevel="0" collapsed="false"/>
    <row r="2950" customFormat="false" ht="12" hidden="false" customHeight="false" outlineLevel="0" collapsed="false"/>
    <row r="2951" customFormat="false" ht="12" hidden="false" customHeight="false" outlineLevel="0" collapsed="false"/>
    <row r="2952" customFormat="false" ht="12" hidden="false" customHeight="false" outlineLevel="0" collapsed="false"/>
    <row r="2953" customFormat="false" ht="12" hidden="false" customHeight="false" outlineLevel="0" collapsed="false"/>
    <row r="2954" customFormat="false" ht="12" hidden="false" customHeight="false" outlineLevel="0" collapsed="false"/>
    <row r="2955" customFormat="false" ht="12" hidden="false" customHeight="false" outlineLevel="0" collapsed="false"/>
    <row r="2956" customFormat="false" ht="12" hidden="false" customHeight="false" outlineLevel="0" collapsed="false"/>
    <row r="2957" customFormat="false" ht="12" hidden="false" customHeight="false" outlineLevel="0" collapsed="false"/>
    <row r="2958" customFormat="false" ht="12" hidden="false" customHeight="false" outlineLevel="0" collapsed="false"/>
    <row r="2959" customFormat="false" ht="12" hidden="false" customHeight="false" outlineLevel="0" collapsed="false"/>
    <row r="2960" customFormat="false" ht="12" hidden="false" customHeight="false" outlineLevel="0" collapsed="false"/>
    <row r="2961" customFormat="false" ht="12" hidden="false" customHeight="false" outlineLevel="0" collapsed="false"/>
    <row r="2962" customFormat="false" ht="12" hidden="false" customHeight="false" outlineLevel="0" collapsed="false"/>
    <row r="2963" customFormat="false" ht="12" hidden="false" customHeight="false" outlineLevel="0" collapsed="false"/>
    <row r="2964" customFormat="false" ht="12" hidden="false" customHeight="false" outlineLevel="0" collapsed="false"/>
    <row r="2965" customFormat="false" ht="12" hidden="false" customHeight="false" outlineLevel="0" collapsed="false"/>
    <row r="2966" customFormat="false" ht="12" hidden="false" customHeight="false" outlineLevel="0" collapsed="false"/>
    <row r="2967" customFormat="false" ht="12" hidden="false" customHeight="false" outlineLevel="0" collapsed="false"/>
    <row r="2968" customFormat="false" ht="12" hidden="false" customHeight="false" outlineLevel="0" collapsed="false"/>
    <row r="2969" customFormat="false" ht="12" hidden="false" customHeight="false" outlineLevel="0" collapsed="false"/>
    <row r="2970" customFormat="false" ht="12" hidden="false" customHeight="false" outlineLevel="0" collapsed="false"/>
    <row r="2971" customFormat="false" ht="12" hidden="false" customHeight="false" outlineLevel="0" collapsed="false"/>
    <row r="2972" customFormat="false" ht="12" hidden="false" customHeight="false" outlineLevel="0" collapsed="false"/>
    <row r="2973" customFormat="false" ht="12" hidden="false" customHeight="false" outlineLevel="0" collapsed="false"/>
    <row r="2974" customFormat="false" ht="12" hidden="false" customHeight="false" outlineLevel="0" collapsed="false"/>
    <row r="2975" customFormat="false" ht="12" hidden="false" customHeight="false" outlineLevel="0" collapsed="false"/>
    <row r="2976" customFormat="false" ht="12" hidden="false" customHeight="false" outlineLevel="0" collapsed="false"/>
    <row r="2977" customFormat="false" ht="12" hidden="false" customHeight="false" outlineLevel="0" collapsed="false"/>
    <row r="2978" customFormat="false" ht="12" hidden="false" customHeight="false" outlineLevel="0" collapsed="false"/>
    <row r="2979" customFormat="false" ht="12" hidden="false" customHeight="false" outlineLevel="0" collapsed="false"/>
    <row r="2980" customFormat="false" ht="12" hidden="false" customHeight="false" outlineLevel="0" collapsed="false"/>
    <row r="2981" customFormat="false" ht="12" hidden="false" customHeight="false" outlineLevel="0" collapsed="false"/>
    <row r="2982" customFormat="false" ht="12" hidden="false" customHeight="false" outlineLevel="0" collapsed="false"/>
    <row r="2983" customFormat="false" ht="12" hidden="false" customHeight="false" outlineLevel="0" collapsed="false"/>
    <row r="2984" customFormat="false" ht="12" hidden="false" customHeight="false" outlineLevel="0" collapsed="false"/>
    <row r="2985" customFormat="false" ht="12" hidden="false" customHeight="false" outlineLevel="0" collapsed="false"/>
    <row r="2986" customFormat="false" ht="12" hidden="false" customHeight="false" outlineLevel="0" collapsed="false"/>
    <row r="2987" customFormat="false" ht="12" hidden="false" customHeight="false" outlineLevel="0" collapsed="false"/>
    <row r="2988" customFormat="false" ht="12" hidden="false" customHeight="false" outlineLevel="0" collapsed="false"/>
    <row r="2989" customFormat="false" ht="12" hidden="false" customHeight="false" outlineLevel="0" collapsed="false"/>
    <row r="2990" customFormat="false" ht="12" hidden="false" customHeight="false" outlineLevel="0" collapsed="false"/>
    <row r="2991" customFormat="false" ht="12" hidden="false" customHeight="false" outlineLevel="0" collapsed="false"/>
    <row r="2992" customFormat="false" ht="12" hidden="false" customHeight="false" outlineLevel="0" collapsed="false"/>
    <row r="2993" customFormat="false" ht="12" hidden="false" customHeight="false" outlineLevel="0" collapsed="false"/>
    <row r="2994" customFormat="false" ht="12" hidden="false" customHeight="false" outlineLevel="0" collapsed="false"/>
    <row r="2995" customFormat="false" ht="12" hidden="false" customHeight="false" outlineLevel="0" collapsed="false"/>
    <row r="2996" customFormat="false" ht="12" hidden="false" customHeight="false" outlineLevel="0" collapsed="false"/>
    <row r="2997" customFormat="false" ht="12" hidden="false" customHeight="false" outlineLevel="0" collapsed="false"/>
    <row r="2998" customFormat="false" ht="12" hidden="false" customHeight="false" outlineLevel="0" collapsed="false"/>
    <row r="2999" customFormat="false" ht="12" hidden="false" customHeight="false" outlineLevel="0" collapsed="false"/>
    <row r="3000" customFormat="false" ht="12" hidden="false" customHeight="false" outlineLevel="0" collapsed="false"/>
    <row r="3001" customFormat="false" ht="12" hidden="false" customHeight="false" outlineLevel="0" collapsed="false"/>
    <row r="3002" customFormat="false" ht="12" hidden="false" customHeight="false" outlineLevel="0" collapsed="false"/>
    <row r="3003" customFormat="false" ht="12" hidden="false" customHeight="false" outlineLevel="0" collapsed="false"/>
    <row r="3004" customFormat="false" ht="12" hidden="false" customHeight="false" outlineLevel="0" collapsed="false"/>
    <row r="3005" customFormat="false" ht="12" hidden="false" customHeight="false" outlineLevel="0" collapsed="false"/>
    <row r="3006" customFormat="false" ht="12" hidden="false" customHeight="false" outlineLevel="0" collapsed="false"/>
    <row r="3007" customFormat="false" ht="12" hidden="false" customHeight="false" outlineLevel="0" collapsed="false"/>
    <row r="3008" customFormat="false" ht="12" hidden="false" customHeight="false" outlineLevel="0" collapsed="false"/>
    <row r="3009" customFormat="false" ht="12" hidden="false" customHeight="false" outlineLevel="0" collapsed="false"/>
    <row r="3010" customFormat="false" ht="12" hidden="false" customHeight="false" outlineLevel="0" collapsed="false"/>
    <row r="3011" customFormat="false" ht="12" hidden="false" customHeight="false" outlineLevel="0" collapsed="false"/>
    <row r="3012" customFormat="false" ht="12" hidden="false" customHeight="false" outlineLevel="0" collapsed="false"/>
    <row r="3013" customFormat="false" ht="12" hidden="false" customHeight="false" outlineLevel="0" collapsed="false"/>
    <row r="3014" customFormat="false" ht="12" hidden="false" customHeight="false" outlineLevel="0" collapsed="false"/>
    <row r="3015" customFormat="false" ht="12" hidden="false" customHeight="false" outlineLevel="0" collapsed="false"/>
    <row r="3016" customFormat="false" ht="12" hidden="false" customHeight="false" outlineLevel="0" collapsed="false"/>
    <row r="3017" customFormat="false" ht="12" hidden="false" customHeight="false" outlineLevel="0" collapsed="false"/>
    <row r="3018" customFormat="false" ht="12" hidden="false" customHeight="false" outlineLevel="0" collapsed="false"/>
    <row r="3019" customFormat="false" ht="12" hidden="false" customHeight="false" outlineLevel="0" collapsed="false"/>
    <row r="3020" customFormat="false" ht="12" hidden="false" customHeight="false" outlineLevel="0" collapsed="false"/>
    <row r="3021" customFormat="false" ht="12" hidden="false" customHeight="false" outlineLevel="0" collapsed="false"/>
    <row r="3022" customFormat="false" ht="12" hidden="false" customHeight="false" outlineLevel="0" collapsed="false"/>
    <row r="3023" customFormat="false" ht="12" hidden="false" customHeight="false" outlineLevel="0" collapsed="false"/>
    <row r="3024" customFormat="false" ht="12" hidden="false" customHeight="false" outlineLevel="0" collapsed="false"/>
    <row r="3025" customFormat="false" ht="12" hidden="false" customHeight="false" outlineLevel="0" collapsed="false"/>
    <row r="3026" customFormat="false" ht="12" hidden="false" customHeight="false" outlineLevel="0" collapsed="false"/>
    <row r="3027" customFormat="false" ht="12" hidden="false" customHeight="false" outlineLevel="0" collapsed="false"/>
    <row r="3028" customFormat="false" ht="12" hidden="false" customHeight="false" outlineLevel="0" collapsed="false"/>
    <row r="3029" customFormat="false" ht="12" hidden="false" customHeight="false" outlineLevel="0" collapsed="false"/>
    <row r="3030" customFormat="false" ht="12" hidden="false" customHeight="false" outlineLevel="0" collapsed="false"/>
    <row r="3031" customFormat="false" ht="12" hidden="false" customHeight="false" outlineLevel="0" collapsed="false"/>
    <row r="3032" customFormat="false" ht="12" hidden="false" customHeight="false" outlineLevel="0" collapsed="false"/>
    <row r="3033" customFormat="false" ht="12" hidden="false" customHeight="false" outlineLevel="0" collapsed="false"/>
    <row r="3034" customFormat="false" ht="12" hidden="false" customHeight="false" outlineLevel="0" collapsed="false"/>
    <row r="3035" customFormat="false" ht="12" hidden="false" customHeight="false" outlineLevel="0" collapsed="false"/>
    <row r="3036" customFormat="false" ht="12" hidden="false" customHeight="false" outlineLevel="0" collapsed="false"/>
    <row r="3037" customFormat="false" ht="12" hidden="false" customHeight="false" outlineLevel="0" collapsed="false"/>
    <row r="3038" customFormat="false" ht="12" hidden="false" customHeight="false" outlineLevel="0" collapsed="false"/>
    <row r="3039" customFormat="false" ht="12" hidden="false" customHeight="false" outlineLevel="0" collapsed="false"/>
    <row r="3040" customFormat="false" ht="12" hidden="false" customHeight="false" outlineLevel="0" collapsed="false"/>
    <row r="3041" customFormat="false" ht="12" hidden="false" customHeight="false" outlineLevel="0" collapsed="false"/>
    <row r="3042" customFormat="false" ht="12" hidden="false" customHeight="false" outlineLevel="0" collapsed="false"/>
    <row r="3043" customFormat="false" ht="12" hidden="false" customHeight="false" outlineLevel="0" collapsed="false"/>
    <row r="3044" customFormat="false" ht="12" hidden="false" customHeight="false" outlineLevel="0" collapsed="false"/>
    <row r="3045" customFormat="false" ht="12" hidden="false" customHeight="false" outlineLevel="0" collapsed="false"/>
    <row r="3046" customFormat="false" ht="12" hidden="false" customHeight="false" outlineLevel="0" collapsed="false"/>
    <row r="3047" customFormat="false" ht="12" hidden="false" customHeight="false" outlineLevel="0" collapsed="false"/>
    <row r="3048" customFormat="false" ht="12" hidden="false" customHeight="false" outlineLevel="0" collapsed="false"/>
    <row r="3049" customFormat="false" ht="12" hidden="false" customHeight="false" outlineLevel="0" collapsed="false"/>
    <row r="3050" customFormat="false" ht="12" hidden="false" customHeight="false" outlineLevel="0" collapsed="false"/>
    <row r="3051" customFormat="false" ht="12" hidden="false" customHeight="false" outlineLevel="0" collapsed="false"/>
    <row r="3052" customFormat="false" ht="12" hidden="false" customHeight="false" outlineLevel="0" collapsed="false"/>
    <row r="3053" customFormat="false" ht="12" hidden="false" customHeight="false" outlineLevel="0" collapsed="false"/>
    <row r="3054" customFormat="false" ht="12" hidden="false" customHeight="false" outlineLevel="0" collapsed="false"/>
    <row r="3055" customFormat="false" ht="12" hidden="false" customHeight="false" outlineLevel="0" collapsed="false"/>
    <row r="3056" customFormat="false" ht="12" hidden="false" customHeight="false" outlineLevel="0" collapsed="false"/>
    <row r="3057" customFormat="false" ht="12" hidden="false" customHeight="false" outlineLevel="0" collapsed="false"/>
    <row r="3058" customFormat="false" ht="12" hidden="false" customHeight="false" outlineLevel="0" collapsed="false"/>
    <row r="3059" customFormat="false" ht="12" hidden="false" customHeight="false" outlineLevel="0" collapsed="false"/>
    <row r="3060" customFormat="false" ht="12" hidden="false" customHeight="false" outlineLevel="0" collapsed="false"/>
    <row r="3061" customFormat="false" ht="12" hidden="false" customHeight="false" outlineLevel="0" collapsed="false"/>
    <row r="3062" customFormat="false" ht="12" hidden="false" customHeight="false" outlineLevel="0" collapsed="false"/>
    <row r="3063" customFormat="false" ht="12" hidden="false" customHeight="false" outlineLevel="0" collapsed="false"/>
    <row r="3064" customFormat="false" ht="12" hidden="false" customHeight="false" outlineLevel="0" collapsed="false"/>
    <row r="3065" customFormat="false" ht="12" hidden="false" customHeight="false" outlineLevel="0" collapsed="false"/>
    <row r="3066" customFormat="false" ht="12" hidden="false" customHeight="false" outlineLevel="0" collapsed="false"/>
    <row r="3067" customFormat="false" ht="12" hidden="false" customHeight="false" outlineLevel="0" collapsed="false"/>
    <row r="3068" customFormat="false" ht="12" hidden="false" customHeight="false" outlineLevel="0" collapsed="false"/>
    <row r="3069" customFormat="false" ht="12" hidden="false" customHeight="false" outlineLevel="0" collapsed="false"/>
    <row r="3070" customFormat="false" ht="12" hidden="false" customHeight="false" outlineLevel="0" collapsed="false"/>
    <row r="3071" customFormat="false" ht="12" hidden="false" customHeight="false" outlineLevel="0" collapsed="false"/>
    <row r="3072" customFormat="false" ht="12" hidden="false" customHeight="false" outlineLevel="0" collapsed="false"/>
    <row r="3073" customFormat="false" ht="12" hidden="false" customHeight="false" outlineLevel="0" collapsed="false"/>
    <row r="3074" customFormat="false" ht="12" hidden="false" customHeight="false" outlineLevel="0" collapsed="false"/>
    <row r="3075" customFormat="false" ht="12" hidden="false" customHeight="false" outlineLevel="0" collapsed="false"/>
    <row r="3076" customFormat="false" ht="12" hidden="false" customHeight="false" outlineLevel="0" collapsed="false"/>
    <row r="3077" customFormat="false" ht="12" hidden="false" customHeight="false" outlineLevel="0" collapsed="false"/>
    <row r="3078" customFormat="false" ht="12" hidden="false" customHeight="false" outlineLevel="0" collapsed="false"/>
    <row r="3079" customFormat="false" ht="12" hidden="false" customHeight="false" outlineLevel="0" collapsed="false"/>
    <row r="3080" customFormat="false" ht="12" hidden="false" customHeight="false" outlineLevel="0" collapsed="false"/>
    <row r="3081" customFormat="false" ht="12" hidden="false" customHeight="false" outlineLevel="0" collapsed="false"/>
    <row r="3082" customFormat="false" ht="12" hidden="false" customHeight="false" outlineLevel="0" collapsed="false"/>
    <row r="3083" customFormat="false" ht="12" hidden="false" customHeight="false" outlineLevel="0" collapsed="false"/>
    <row r="3084" customFormat="false" ht="12" hidden="false" customHeight="false" outlineLevel="0" collapsed="false"/>
    <row r="3085" customFormat="false" ht="12" hidden="false" customHeight="false" outlineLevel="0" collapsed="false"/>
    <row r="3086" customFormat="false" ht="12" hidden="false" customHeight="false" outlineLevel="0" collapsed="false"/>
    <row r="3087" customFormat="false" ht="12" hidden="false" customHeight="false" outlineLevel="0" collapsed="false"/>
    <row r="3088" customFormat="false" ht="12" hidden="false" customHeight="false" outlineLevel="0" collapsed="false"/>
    <row r="3089" customFormat="false" ht="12" hidden="false" customHeight="false" outlineLevel="0" collapsed="false"/>
    <row r="3090" customFormat="false" ht="12" hidden="false" customHeight="false" outlineLevel="0" collapsed="false"/>
    <row r="3091" customFormat="false" ht="12" hidden="false" customHeight="false" outlineLevel="0" collapsed="false"/>
    <row r="3092" customFormat="false" ht="12" hidden="false" customHeight="false" outlineLevel="0" collapsed="false"/>
    <row r="3093" customFormat="false" ht="12" hidden="false" customHeight="false" outlineLevel="0" collapsed="false"/>
    <row r="3094" customFormat="false" ht="12" hidden="false" customHeight="false" outlineLevel="0" collapsed="false"/>
    <row r="3095" customFormat="false" ht="12" hidden="false" customHeight="false" outlineLevel="0" collapsed="false"/>
    <row r="3096" customFormat="false" ht="12" hidden="false" customHeight="false" outlineLevel="0" collapsed="false"/>
    <row r="3097" customFormat="false" ht="12" hidden="false" customHeight="false" outlineLevel="0" collapsed="false"/>
    <row r="3098" customFormat="false" ht="12" hidden="false" customHeight="false" outlineLevel="0" collapsed="false"/>
    <row r="3099" customFormat="false" ht="12" hidden="false" customHeight="false" outlineLevel="0" collapsed="false"/>
    <row r="3100" customFormat="false" ht="12" hidden="false" customHeight="false" outlineLevel="0" collapsed="false"/>
    <row r="3101" customFormat="false" ht="12" hidden="false" customHeight="false" outlineLevel="0" collapsed="false"/>
    <row r="3102" customFormat="false" ht="12" hidden="false" customHeight="false" outlineLevel="0" collapsed="false"/>
    <row r="3103" customFormat="false" ht="12" hidden="false" customHeight="false" outlineLevel="0" collapsed="false"/>
    <row r="3104" customFormat="false" ht="12" hidden="false" customHeight="false" outlineLevel="0" collapsed="false"/>
    <row r="3105" customFormat="false" ht="12" hidden="false" customHeight="false" outlineLevel="0" collapsed="false"/>
    <row r="3106" customFormat="false" ht="12" hidden="false" customHeight="false" outlineLevel="0" collapsed="false"/>
    <row r="3107" customFormat="false" ht="12" hidden="false" customHeight="false" outlineLevel="0" collapsed="false"/>
    <row r="3108" customFormat="false" ht="12" hidden="false" customHeight="false" outlineLevel="0" collapsed="false"/>
    <row r="3109" customFormat="false" ht="12" hidden="false" customHeight="false" outlineLevel="0" collapsed="false"/>
    <row r="3110" customFormat="false" ht="12" hidden="false" customHeight="false" outlineLevel="0" collapsed="false"/>
    <row r="3111" customFormat="false" ht="12" hidden="false" customHeight="false" outlineLevel="0" collapsed="false"/>
    <row r="3112" customFormat="false" ht="12" hidden="false" customHeight="false" outlineLevel="0" collapsed="false"/>
    <row r="3113" customFormat="false" ht="12" hidden="false" customHeight="false" outlineLevel="0" collapsed="false"/>
    <row r="3114" customFormat="false" ht="12" hidden="false" customHeight="false" outlineLevel="0" collapsed="false"/>
    <row r="3115" customFormat="false" ht="12" hidden="false" customHeight="false" outlineLevel="0" collapsed="false"/>
    <row r="3116" customFormat="false" ht="12" hidden="false" customHeight="false" outlineLevel="0" collapsed="false"/>
    <row r="3117" customFormat="false" ht="12" hidden="false" customHeight="false" outlineLevel="0" collapsed="false"/>
    <row r="3118" customFormat="false" ht="12" hidden="false" customHeight="false" outlineLevel="0" collapsed="false"/>
    <row r="3119" customFormat="false" ht="12" hidden="false" customHeight="false" outlineLevel="0" collapsed="false"/>
    <row r="3120" customFormat="false" ht="12" hidden="false" customHeight="false" outlineLevel="0" collapsed="false"/>
    <row r="3121" customFormat="false" ht="12" hidden="false" customHeight="false" outlineLevel="0" collapsed="false"/>
    <row r="3122" customFormat="false" ht="12" hidden="false" customHeight="false" outlineLevel="0" collapsed="false"/>
    <row r="3123" customFormat="false" ht="12" hidden="false" customHeight="false" outlineLevel="0" collapsed="false"/>
    <row r="3124" customFormat="false" ht="12" hidden="false" customHeight="false" outlineLevel="0" collapsed="false"/>
    <row r="3125" customFormat="false" ht="12" hidden="false" customHeight="false" outlineLevel="0" collapsed="false"/>
    <row r="3126" customFormat="false" ht="12" hidden="false" customHeight="false" outlineLevel="0" collapsed="false"/>
    <row r="3127" customFormat="false" ht="12" hidden="false" customHeight="false" outlineLevel="0" collapsed="false"/>
    <row r="3128" customFormat="false" ht="12" hidden="false" customHeight="false" outlineLevel="0" collapsed="false"/>
    <row r="3129" customFormat="false" ht="12" hidden="false" customHeight="false" outlineLevel="0" collapsed="false"/>
    <row r="3130" customFormat="false" ht="12" hidden="false" customHeight="false" outlineLevel="0" collapsed="false"/>
    <row r="3131" customFormat="false" ht="12" hidden="false" customHeight="false" outlineLevel="0" collapsed="false"/>
    <row r="3132" customFormat="false" ht="12" hidden="false" customHeight="false" outlineLevel="0" collapsed="false"/>
    <row r="3133" customFormat="false" ht="12" hidden="false" customHeight="false" outlineLevel="0" collapsed="false"/>
    <row r="3134" customFormat="false" ht="12" hidden="false" customHeight="false" outlineLevel="0" collapsed="false"/>
    <row r="3135" customFormat="false" ht="12" hidden="false" customHeight="false" outlineLevel="0" collapsed="false"/>
    <row r="3136" customFormat="false" ht="12" hidden="false" customHeight="false" outlineLevel="0" collapsed="false"/>
    <row r="3137" customFormat="false" ht="12" hidden="false" customHeight="false" outlineLevel="0" collapsed="false"/>
    <row r="3138" customFormat="false" ht="12" hidden="false" customHeight="false" outlineLevel="0" collapsed="false"/>
    <row r="3139" customFormat="false" ht="12" hidden="false" customHeight="false" outlineLevel="0" collapsed="false"/>
    <row r="3140" customFormat="false" ht="12" hidden="false" customHeight="false" outlineLevel="0" collapsed="false"/>
    <row r="3141" customFormat="false" ht="12" hidden="false" customHeight="false" outlineLevel="0" collapsed="false"/>
    <row r="3142" customFormat="false" ht="12" hidden="false" customHeight="false" outlineLevel="0" collapsed="false"/>
    <row r="3143" customFormat="false" ht="12" hidden="false" customHeight="false" outlineLevel="0" collapsed="false"/>
    <row r="3144" customFormat="false" ht="12" hidden="false" customHeight="false" outlineLevel="0" collapsed="false"/>
    <row r="3145" customFormat="false" ht="12" hidden="false" customHeight="false" outlineLevel="0" collapsed="false"/>
    <row r="3146" customFormat="false" ht="12" hidden="false" customHeight="false" outlineLevel="0" collapsed="false"/>
    <row r="3147" customFormat="false" ht="12" hidden="false" customHeight="false" outlineLevel="0" collapsed="false"/>
    <row r="3148" customFormat="false" ht="12" hidden="false" customHeight="false" outlineLevel="0" collapsed="false"/>
    <row r="3149" customFormat="false" ht="12" hidden="false" customHeight="false" outlineLevel="0" collapsed="false"/>
    <row r="3150" customFormat="false" ht="12" hidden="false" customHeight="false" outlineLevel="0" collapsed="false"/>
    <row r="3151" customFormat="false" ht="12" hidden="false" customHeight="false" outlineLevel="0" collapsed="false"/>
    <row r="3152" customFormat="false" ht="12" hidden="false" customHeight="false" outlineLevel="0" collapsed="false"/>
    <row r="3153" customFormat="false" ht="12" hidden="false" customHeight="false" outlineLevel="0" collapsed="false"/>
    <row r="3154" customFormat="false" ht="12" hidden="false" customHeight="false" outlineLevel="0" collapsed="false"/>
    <row r="3155" customFormat="false" ht="12" hidden="false" customHeight="false" outlineLevel="0" collapsed="false"/>
    <row r="3156" customFormat="false" ht="12" hidden="false" customHeight="false" outlineLevel="0" collapsed="false"/>
    <row r="3157" customFormat="false" ht="12" hidden="false" customHeight="false" outlineLevel="0" collapsed="false"/>
    <row r="3158" customFormat="false" ht="12" hidden="false" customHeight="false" outlineLevel="0" collapsed="false"/>
    <row r="3159" customFormat="false" ht="12" hidden="false" customHeight="false" outlineLevel="0" collapsed="false"/>
    <row r="3160" customFormat="false" ht="12" hidden="false" customHeight="false" outlineLevel="0" collapsed="false"/>
    <row r="3161" customFormat="false" ht="12" hidden="false" customHeight="false" outlineLevel="0" collapsed="false"/>
    <row r="3162" customFormat="false" ht="12" hidden="false" customHeight="false" outlineLevel="0" collapsed="false"/>
    <row r="3163" customFormat="false" ht="12" hidden="false" customHeight="false" outlineLevel="0" collapsed="false"/>
    <row r="3164" customFormat="false" ht="12" hidden="false" customHeight="false" outlineLevel="0" collapsed="false"/>
    <row r="3165" customFormat="false" ht="12" hidden="false" customHeight="false" outlineLevel="0" collapsed="false"/>
    <row r="3166" customFormat="false" ht="12" hidden="false" customHeight="false" outlineLevel="0" collapsed="false"/>
    <row r="3167" customFormat="false" ht="12" hidden="false" customHeight="false" outlineLevel="0" collapsed="false"/>
    <row r="3168" customFormat="false" ht="12" hidden="false" customHeight="false" outlineLevel="0" collapsed="false"/>
    <row r="3169" customFormat="false" ht="12" hidden="false" customHeight="false" outlineLevel="0" collapsed="false"/>
    <row r="3170" customFormat="false" ht="12" hidden="false" customHeight="false" outlineLevel="0" collapsed="false"/>
    <row r="3171" customFormat="false" ht="12" hidden="false" customHeight="false" outlineLevel="0" collapsed="false"/>
    <row r="3172" customFormat="false" ht="12" hidden="false" customHeight="false" outlineLevel="0" collapsed="false"/>
    <row r="3173" customFormat="false" ht="12" hidden="false" customHeight="false" outlineLevel="0" collapsed="false"/>
    <row r="3174" customFormat="false" ht="12" hidden="false" customHeight="false" outlineLevel="0" collapsed="false"/>
    <row r="3175" customFormat="false" ht="12" hidden="false" customHeight="false" outlineLevel="0" collapsed="false"/>
    <row r="3176" customFormat="false" ht="12" hidden="false" customHeight="false" outlineLevel="0" collapsed="false"/>
    <row r="3177" customFormat="false" ht="12" hidden="false" customHeight="false" outlineLevel="0" collapsed="false"/>
    <row r="3178" customFormat="false" ht="12" hidden="false" customHeight="false" outlineLevel="0" collapsed="false"/>
    <row r="3179" customFormat="false" ht="12" hidden="false" customHeight="false" outlineLevel="0" collapsed="false"/>
    <row r="3180" customFormat="false" ht="12" hidden="false" customHeight="false" outlineLevel="0" collapsed="false"/>
    <row r="3181" customFormat="false" ht="12" hidden="false" customHeight="false" outlineLevel="0" collapsed="false"/>
    <row r="3182" customFormat="false" ht="12" hidden="false" customHeight="false" outlineLevel="0" collapsed="false"/>
    <row r="3183" customFormat="false" ht="12" hidden="false" customHeight="false" outlineLevel="0" collapsed="false"/>
    <row r="3184" customFormat="false" ht="12" hidden="false" customHeight="false" outlineLevel="0" collapsed="false"/>
    <row r="3185" customFormat="false" ht="12" hidden="false" customHeight="false" outlineLevel="0" collapsed="false"/>
    <row r="3186" customFormat="false" ht="12" hidden="false" customHeight="false" outlineLevel="0" collapsed="false"/>
    <row r="3187" customFormat="false" ht="12" hidden="false" customHeight="false" outlineLevel="0" collapsed="false"/>
    <row r="3188" customFormat="false" ht="12" hidden="false" customHeight="false" outlineLevel="0" collapsed="false"/>
    <row r="3189" customFormat="false" ht="12" hidden="false" customHeight="false" outlineLevel="0" collapsed="false"/>
    <row r="3190" customFormat="false" ht="12" hidden="false" customHeight="false" outlineLevel="0" collapsed="false"/>
    <row r="3191" customFormat="false" ht="12" hidden="false" customHeight="false" outlineLevel="0" collapsed="false"/>
    <row r="3192" customFormat="false" ht="12" hidden="false" customHeight="false" outlineLevel="0" collapsed="false"/>
    <row r="3193" customFormat="false" ht="12" hidden="false" customHeight="false" outlineLevel="0" collapsed="false"/>
    <row r="3194" customFormat="false" ht="12" hidden="false" customHeight="false" outlineLevel="0" collapsed="false"/>
    <row r="3195" customFormat="false" ht="12" hidden="false" customHeight="false" outlineLevel="0" collapsed="false"/>
    <row r="3196" customFormat="false" ht="12" hidden="false" customHeight="false" outlineLevel="0" collapsed="false"/>
    <row r="3197" customFormat="false" ht="12" hidden="false" customHeight="false" outlineLevel="0" collapsed="false"/>
    <row r="3198" customFormat="false" ht="12" hidden="false" customHeight="false" outlineLevel="0" collapsed="false"/>
    <row r="3199" customFormat="false" ht="12" hidden="false" customHeight="false" outlineLevel="0" collapsed="false"/>
    <row r="3200" customFormat="false" ht="12" hidden="false" customHeight="false" outlineLevel="0" collapsed="false"/>
    <row r="3201" customFormat="false" ht="12" hidden="false" customHeight="false" outlineLevel="0" collapsed="false"/>
    <row r="3202" customFormat="false" ht="12" hidden="false" customHeight="false" outlineLevel="0" collapsed="false"/>
    <row r="3203" customFormat="false" ht="12" hidden="false" customHeight="false" outlineLevel="0" collapsed="false"/>
    <row r="3204" customFormat="false" ht="12" hidden="false" customHeight="false" outlineLevel="0" collapsed="false"/>
    <row r="3205" customFormat="false" ht="12" hidden="false" customHeight="false" outlineLevel="0" collapsed="false"/>
    <row r="3206" customFormat="false" ht="12" hidden="false" customHeight="false" outlineLevel="0" collapsed="false"/>
    <row r="3207" customFormat="false" ht="12" hidden="false" customHeight="false" outlineLevel="0" collapsed="false"/>
    <row r="3208" customFormat="false" ht="12" hidden="false" customHeight="false" outlineLevel="0" collapsed="false"/>
    <row r="3209" customFormat="false" ht="12" hidden="false" customHeight="false" outlineLevel="0" collapsed="false"/>
    <row r="3210" customFormat="false" ht="12" hidden="false" customHeight="false" outlineLevel="0" collapsed="false"/>
    <row r="3211" customFormat="false" ht="12" hidden="false" customHeight="false" outlineLevel="0" collapsed="false"/>
    <row r="3212" customFormat="false" ht="12" hidden="false" customHeight="false" outlineLevel="0" collapsed="false"/>
    <row r="3213" customFormat="false" ht="12" hidden="false" customHeight="false" outlineLevel="0" collapsed="false"/>
    <row r="3214" customFormat="false" ht="12" hidden="false" customHeight="false" outlineLevel="0" collapsed="false"/>
    <row r="3215" customFormat="false" ht="12" hidden="false" customHeight="false" outlineLevel="0" collapsed="false"/>
    <row r="3216" customFormat="false" ht="12" hidden="false" customHeight="false" outlineLevel="0" collapsed="false"/>
    <row r="3217" customFormat="false" ht="12" hidden="false" customHeight="false" outlineLevel="0" collapsed="false"/>
    <row r="3218" customFormat="false" ht="12" hidden="false" customHeight="false" outlineLevel="0" collapsed="false"/>
    <row r="3219" customFormat="false" ht="12" hidden="false" customHeight="false" outlineLevel="0" collapsed="false"/>
    <row r="3220" customFormat="false" ht="12" hidden="false" customHeight="false" outlineLevel="0" collapsed="false"/>
    <row r="3221" customFormat="false" ht="12" hidden="false" customHeight="false" outlineLevel="0" collapsed="false"/>
    <row r="3222" customFormat="false" ht="12" hidden="false" customHeight="false" outlineLevel="0" collapsed="false"/>
    <row r="3223" customFormat="false" ht="12" hidden="false" customHeight="false" outlineLevel="0" collapsed="false"/>
    <row r="3224" customFormat="false" ht="12" hidden="false" customHeight="false" outlineLevel="0" collapsed="false"/>
    <row r="3225" customFormat="false" ht="12" hidden="false" customHeight="false" outlineLevel="0" collapsed="false"/>
    <row r="3226" customFormat="false" ht="12" hidden="false" customHeight="false" outlineLevel="0" collapsed="false"/>
    <row r="3227" customFormat="false" ht="12" hidden="false" customHeight="false" outlineLevel="0" collapsed="false"/>
    <row r="3228" customFormat="false" ht="12" hidden="false" customHeight="false" outlineLevel="0" collapsed="false"/>
    <row r="3229" customFormat="false" ht="12" hidden="false" customHeight="false" outlineLevel="0" collapsed="false"/>
    <row r="3230" customFormat="false" ht="12" hidden="false" customHeight="false" outlineLevel="0" collapsed="false"/>
    <row r="3231" customFormat="false" ht="12" hidden="false" customHeight="false" outlineLevel="0" collapsed="false"/>
    <row r="3232" customFormat="false" ht="12" hidden="false" customHeight="false" outlineLevel="0" collapsed="false"/>
    <row r="3233" customFormat="false" ht="12" hidden="false" customHeight="false" outlineLevel="0" collapsed="false"/>
    <row r="3234" customFormat="false" ht="12" hidden="false" customHeight="false" outlineLevel="0" collapsed="false"/>
    <row r="3235" customFormat="false" ht="12" hidden="false" customHeight="false" outlineLevel="0" collapsed="false"/>
    <row r="3236" customFormat="false" ht="12" hidden="false" customHeight="false" outlineLevel="0" collapsed="false"/>
    <row r="3237" customFormat="false" ht="12" hidden="false" customHeight="false" outlineLevel="0" collapsed="false"/>
    <row r="3238" customFormat="false" ht="12" hidden="false" customHeight="false" outlineLevel="0" collapsed="false"/>
    <row r="3239" customFormat="false" ht="12" hidden="false" customHeight="false" outlineLevel="0" collapsed="false"/>
    <row r="3240" customFormat="false" ht="12" hidden="false" customHeight="false" outlineLevel="0" collapsed="false"/>
    <row r="3241" customFormat="false" ht="12" hidden="false" customHeight="false" outlineLevel="0" collapsed="false"/>
    <row r="3242" customFormat="false" ht="12" hidden="false" customHeight="false" outlineLevel="0" collapsed="false"/>
    <row r="3243" customFormat="false" ht="12" hidden="false" customHeight="false" outlineLevel="0" collapsed="false"/>
    <row r="3244" customFormat="false" ht="12" hidden="false" customHeight="false" outlineLevel="0" collapsed="false"/>
    <row r="3245" customFormat="false" ht="12" hidden="false" customHeight="false" outlineLevel="0" collapsed="false"/>
    <row r="3246" customFormat="false" ht="12" hidden="false" customHeight="false" outlineLevel="0" collapsed="false"/>
    <row r="3247" customFormat="false" ht="12" hidden="false" customHeight="false" outlineLevel="0" collapsed="false"/>
    <row r="3248" customFormat="false" ht="12" hidden="false" customHeight="false" outlineLevel="0" collapsed="false"/>
    <row r="3249" customFormat="false" ht="12" hidden="false" customHeight="false" outlineLevel="0" collapsed="false"/>
    <row r="3250" customFormat="false" ht="12" hidden="false" customHeight="false" outlineLevel="0" collapsed="false"/>
    <row r="3251" customFormat="false" ht="12" hidden="false" customHeight="false" outlineLevel="0" collapsed="false"/>
    <row r="3252" customFormat="false" ht="12" hidden="false" customHeight="false" outlineLevel="0" collapsed="false"/>
    <row r="3253" customFormat="false" ht="12" hidden="false" customHeight="false" outlineLevel="0" collapsed="false"/>
    <row r="3254" customFormat="false" ht="12" hidden="false" customHeight="false" outlineLevel="0" collapsed="false"/>
    <row r="3255" customFormat="false" ht="12" hidden="false" customHeight="false" outlineLevel="0" collapsed="false"/>
    <row r="3256" customFormat="false" ht="12" hidden="false" customHeight="false" outlineLevel="0" collapsed="false"/>
    <row r="3257" customFormat="false" ht="12" hidden="false" customHeight="false" outlineLevel="0" collapsed="false"/>
    <row r="3258" customFormat="false" ht="12" hidden="false" customHeight="false" outlineLevel="0" collapsed="false"/>
    <row r="3259" customFormat="false" ht="12" hidden="false" customHeight="false" outlineLevel="0" collapsed="false"/>
    <row r="3260" customFormat="false" ht="12" hidden="false" customHeight="false" outlineLevel="0" collapsed="false"/>
    <row r="3261" customFormat="false" ht="12" hidden="false" customHeight="false" outlineLevel="0" collapsed="false"/>
    <row r="3262" customFormat="false" ht="12" hidden="false" customHeight="false" outlineLevel="0" collapsed="false"/>
    <row r="3263" customFormat="false" ht="12" hidden="false" customHeight="false" outlineLevel="0" collapsed="false"/>
    <row r="3264" customFormat="false" ht="12" hidden="false" customHeight="false" outlineLevel="0" collapsed="false"/>
    <row r="3265" customFormat="false" ht="12" hidden="false" customHeight="false" outlineLevel="0" collapsed="false"/>
    <row r="3266" customFormat="false" ht="12" hidden="false" customHeight="false" outlineLevel="0" collapsed="false"/>
    <row r="3267" customFormat="false" ht="12" hidden="false" customHeight="false" outlineLevel="0" collapsed="false"/>
    <row r="3268" customFormat="false" ht="12" hidden="false" customHeight="false" outlineLevel="0" collapsed="false"/>
    <row r="3269" customFormat="false" ht="12" hidden="false" customHeight="false" outlineLevel="0" collapsed="false"/>
    <row r="3270" customFormat="false" ht="12" hidden="false" customHeight="false" outlineLevel="0" collapsed="false"/>
    <row r="3271" customFormat="false" ht="12" hidden="false" customHeight="false" outlineLevel="0" collapsed="false"/>
    <row r="3272" customFormat="false" ht="12" hidden="false" customHeight="false" outlineLevel="0" collapsed="false"/>
    <row r="3273" customFormat="false" ht="12" hidden="false" customHeight="false" outlineLevel="0" collapsed="false"/>
    <row r="3274" customFormat="false" ht="12" hidden="false" customHeight="false" outlineLevel="0" collapsed="false"/>
    <row r="3275" customFormat="false" ht="12" hidden="false" customHeight="false" outlineLevel="0" collapsed="false"/>
    <row r="3276" customFormat="false" ht="12" hidden="false" customHeight="false" outlineLevel="0" collapsed="false"/>
    <row r="3277" customFormat="false" ht="12" hidden="false" customHeight="false" outlineLevel="0" collapsed="false"/>
    <row r="3278" customFormat="false" ht="12" hidden="false" customHeight="false" outlineLevel="0" collapsed="false"/>
    <row r="3279" customFormat="false" ht="12" hidden="false" customHeight="false" outlineLevel="0" collapsed="false"/>
    <row r="3280" customFormat="false" ht="12" hidden="false" customHeight="false" outlineLevel="0" collapsed="false"/>
    <row r="3281" customFormat="false" ht="12" hidden="false" customHeight="false" outlineLevel="0" collapsed="false"/>
    <row r="3282" customFormat="false" ht="12" hidden="false" customHeight="false" outlineLevel="0" collapsed="false"/>
    <row r="3283" customFormat="false" ht="12" hidden="false" customHeight="false" outlineLevel="0" collapsed="false"/>
    <row r="3284" customFormat="false" ht="12" hidden="false" customHeight="false" outlineLevel="0" collapsed="false"/>
    <row r="3285" customFormat="false" ht="12" hidden="false" customHeight="false" outlineLevel="0" collapsed="false"/>
    <row r="3286" customFormat="false" ht="12" hidden="false" customHeight="false" outlineLevel="0" collapsed="false"/>
    <row r="3287" customFormat="false" ht="12" hidden="false" customHeight="false" outlineLevel="0" collapsed="false"/>
    <row r="3288" customFormat="false" ht="12" hidden="false" customHeight="false" outlineLevel="0" collapsed="false"/>
    <row r="3289" customFormat="false" ht="12" hidden="false" customHeight="false" outlineLevel="0" collapsed="false"/>
    <row r="3290" customFormat="false" ht="12" hidden="false" customHeight="false" outlineLevel="0" collapsed="false"/>
    <row r="3291" customFormat="false" ht="12" hidden="false" customHeight="false" outlineLevel="0" collapsed="false"/>
    <row r="3292" customFormat="false" ht="12" hidden="false" customHeight="false" outlineLevel="0" collapsed="false"/>
    <row r="3293" customFormat="false" ht="12" hidden="false" customHeight="false" outlineLevel="0" collapsed="false"/>
    <row r="3294" customFormat="false" ht="12" hidden="false" customHeight="false" outlineLevel="0" collapsed="false"/>
    <row r="3295" customFormat="false" ht="12" hidden="false" customHeight="false" outlineLevel="0" collapsed="false"/>
    <row r="3296" customFormat="false" ht="12" hidden="false" customHeight="false" outlineLevel="0" collapsed="false"/>
    <row r="3297" customFormat="false" ht="12" hidden="false" customHeight="false" outlineLevel="0" collapsed="false"/>
    <row r="3298" customFormat="false" ht="12" hidden="false" customHeight="false" outlineLevel="0" collapsed="false"/>
    <row r="3299" customFormat="false" ht="12" hidden="false" customHeight="false" outlineLevel="0" collapsed="false"/>
    <row r="3300" customFormat="false" ht="12" hidden="false" customHeight="false" outlineLevel="0" collapsed="false"/>
    <row r="3301" customFormat="false" ht="12" hidden="false" customHeight="false" outlineLevel="0" collapsed="false"/>
    <row r="3302" customFormat="false" ht="12" hidden="false" customHeight="false" outlineLevel="0" collapsed="false"/>
    <row r="3303" customFormat="false" ht="12" hidden="false" customHeight="false" outlineLevel="0" collapsed="false"/>
    <row r="3304" customFormat="false" ht="12" hidden="false" customHeight="false" outlineLevel="0" collapsed="false"/>
    <row r="3305" customFormat="false" ht="12" hidden="false" customHeight="false" outlineLevel="0" collapsed="false"/>
    <row r="3306" customFormat="false" ht="12" hidden="false" customHeight="false" outlineLevel="0" collapsed="false"/>
    <row r="3307" customFormat="false" ht="12" hidden="false" customHeight="false" outlineLevel="0" collapsed="false"/>
    <row r="3308" customFormat="false" ht="12" hidden="false" customHeight="false" outlineLevel="0" collapsed="false"/>
    <row r="3309" customFormat="false" ht="12" hidden="false" customHeight="false" outlineLevel="0" collapsed="false"/>
    <row r="3310" customFormat="false" ht="12" hidden="false" customHeight="false" outlineLevel="0" collapsed="false"/>
    <row r="3311" customFormat="false" ht="12" hidden="false" customHeight="false" outlineLevel="0" collapsed="false"/>
    <row r="3312" customFormat="false" ht="12" hidden="false" customHeight="false" outlineLevel="0" collapsed="false"/>
    <row r="3313" customFormat="false" ht="12" hidden="false" customHeight="false" outlineLevel="0" collapsed="false"/>
    <row r="3314" customFormat="false" ht="12" hidden="false" customHeight="false" outlineLevel="0" collapsed="false"/>
    <row r="3315" customFormat="false" ht="12" hidden="false" customHeight="false" outlineLevel="0" collapsed="false"/>
    <row r="3316" customFormat="false" ht="12" hidden="false" customHeight="false" outlineLevel="0" collapsed="false"/>
    <row r="3317" customFormat="false" ht="12" hidden="false" customHeight="false" outlineLevel="0" collapsed="false"/>
    <row r="3318" customFormat="false" ht="12" hidden="false" customHeight="false" outlineLevel="0" collapsed="false"/>
    <row r="3319" customFormat="false" ht="12" hidden="false" customHeight="false" outlineLevel="0" collapsed="false"/>
    <row r="3320" customFormat="false" ht="12" hidden="false" customHeight="false" outlineLevel="0" collapsed="false"/>
    <row r="3321" customFormat="false" ht="12" hidden="false" customHeight="false" outlineLevel="0" collapsed="false"/>
    <row r="3322" customFormat="false" ht="12" hidden="false" customHeight="false" outlineLevel="0" collapsed="false"/>
    <row r="3323" customFormat="false" ht="12" hidden="false" customHeight="false" outlineLevel="0" collapsed="false"/>
    <row r="3324" customFormat="false" ht="12" hidden="false" customHeight="false" outlineLevel="0" collapsed="false"/>
    <row r="3325" customFormat="false" ht="12" hidden="false" customHeight="false" outlineLevel="0" collapsed="false"/>
    <row r="3326" customFormat="false" ht="12" hidden="false" customHeight="false" outlineLevel="0" collapsed="false"/>
    <row r="3327" customFormat="false" ht="12" hidden="false" customHeight="false" outlineLevel="0" collapsed="false"/>
    <row r="3328" customFormat="false" ht="12" hidden="false" customHeight="false" outlineLevel="0" collapsed="false"/>
    <row r="3329" customFormat="false" ht="12" hidden="false" customHeight="false" outlineLevel="0" collapsed="false"/>
    <row r="3330" customFormat="false" ht="12" hidden="false" customHeight="false" outlineLevel="0" collapsed="false"/>
    <row r="3331" customFormat="false" ht="12" hidden="false" customHeight="false" outlineLevel="0" collapsed="false"/>
    <row r="3332" customFormat="false" ht="12" hidden="false" customHeight="false" outlineLevel="0" collapsed="false"/>
    <row r="3333" customFormat="false" ht="12" hidden="false" customHeight="false" outlineLevel="0" collapsed="false"/>
    <row r="3334" customFormat="false" ht="12" hidden="false" customHeight="false" outlineLevel="0" collapsed="false"/>
    <row r="3335" customFormat="false" ht="12" hidden="false" customHeight="false" outlineLevel="0" collapsed="false"/>
    <row r="3336" customFormat="false" ht="12" hidden="false" customHeight="false" outlineLevel="0" collapsed="false"/>
    <row r="3337" customFormat="false" ht="12" hidden="false" customHeight="false" outlineLevel="0" collapsed="false"/>
    <row r="3338" customFormat="false" ht="12" hidden="false" customHeight="false" outlineLevel="0" collapsed="false"/>
    <row r="3339" customFormat="false" ht="12" hidden="false" customHeight="false" outlineLevel="0" collapsed="false"/>
    <row r="3340" customFormat="false" ht="12" hidden="false" customHeight="false" outlineLevel="0" collapsed="false"/>
    <row r="3341" customFormat="false" ht="12" hidden="false" customHeight="false" outlineLevel="0" collapsed="false"/>
    <row r="3342" customFormat="false" ht="12" hidden="false" customHeight="false" outlineLevel="0" collapsed="false"/>
    <row r="3343" customFormat="false" ht="12" hidden="false" customHeight="false" outlineLevel="0" collapsed="false"/>
    <row r="3344" customFormat="false" ht="12" hidden="false" customHeight="false" outlineLevel="0" collapsed="false"/>
    <row r="3345" customFormat="false" ht="12" hidden="false" customHeight="false" outlineLevel="0" collapsed="false"/>
    <row r="3346" customFormat="false" ht="12" hidden="false" customHeight="false" outlineLevel="0" collapsed="false"/>
    <row r="3347" customFormat="false" ht="12" hidden="false" customHeight="false" outlineLevel="0" collapsed="false"/>
    <row r="3348" customFormat="false" ht="12" hidden="false" customHeight="false" outlineLevel="0" collapsed="false"/>
    <row r="3349" customFormat="false" ht="12" hidden="false" customHeight="false" outlineLevel="0" collapsed="false"/>
    <row r="3350" customFormat="false" ht="12" hidden="false" customHeight="false" outlineLevel="0" collapsed="false"/>
    <row r="3351" customFormat="false" ht="12" hidden="false" customHeight="false" outlineLevel="0" collapsed="false"/>
    <row r="3352" customFormat="false" ht="12" hidden="false" customHeight="false" outlineLevel="0" collapsed="false"/>
    <row r="3353" customFormat="false" ht="12" hidden="false" customHeight="false" outlineLevel="0" collapsed="false"/>
    <row r="3354" customFormat="false" ht="12" hidden="false" customHeight="false" outlineLevel="0" collapsed="false"/>
    <row r="3355" customFormat="false" ht="12" hidden="false" customHeight="false" outlineLevel="0" collapsed="false"/>
    <row r="3356" customFormat="false" ht="12" hidden="false" customHeight="false" outlineLevel="0" collapsed="false"/>
    <row r="3357" customFormat="false" ht="12" hidden="false" customHeight="false" outlineLevel="0" collapsed="false"/>
    <row r="3358" customFormat="false" ht="12" hidden="false" customHeight="false" outlineLevel="0" collapsed="false"/>
    <row r="3359" customFormat="false" ht="12" hidden="false" customHeight="false" outlineLevel="0" collapsed="false"/>
    <row r="3360" customFormat="false" ht="12" hidden="false" customHeight="false" outlineLevel="0" collapsed="false"/>
    <row r="3361" customFormat="false" ht="12" hidden="false" customHeight="false" outlineLevel="0" collapsed="false"/>
    <row r="3362" customFormat="false" ht="12" hidden="false" customHeight="false" outlineLevel="0" collapsed="false"/>
    <row r="3363" customFormat="false" ht="12" hidden="false" customHeight="false" outlineLevel="0" collapsed="false"/>
    <row r="3364" customFormat="false" ht="12" hidden="false" customHeight="false" outlineLevel="0" collapsed="false"/>
    <row r="3365" customFormat="false" ht="12" hidden="false" customHeight="false" outlineLevel="0" collapsed="false"/>
    <row r="3366" customFormat="false" ht="12" hidden="false" customHeight="false" outlineLevel="0" collapsed="false"/>
    <row r="3367" customFormat="false" ht="12" hidden="false" customHeight="false" outlineLevel="0" collapsed="false"/>
    <row r="3368" customFormat="false" ht="12" hidden="false" customHeight="false" outlineLevel="0" collapsed="false"/>
    <row r="3369" customFormat="false" ht="12" hidden="false" customHeight="false" outlineLevel="0" collapsed="false"/>
    <row r="3370" customFormat="false" ht="12" hidden="false" customHeight="false" outlineLevel="0" collapsed="false"/>
    <row r="3371" customFormat="false" ht="12" hidden="false" customHeight="false" outlineLevel="0" collapsed="false"/>
    <row r="3372" customFormat="false" ht="12" hidden="false" customHeight="false" outlineLevel="0" collapsed="false"/>
    <row r="3373" customFormat="false" ht="12" hidden="false" customHeight="false" outlineLevel="0" collapsed="false"/>
    <row r="3374" customFormat="false" ht="12" hidden="false" customHeight="false" outlineLevel="0" collapsed="false"/>
    <row r="3375" customFormat="false" ht="12" hidden="false" customHeight="false" outlineLevel="0" collapsed="false"/>
    <row r="3376" customFormat="false" ht="12" hidden="false" customHeight="false" outlineLevel="0" collapsed="false"/>
    <row r="3377" customFormat="false" ht="12" hidden="false" customHeight="false" outlineLevel="0" collapsed="false"/>
    <row r="3378" customFormat="false" ht="12" hidden="false" customHeight="false" outlineLevel="0" collapsed="false"/>
    <row r="3379" customFormat="false" ht="12" hidden="false" customHeight="false" outlineLevel="0" collapsed="false"/>
    <row r="3380" customFormat="false" ht="12" hidden="false" customHeight="false" outlineLevel="0" collapsed="false"/>
    <row r="3381" customFormat="false" ht="12" hidden="false" customHeight="false" outlineLevel="0" collapsed="false"/>
    <row r="3382" customFormat="false" ht="12" hidden="false" customHeight="false" outlineLevel="0" collapsed="false"/>
    <row r="3383" customFormat="false" ht="12" hidden="false" customHeight="false" outlineLevel="0" collapsed="false"/>
    <row r="3384" customFormat="false" ht="12" hidden="false" customHeight="false" outlineLevel="0" collapsed="false"/>
    <row r="3385" customFormat="false" ht="12" hidden="false" customHeight="false" outlineLevel="0" collapsed="false"/>
    <row r="3386" customFormat="false" ht="12" hidden="false" customHeight="false" outlineLevel="0" collapsed="false"/>
    <row r="3387" customFormat="false" ht="12" hidden="false" customHeight="false" outlineLevel="0" collapsed="false"/>
    <row r="3388" customFormat="false" ht="12" hidden="false" customHeight="false" outlineLevel="0" collapsed="false"/>
    <row r="3389" customFormat="false" ht="12" hidden="false" customHeight="false" outlineLevel="0" collapsed="false"/>
    <row r="3390" customFormat="false" ht="12" hidden="false" customHeight="false" outlineLevel="0" collapsed="false"/>
    <row r="3391" customFormat="false" ht="12" hidden="false" customHeight="false" outlineLevel="0" collapsed="false"/>
    <row r="3392" customFormat="false" ht="12" hidden="false" customHeight="false" outlineLevel="0" collapsed="false"/>
    <row r="3393" customFormat="false" ht="12" hidden="false" customHeight="false" outlineLevel="0" collapsed="false"/>
    <row r="3394" customFormat="false" ht="12" hidden="false" customHeight="false" outlineLevel="0" collapsed="false"/>
    <row r="3395" customFormat="false" ht="12" hidden="false" customHeight="false" outlineLevel="0" collapsed="false"/>
    <row r="3396" customFormat="false" ht="12" hidden="false" customHeight="false" outlineLevel="0" collapsed="false"/>
    <row r="3397" customFormat="false" ht="12" hidden="false" customHeight="false" outlineLevel="0" collapsed="false"/>
    <row r="3398" customFormat="false" ht="12" hidden="false" customHeight="false" outlineLevel="0" collapsed="false"/>
    <row r="3399" customFormat="false" ht="12" hidden="false" customHeight="false" outlineLevel="0" collapsed="false"/>
    <row r="3400" customFormat="false" ht="12" hidden="false" customHeight="false" outlineLevel="0" collapsed="false"/>
    <row r="3401" customFormat="false" ht="12" hidden="false" customHeight="false" outlineLevel="0" collapsed="false"/>
    <row r="3402" customFormat="false" ht="12" hidden="false" customHeight="false" outlineLevel="0" collapsed="false"/>
    <row r="3403" customFormat="false" ht="12" hidden="false" customHeight="false" outlineLevel="0" collapsed="false"/>
    <row r="3404" customFormat="false" ht="12" hidden="false" customHeight="false" outlineLevel="0" collapsed="false"/>
    <row r="3405" customFormat="false" ht="12" hidden="false" customHeight="false" outlineLevel="0" collapsed="false"/>
    <row r="3406" customFormat="false" ht="12" hidden="false" customHeight="false" outlineLevel="0" collapsed="false"/>
    <row r="3407" customFormat="false" ht="12" hidden="false" customHeight="false" outlineLevel="0" collapsed="false"/>
    <row r="3408" customFormat="false" ht="12" hidden="false" customHeight="false" outlineLevel="0" collapsed="false"/>
    <row r="3409" customFormat="false" ht="12" hidden="false" customHeight="false" outlineLevel="0" collapsed="false"/>
    <row r="3410" customFormat="false" ht="12" hidden="false" customHeight="false" outlineLevel="0" collapsed="false"/>
    <row r="3411" customFormat="false" ht="12" hidden="false" customHeight="false" outlineLevel="0" collapsed="false"/>
    <row r="3412" customFormat="false" ht="12" hidden="false" customHeight="false" outlineLevel="0" collapsed="false"/>
    <row r="3413" customFormat="false" ht="12" hidden="false" customHeight="false" outlineLevel="0" collapsed="false"/>
    <row r="3414" customFormat="false" ht="12" hidden="false" customHeight="false" outlineLevel="0" collapsed="false"/>
    <row r="3415" customFormat="false" ht="12" hidden="false" customHeight="false" outlineLevel="0" collapsed="false"/>
    <row r="3416" customFormat="false" ht="12" hidden="false" customHeight="false" outlineLevel="0" collapsed="false"/>
    <row r="3417" customFormat="false" ht="12" hidden="false" customHeight="false" outlineLevel="0" collapsed="false"/>
    <row r="3418" customFormat="false" ht="12" hidden="false" customHeight="false" outlineLevel="0" collapsed="false"/>
    <row r="3419" customFormat="false" ht="12" hidden="false" customHeight="false" outlineLevel="0" collapsed="false"/>
    <row r="3420" customFormat="false" ht="12" hidden="false" customHeight="false" outlineLevel="0" collapsed="false"/>
    <row r="3421" customFormat="false" ht="12" hidden="false" customHeight="false" outlineLevel="0" collapsed="false"/>
    <row r="3422" customFormat="false" ht="12" hidden="false" customHeight="false" outlineLevel="0" collapsed="false"/>
    <row r="3423" customFormat="false" ht="12" hidden="false" customHeight="false" outlineLevel="0" collapsed="false"/>
    <row r="3424" customFormat="false" ht="12" hidden="false" customHeight="false" outlineLevel="0" collapsed="false"/>
    <row r="3425" customFormat="false" ht="12" hidden="false" customHeight="false" outlineLevel="0" collapsed="false"/>
    <row r="3426" customFormat="false" ht="12" hidden="false" customHeight="false" outlineLevel="0" collapsed="false"/>
    <row r="3427" customFormat="false" ht="12" hidden="false" customHeight="false" outlineLevel="0" collapsed="false"/>
    <row r="3428" customFormat="false" ht="12" hidden="false" customHeight="false" outlineLevel="0" collapsed="false"/>
    <row r="3429" customFormat="false" ht="12" hidden="false" customHeight="false" outlineLevel="0" collapsed="false"/>
    <row r="3430" customFormat="false" ht="12" hidden="false" customHeight="false" outlineLevel="0" collapsed="false"/>
    <row r="3431" customFormat="false" ht="12" hidden="false" customHeight="false" outlineLevel="0" collapsed="false"/>
    <row r="3432" customFormat="false" ht="12" hidden="false" customHeight="false" outlineLevel="0" collapsed="false"/>
    <row r="3433" customFormat="false" ht="12" hidden="false" customHeight="false" outlineLevel="0" collapsed="false"/>
    <row r="3434" customFormat="false" ht="12" hidden="false" customHeight="false" outlineLevel="0" collapsed="false"/>
    <row r="3435" customFormat="false" ht="12" hidden="false" customHeight="false" outlineLevel="0" collapsed="false"/>
    <row r="3436" customFormat="false" ht="12" hidden="false" customHeight="false" outlineLevel="0" collapsed="false"/>
    <row r="3437" customFormat="false" ht="12" hidden="false" customHeight="false" outlineLevel="0" collapsed="false"/>
    <row r="3438" customFormat="false" ht="12" hidden="false" customHeight="false" outlineLevel="0" collapsed="false"/>
    <row r="3439" customFormat="false" ht="12" hidden="false" customHeight="false" outlineLevel="0" collapsed="false"/>
    <row r="3440" customFormat="false" ht="12" hidden="false" customHeight="false" outlineLevel="0" collapsed="false"/>
    <row r="3441" customFormat="false" ht="12" hidden="false" customHeight="false" outlineLevel="0" collapsed="false"/>
    <row r="3442" customFormat="false" ht="12" hidden="false" customHeight="false" outlineLevel="0" collapsed="false"/>
    <row r="3443" customFormat="false" ht="12" hidden="false" customHeight="false" outlineLevel="0" collapsed="false"/>
    <row r="3444" customFormat="false" ht="12" hidden="false" customHeight="false" outlineLevel="0" collapsed="false"/>
    <row r="3445" customFormat="false" ht="12" hidden="false" customHeight="false" outlineLevel="0" collapsed="false"/>
    <row r="3446" customFormat="false" ht="12" hidden="false" customHeight="false" outlineLevel="0" collapsed="false"/>
    <row r="3447" customFormat="false" ht="12" hidden="false" customHeight="false" outlineLevel="0" collapsed="false"/>
    <row r="3448" customFormat="false" ht="12" hidden="false" customHeight="false" outlineLevel="0" collapsed="false"/>
    <row r="3449" customFormat="false" ht="12" hidden="false" customHeight="false" outlineLevel="0" collapsed="false"/>
    <row r="3450" customFormat="false" ht="12" hidden="false" customHeight="false" outlineLevel="0" collapsed="false"/>
    <row r="3451" customFormat="false" ht="12" hidden="false" customHeight="false" outlineLevel="0" collapsed="false"/>
    <row r="3452" customFormat="false" ht="12" hidden="false" customHeight="false" outlineLevel="0" collapsed="false"/>
    <row r="3453" customFormat="false" ht="12" hidden="false" customHeight="false" outlineLevel="0" collapsed="false"/>
    <row r="3454" customFormat="false" ht="12" hidden="false" customHeight="false" outlineLevel="0" collapsed="false"/>
    <row r="3455" customFormat="false" ht="12" hidden="false" customHeight="false" outlineLevel="0" collapsed="false"/>
    <row r="3456" customFormat="false" ht="12" hidden="false" customHeight="false" outlineLevel="0" collapsed="false"/>
    <row r="3457" customFormat="false" ht="12" hidden="false" customHeight="false" outlineLevel="0" collapsed="false"/>
    <row r="3458" customFormat="false" ht="12" hidden="false" customHeight="false" outlineLevel="0" collapsed="false"/>
    <row r="3459" customFormat="false" ht="12" hidden="false" customHeight="false" outlineLevel="0" collapsed="false"/>
    <row r="3460" customFormat="false" ht="12" hidden="false" customHeight="false" outlineLevel="0" collapsed="false"/>
    <row r="3461" customFormat="false" ht="12" hidden="false" customHeight="false" outlineLevel="0" collapsed="false"/>
    <row r="3462" customFormat="false" ht="12" hidden="false" customHeight="false" outlineLevel="0" collapsed="false"/>
    <row r="3463" customFormat="false" ht="12" hidden="false" customHeight="false" outlineLevel="0" collapsed="false"/>
    <row r="3464" customFormat="false" ht="12" hidden="false" customHeight="false" outlineLevel="0" collapsed="false"/>
    <row r="3465" customFormat="false" ht="12" hidden="false" customHeight="false" outlineLevel="0" collapsed="false"/>
    <row r="3466" customFormat="false" ht="12" hidden="false" customHeight="false" outlineLevel="0" collapsed="false"/>
    <row r="3467" customFormat="false" ht="12" hidden="false" customHeight="false" outlineLevel="0" collapsed="false"/>
    <row r="3468" customFormat="false" ht="12" hidden="false" customHeight="false" outlineLevel="0" collapsed="false"/>
    <row r="3469" customFormat="false" ht="12" hidden="false" customHeight="false" outlineLevel="0" collapsed="false"/>
    <row r="3470" customFormat="false" ht="12" hidden="false" customHeight="false" outlineLevel="0" collapsed="false"/>
    <row r="3471" customFormat="false" ht="12" hidden="false" customHeight="false" outlineLevel="0" collapsed="false"/>
    <row r="3472" customFormat="false" ht="12" hidden="false" customHeight="false" outlineLevel="0" collapsed="false"/>
    <row r="3473" customFormat="false" ht="12" hidden="false" customHeight="false" outlineLevel="0" collapsed="false"/>
    <row r="3474" customFormat="false" ht="12" hidden="false" customHeight="false" outlineLevel="0" collapsed="false"/>
    <row r="3475" customFormat="false" ht="12" hidden="false" customHeight="false" outlineLevel="0" collapsed="false"/>
    <row r="3476" customFormat="false" ht="12" hidden="false" customHeight="false" outlineLevel="0" collapsed="false"/>
    <row r="3477" customFormat="false" ht="12" hidden="false" customHeight="false" outlineLevel="0" collapsed="false"/>
    <row r="3478" customFormat="false" ht="12" hidden="false" customHeight="false" outlineLevel="0" collapsed="false"/>
    <row r="3479" customFormat="false" ht="12" hidden="false" customHeight="false" outlineLevel="0" collapsed="false"/>
    <row r="3480" customFormat="false" ht="12" hidden="false" customHeight="false" outlineLevel="0" collapsed="false"/>
    <row r="3481" customFormat="false" ht="12" hidden="false" customHeight="false" outlineLevel="0" collapsed="false"/>
    <row r="3482" customFormat="false" ht="12" hidden="false" customHeight="false" outlineLevel="0" collapsed="false"/>
    <row r="3483" customFormat="false" ht="12" hidden="false" customHeight="false" outlineLevel="0" collapsed="false"/>
    <row r="3484" customFormat="false" ht="12" hidden="false" customHeight="false" outlineLevel="0" collapsed="false"/>
    <row r="3485" customFormat="false" ht="12" hidden="false" customHeight="false" outlineLevel="0" collapsed="false"/>
    <row r="3486" customFormat="false" ht="12" hidden="false" customHeight="false" outlineLevel="0" collapsed="false"/>
    <row r="3487" customFormat="false" ht="12" hidden="false" customHeight="false" outlineLevel="0" collapsed="false"/>
    <row r="3488" customFormat="false" ht="12" hidden="false" customHeight="false" outlineLevel="0" collapsed="false"/>
    <row r="3489" customFormat="false" ht="12" hidden="false" customHeight="false" outlineLevel="0" collapsed="false"/>
    <row r="3490" customFormat="false" ht="12" hidden="false" customHeight="false" outlineLevel="0" collapsed="false"/>
    <row r="3491" customFormat="false" ht="12" hidden="false" customHeight="false" outlineLevel="0" collapsed="false"/>
    <row r="3492" customFormat="false" ht="12" hidden="false" customHeight="false" outlineLevel="0" collapsed="false"/>
    <row r="3493" customFormat="false" ht="12" hidden="false" customHeight="false" outlineLevel="0" collapsed="false"/>
    <row r="3494" customFormat="false" ht="12" hidden="false" customHeight="false" outlineLevel="0" collapsed="false"/>
    <row r="3495" customFormat="false" ht="12" hidden="false" customHeight="false" outlineLevel="0" collapsed="false"/>
    <row r="3496" customFormat="false" ht="12" hidden="false" customHeight="false" outlineLevel="0" collapsed="false"/>
    <row r="3497" customFormat="false" ht="12" hidden="false" customHeight="false" outlineLevel="0" collapsed="false"/>
    <row r="3498" customFormat="false" ht="12" hidden="false" customHeight="false" outlineLevel="0" collapsed="false"/>
    <row r="3499" customFormat="false" ht="12" hidden="false" customHeight="false" outlineLevel="0" collapsed="false"/>
    <row r="3500" customFormat="false" ht="12" hidden="false" customHeight="false" outlineLevel="0" collapsed="false"/>
    <row r="3501" customFormat="false" ht="12" hidden="false" customHeight="false" outlineLevel="0" collapsed="false"/>
    <row r="3502" customFormat="false" ht="12" hidden="false" customHeight="false" outlineLevel="0" collapsed="false"/>
    <row r="3503" customFormat="false" ht="12" hidden="false" customHeight="false" outlineLevel="0" collapsed="false"/>
    <row r="3504" customFormat="false" ht="12" hidden="false" customHeight="false" outlineLevel="0" collapsed="false"/>
    <row r="3505" customFormat="false" ht="12" hidden="false" customHeight="false" outlineLevel="0" collapsed="false"/>
    <row r="3506" customFormat="false" ht="12" hidden="false" customHeight="false" outlineLevel="0" collapsed="false"/>
    <row r="3507" customFormat="false" ht="12" hidden="false" customHeight="false" outlineLevel="0" collapsed="false"/>
    <row r="3508" customFormat="false" ht="12" hidden="false" customHeight="false" outlineLevel="0" collapsed="false"/>
    <row r="3509" customFormat="false" ht="12" hidden="false" customHeight="false" outlineLevel="0" collapsed="false"/>
    <row r="3510" customFormat="false" ht="12" hidden="false" customHeight="false" outlineLevel="0" collapsed="false"/>
    <row r="3511" customFormat="false" ht="12" hidden="false" customHeight="false" outlineLevel="0" collapsed="false"/>
    <row r="3512" customFormat="false" ht="12" hidden="false" customHeight="false" outlineLevel="0" collapsed="false"/>
    <row r="3513" customFormat="false" ht="12" hidden="false" customHeight="false" outlineLevel="0" collapsed="false"/>
    <row r="3514" customFormat="false" ht="12" hidden="false" customHeight="false" outlineLevel="0" collapsed="false"/>
    <row r="3515" customFormat="false" ht="12" hidden="false" customHeight="false" outlineLevel="0" collapsed="false"/>
    <row r="3516" customFormat="false" ht="12" hidden="false" customHeight="false" outlineLevel="0" collapsed="false"/>
    <row r="3517" customFormat="false" ht="12" hidden="false" customHeight="false" outlineLevel="0" collapsed="false"/>
    <row r="3518" customFormat="false" ht="12" hidden="false" customHeight="false" outlineLevel="0" collapsed="false"/>
    <row r="3519" customFormat="false" ht="12" hidden="false" customHeight="false" outlineLevel="0" collapsed="false"/>
    <row r="3520" customFormat="false" ht="12" hidden="false" customHeight="false" outlineLevel="0" collapsed="false"/>
    <row r="3521" customFormat="false" ht="12" hidden="false" customHeight="false" outlineLevel="0" collapsed="false"/>
    <row r="3522" customFormat="false" ht="12" hidden="false" customHeight="false" outlineLevel="0" collapsed="false"/>
    <row r="3523" customFormat="false" ht="12" hidden="false" customHeight="false" outlineLevel="0" collapsed="false"/>
    <row r="3524" customFormat="false" ht="12" hidden="false" customHeight="false" outlineLevel="0" collapsed="false"/>
    <row r="3525" customFormat="false" ht="12" hidden="false" customHeight="false" outlineLevel="0" collapsed="false"/>
    <row r="3526" customFormat="false" ht="12" hidden="false" customHeight="false" outlineLevel="0" collapsed="false"/>
    <row r="3527" customFormat="false" ht="12" hidden="false" customHeight="false" outlineLevel="0" collapsed="false"/>
    <row r="3528" customFormat="false" ht="12" hidden="false" customHeight="false" outlineLevel="0" collapsed="false"/>
    <row r="3529" customFormat="false" ht="12" hidden="false" customHeight="false" outlineLevel="0" collapsed="false"/>
    <row r="3530" customFormat="false" ht="12" hidden="false" customHeight="false" outlineLevel="0" collapsed="false"/>
    <row r="3531" customFormat="false" ht="12" hidden="false" customHeight="false" outlineLevel="0" collapsed="false"/>
    <row r="3532" customFormat="false" ht="12" hidden="false" customHeight="false" outlineLevel="0" collapsed="false"/>
    <row r="3533" customFormat="false" ht="12" hidden="false" customHeight="false" outlineLevel="0" collapsed="false"/>
    <row r="3534" customFormat="false" ht="12" hidden="false" customHeight="false" outlineLevel="0" collapsed="false"/>
    <row r="3535" customFormat="false" ht="12" hidden="false" customHeight="false" outlineLevel="0" collapsed="false"/>
    <row r="3536" customFormat="false" ht="12" hidden="false" customHeight="false" outlineLevel="0" collapsed="false"/>
    <row r="3537" customFormat="false" ht="12" hidden="false" customHeight="false" outlineLevel="0" collapsed="false"/>
    <row r="3538" customFormat="false" ht="12" hidden="false" customHeight="false" outlineLevel="0" collapsed="false"/>
    <row r="3539" customFormat="false" ht="12" hidden="false" customHeight="false" outlineLevel="0" collapsed="false"/>
    <row r="3540" customFormat="false" ht="12" hidden="false" customHeight="false" outlineLevel="0" collapsed="false"/>
    <row r="3541" customFormat="false" ht="12" hidden="false" customHeight="false" outlineLevel="0" collapsed="false"/>
    <row r="3542" customFormat="false" ht="12" hidden="false" customHeight="false" outlineLevel="0" collapsed="false"/>
    <row r="3543" customFormat="false" ht="12" hidden="false" customHeight="false" outlineLevel="0" collapsed="false"/>
    <row r="3544" customFormat="false" ht="12" hidden="false" customHeight="false" outlineLevel="0" collapsed="false"/>
    <row r="3545" customFormat="false" ht="12" hidden="false" customHeight="false" outlineLevel="0" collapsed="false"/>
    <row r="3546" customFormat="false" ht="12" hidden="false" customHeight="false" outlineLevel="0" collapsed="false"/>
    <row r="3547" customFormat="false" ht="12" hidden="false" customHeight="false" outlineLevel="0" collapsed="false"/>
    <row r="3548" customFormat="false" ht="12" hidden="false" customHeight="false" outlineLevel="0" collapsed="false"/>
    <row r="3549" customFormat="false" ht="12" hidden="false" customHeight="false" outlineLevel="0" collapsed="false"/>
    <row r="3550" customFormat="false" ht="12" hidden="false" customHeight="false" outlineLevel="0" collapsed="false"/>
    <row r="3551" customFormat="false" ht="12" hidden="false" customHeight="false" outlineLevel="0" collapsed="false"/>
    <row r="3552" customFormat="false" ht="12" hidden="false" customHeight="false" outlineLevel="0" collapsed="false"/>
    <row r="3553" customFormat="false" ht="12" hidden="false" customHeight="false" outlineLevel="0" collapsed="false"/>
    <row r="3554" customFormat="false" ht="12" hidden="false" customHeight="false" outlineLevel="0" collapsed="false"/>
    <row r="3555" customFormat="false" ht="12" hidden="false" customHeight="false" outlineLevel="0" collapsed="false"/>
    <row r="3556" customFormat="false" ht="12" hidden="false" customHeight="false" outlineLevel="0" collapsed="false"/>
    <row r="3557" customFormat="false" ht="12" hidden="false" customHeight="false" outlineLevel="0" collapsed="false"/>
    <row r="3558" customFormat="false" ht="12" hidden="false" customHeight="false" outlineLevel="0" collapsed="false"/>
    <row r="3559" customFormat="false" ht="12" hidden="false" customHeight="false" outlineLevel="0" collapsed="false"/>
    <row r="3560" customFormat="false" ht="12" hidden="false" customHeight="false" outlineLevel="0" collapsed="false"/>
    <row r="3561" customFormat="false" ht="12" hidden="false" customHeight="false" outlineLevel="0" collapsed="false"/>
    <row r="3562" customFormat="false" ht="12" hidden="false" customHeight="false" outlineLevel="0" collapsed="false"/>
    <row r="3563" customFormat="false" ht="12" hidden="false" customHeight="false" outlineLevel="0" collapsed="false"/>
    <row r="3564" customFormat="false" ht="12" hidden="false" customHeight="false" outlineLevel="0" collapsed="false"/>
    <row r="3565" customFormat="false" ht="12" hidden="false" customHeight="false" outlineLevel="0" collapsed="false"/>
    <row r="3566" customFormat="false" ht="12" hidden="false" customHeight="false" outlineLevel="0" collapsed="false"/>
    <row r="3567" customFormat="false" ht="12" hidden="false" customHeight="false" outlineLevel="0" collapsed="false"/>
    <row r="3568" customFormat="false" ht="12" hidden="false" customHeight="false" outlineLevel="0" collapsed="false"/>
    <row r="3569" customFormat="false" ht="12" hidden="false" customHeight="false" outlineLevel="0" collapsed="false"/>
    <row r="3570" customFormat="false" ht="12" hidden="false" customHeight="false" outlineLevel="0" collapsed="false"/>
    <row r="3571" customFormat="false" ht="12" hidden="false" customHeight="false" outlineLevel="0" collapsed="false"/>
    <row r="3572" customFormat="false" ht="12" hidden="false" customHeight="false" outlineLevel="0" collapsed="false"/>
    <row r="3573" customFormat="false" ht="12" hidden="false" customHeight="false" outlineLevel="0" collapsed="false"/>
    <row r="3574" customFormat="false" ht="12" hidden="false" customHeight="false" outlineLevel="0" collapsed="false"/>
    <row r="3575" customFormat="false" ht="12" hidden="false" customHeight="false" outlineLevel="0" collapsed="false"/>
    <row r="3576" customFormat="false" ht="12" hidden="false" customHeight="false" outlineLevel="0" collapsed="false"/>
    <row r="3577" customFormat="false" ht="12" hidden="false" customHeight="false" outlineLevel="0" collapsed="false"/>
    <row r="3578" customFormat="false" ht="12" hidden="false" customHeight="false" outlineLevel="0" collapsed="false"/>
    <row r="3579" customFormat="false" ht="12" hidden="false" customHeight="false" outlineLevel="0" collapsed="false"/>
    <row r="3580" customFormat="false" ht="12" hidden="false" customHeight="false" outlineLevel="0" collapsed="false"/>
    <row r="3581" customFormat="false" ht="12" hidden="false" customHeight="false" outlineLevel="0" collapsed="false"/>
    <row r="3582" customFormat="false" ht="12" hidden="false" customHeight="false" outlineLevel="0" collapsed="false"/>
    <row r="3583" customFormat="false" ht="12" hidden="false" customHeight="false" outlineLevel="0" collapsed="false"/>
    <row r="3584" customFormat="false" ht="12" hidden="false" customHeight="false" outlineLevel="0" collapsed="false"/>
    <row r="3585" customFormat="false" ht="12" hidden="false" customHeight="false" outlineLevel="0" collapsed="false"/>
    <row r="3586" customFormat="false" ht="12" hidden="false" customHeight="false" outlineLevel="0" collapsed="false"/>
    <row r="3587" customFormat="false" ht="12" hidden="false" customHeight="false" outlineLevel="0" collapsed="false"/>
    <row r="3588" customFormat="false" ht="12" hidden="false" customHeight="false" outlineLevel="0" collapsed="false"/>
    <row r="3589" customFormat="false" ht="12" hidden="false" customHeight="false" outlineLevel="0" collapsed="false"/>
    <row r="3590" customFormat="false" ht="12" hidden="false" customHeight="false" outlineLevel="0" collapsed="false"/>
    <row r="3591" customFormat="false" ht="12" hidden="false" customHeight="false" outlineLevel="0" collapsed="false"/>
    <row r="3592" customFormat="false" ht="12" hidden="false" customHeight="false" outlineLevel="0" collapsed="false"/>
    <row r="3593" customFormat="false" ht="12" hidden="false" customHeight="false" outlineLevel="0" collapsed="false"/>
    <row r="3594" customFormat="false" ht="12" hidden="false" customHeight="false" outlineLevel="0" collapsed="false"/>
    <row r="3595" customFormat="false" ht="12" hidden="false" customHeight="false" outlineLevel="0" collapsed="false"/>
    <row r="3596" customFormat="false" ht="12" hidden="false" customHeight="false" outlineLevel="0" collapsed="false"/>
    <row r="3597" customFormat="false" ht="12" hidden="false" customHeight="false" outlineLevel="0" collapsed="false"/>
    <row r="3598" customFormat="false" ht="12" hidden="false" customHeight="false" outlineLevel="0" collapsed="false"/>
    <row r="3599" customFormat="false" ht="12" hidden="false" customHeight="false" outlineLevel="0" collapsed="false"/>
    <row r="3600" customFormat="false" ht="12" hidden="false" customHeight="false" outlineLevel="0" collapsed="false"/>
    <row r="3601" customFormat="false" ht="12" hidden="false" customHeight="false" outlineLevel="0" collapsed="false"/>
    <row r="3602" customFormat="false" ht="12" hidden="false" customHeight="false" outlineLevel="0" collapsed="false"/>
    <row r="3603" customFormat="false" ht="12" hidden="false" customHeight="false" outlineLevel="0" collapsed="false"/>
    <row r="3604" customFormat="false" ht="12" hidden="false" customHeight="false" outlineLevel="0" collapsed="false"/>
    <row r="3605" customFormat="false" ht="12" hidden="false" customHeight="false" outlineLevel="0" collapsed="false"/>
    <row r="3606" customFormat="false" ht="12" hidden="false" customHeight="false" outlineLevel="0" collapsed="false"/>
    <row r="3607" customFormat="false" ht="12" hidden="false" customHeight="false" outlineLevel="0" collapsed="false"/>
    <row r="3608" customFormat="false" ht="12" hidden="false" customHeight="false" outlineLevel="0" collapsed="false"/>
    <row r="3609" customFormat="false" ht="12" hidden="false" customHeight="false" outlineLevel="0" collapsed="false"/>
    <row r="3610" customFormat="false" ht="12" hidden="false" customHeight="false" outlineLevel="0" collapsed="false"/>
    <row r="3611" customFormat="false" ht="12" hidden="false" customHeight="false" outlineLevel="0" collapsed="false"/>
    <row r="3612" customFormat="false" ht="12" hidden="false" customHeight="false" outlineLevel="0" collapsed="false"/>
    <row r="3613" customFormat="false" ht="12" hidden="false" customHeight="false" outlineLevel="0" collapsed="false"/>
    <row r="3614" customFormat="false" ht="12" hidden="false" customHeight="false" outlineLevel="0" collapsed="false"/>
    <row r="3615" customFormat="false" ht="12" hidden="false" customHeight="false" outlineLevel="0" collapsed="false"/>
    <row r="3616" customFormat="false" ht="12" hidden="false" customHeight="false" outlineLevel="0" collapsed="false"/>
    <row r="3617" customFormat="false" ht="12" hidden="false" customHeight="false" outlineLevel="0" collapsed="false"/>
    <row r="3618" customFormat="false" ht="12" hidden="false" customHeight="false" outlineLevel="0" collapsed="false"/>
    <row r="3619" customFormat="false" ht="12" hidden="false" customHeight="false" outlineLevel="0" collapsed="false"/>
    <row r="3620" customFormat="false" ht="12" hidden="false" customHeight="false" outlineLevel="0" collapsed="false"/>
    <row r="3621" customFormat="false" ht="12" hidden="false" customHeight="false" outlineLevel="0" collapsed="false"/>
    <row r="3622" customFormat="false" ht="12" hidden="false" customHeight="false" outlineLevel="0" collapsed="false"/>
    <row r="3623" customFormat="false" ht="12" hidden="false" customHeight="false" outlineLevel="0" collapsed="false"/>
    <row r="3624" customFormat="false" ht="12" hidden="false" customHeight="false" outlineLevel="0" collapsed="false"/>
    <row r="3625" customFormat="false" ht="12" hidden="false" customHeight="false" outlineLevel="0" collapsed="false"/>
    <row r="3626" customFormat="false" ht="12" hidden="false" customHeight="false" outlineLevel="0" collapsed="false"/>
    <row r="3627" customFormat="false" ht="12" hidden="false" customHeight="false" outlineLevel="0" collapsed="false"/>
    <row r="3628" customFormat="false" ht="12" hidden="false" customHeight="false" outlineLevel="0" collapsed="false"/>
    <row r="3629" customFormat="false" ht="12" hidden="false" customHeight="false" outlineLevel="0" collapsed="false"/>
    <row r="3630" customFormat="false" ht="12" hidden="false" customHeight="false" outlineLevel="0" collapsed="false"/>
    <row r="3631" customFormat="false" ht="12" hidden="false" customHeight="false" outlineLevel="0" collapsed="false"/>
    <row r="3632" customFormat="false" ht="12" hidden="false" customHeight="false" outlineLevel="0" collapsed="false"/>
    <row r="3633" customFormat="false" ht="12" hidden="false" customHeight="false" outlineLevel="0" collapsed="false"/>
    <row r="3634" customFormat="false" ht="12" hidden="false" customHeight="false" outlineLevel="0" collapsed="false"/>
    <row r="3635" customFormat="false" ht="12" hidden="false" customHeight="false" outlineLevel="0" collapsed="false"/>
    <row r="3636" customFormat="false" ht="12" hidden="false" customHeight="false" outlineLevel="0" collapsed="false"/>
    <row r="3637" customFormat="false" ht="12" hidden="false" customHeight="false" outlineLevel="0" collapsed="false"/>
    <row r="3638" customFormat="false" ht="12" hidden="false" customHeight="false" outlineLevel="0" collapsed="false"/>
    <row r="3639" customFormat="false" ht="12" hidden="false" customHeight="false" outlineLevel="0" collapsed="false"/>
    <row r="3640" customFormat="false" ht="12" hidden="false" customHeight="false" outlineLevel="0" collapsed="false"/>
    <row r="3641" customFormat="false" ht="12" hidden="false" customHeight="false" outlineLevel="0" collapsed="false"/>
    <row r="3642" customFormat="false" ht="12" hidden="false" customHeight="false" outlineLevel="0" collapsed="false"/>
    <row r="3643" customFormat="false" ht="12" hidden="false" customHeight="false" outlineLevel="0" collapsed="false"/>
    <row r="3644" customFormat="false" ht="12" hidden="false" customHeight="false" outlineLevel="0" collapsed="false"/>
    <row r="3645" customFormat="false" ht="12" hidden="false" customHeight="false" outlineLevel="0" collapsed="false"/>
    <row r="3646" customFormat="false" ht="12" hidden="false" customHeight="false" outlineLevel="0" collapsed="false"/>
    <row r="3647" customFormat="false" ht="12" hidden="false" customHeight="false" outlineLevel="0" collapsed="false"/>
    <row r="3648" customFormat="false" ht="12" hidden="false" customHeight="false" outlineLevel="0" collapsed="false"/>
    <row r="3649" customFormat="false" ht="12" hidden="false" customHeight="false" outlineLevel="0" collapsed="false"/>
    <row r="3650" customFormat="false" ht="12" hidden="false" customHeight="false" outlineLevel="0" collapsed="false"/>
    <row r="3651" customFormat="false" ht="12" hidden="false" customHeight="false" outlineLevel="0" collapsed="false"/>
    <row r="3652" customFormat="false" ht="12" hidden="false" customHeight="false" outlineLevel="0" collapsed="false"/>
    <row r="3653" customFormat="false" ht="12" hidden="false" customHeight="false" outlineLevel="0" collapsed="false"/>
    <row r="3654" customFormat="false" ht="12" hidden="false" customHeight="false" outlineLevel="0" collapsed="false"/>
    <row r="3655" customFormat="false" ht="12" hidden="false" customHeight="false" outlineLevel="0" collapsed="false"/>
    <row r="3656" customFormat="false" ht="12" hidden="false" customHeight="false" outlineLevel="0" collapsed="false"/>
    <row r="3657" customFormat="false" ht="12" hidden="false" customHeight="false" outlineLevel="0" collapsed="false"/>
    <row r="3658" customFormat="false" ht="12" hidden="false" customHeight="false" outlineLevel="0" collapsed="false"/>
    <row r="3659" customFormat="false" ht="12" hidden="false" customHeight="false" outlineLevel="0" collapsed="false"/>
    <row r="3660" customFormat="false" ht="12" hidden="false" customHeight="false" outlineLevel="0" collapsed="false"/>
    <row r="3661" customFormat="false" ht="12" hidden="false" customHeight="false" outlineLevel="0" collapsed="false"/>
    <row r="3662" customFormat="false" ht="12" hidden="false" customHeight="false" outlineLevel="0" collapsed="false"/>
    <row r="3663" customFormat="false" ht="12" hidden="false" customHeight="false" outlineLevel="0" collapsed="false"/>
    <row r="3664" customFormat="false" ht="12" hidden="false" customHeight="false" outlineLevel="0" collapsed="false"/>
    <row r="3665" customFormat="false" ht="12" hidden="false" customHeight="false" outlineLevel="0" collapsed="false"/>
    <row r="3666" customFormat="false" ht="12" hidden="false" customHeight="false" outlineLevel="0" collapsed="false"/>
    <row r="3667" customFormat="false" ht="12" hidden="false" customHeight="false" outlineLevel="0" collapsed="false"/>
    <row r="3668" customFormat="false" ht="12" hidden="false" customHeight="false" outlineLevel="0" collapsed="false"/>
    <row r="3669" customFormat="false" ht="12" hidden="false" customHeight="false" outlineLevel="0" collapsed="false"/>
    <row r="3670" customFormat="false" ht="12" hidden="false" customHeight="false" outlineLevel="0" collapsed="false"/>
    <row r="3671" customFormat="false" ht="12" hidden="false" customHeight="false" outlineLevel="0" collapsed="false"/>
    <row r="3672" customFormat="false" ht="12" hidden="false" customHeight="false" outlineLevel="0" collapsed="false"/>
    <row r="3673" customFormat="false" ht="12" hidden="false" customHeight="false" outlineLevel="0" collapsed="false"/>
    <row r="3674" customFormat="false" ht="12" hidden="false" customHeight="false" outlineLevel="0" collapsed="false"/>
    <row r="3675" customFormat="false" ht="12" hidden="false" customHeight="false" outlineLevel="0" collapsed="false"/>
    <row r="3676" customFormat="false" ht="12" hidden="false" customHeight="false" outlineLevel="0" collapsed="false"/>
    <row r="3677" customFormat="false" ht="12" hidden="false" customHeight="false" outlineLevel="0" collapsed="false"/>
    <row r="3678" customFormat="false" ht="12" hidden="false" customHeight="false" outlineLevel="0" collapsed="false"/>
    <row r="3679" customFormat="false" ht="12" hidden="false" customHeight="false" outlineLevel="0" collapsed="false"/>
    <row r="3680" customFormat="false" ht="12" hidden="false" customHeight="false" outlineLevel="0" collapsed="false"/>
    <row r="3681" customFormat="false" ht="12" hidden="false" customHeight="false" outlineLevel="0" collapsed="false"/>
    <row r="3682" customFormat="false" ht="12" hidden="false" customHeight="false" outlineLevel="0" collapsed="false"/>
    <row r="3683" customFormat="false" ht="12" hidden="false" customHeight="false" outlineLevel="0" collapsed="false"/>
    <row r="3684" customFormat="false" ht="12" hidden="false" customHeight="false" outlineLevel="0" collapsed="false"/>
    <row r="3685" customFormat="false" ht="12" hidden="false" customHeight="false" outlineLevel="0" collapsed="false"/>
    <row r="3686" customFormat="false" ht="12" hidden="false" customHeight="false" outlineLevel="0" collapsed="false"/>
    <row r="3687" customFormat="false" ht="12" hidden="false" customHeight="false" outlineLevel="0" collapsed="false"/>
    <row r="3688" customFormat="false" ht="12" hidden="false" customHeight="false" outlineLevel="0" collapsed="false"/>
    <row r="3689" customFormat="false" ht="12" hidden="false" customHeight="false" outlineLevel="0" collapsed="false"/>
    <row r="3690" customFormat="false" ht="12" hidden="false" customHeight="false" outlineLevel="0" collapsed="false"/>
    <row r="3691" customFormat="false" ht="12" hidden="false" customHeight="false" outlineLevel="0" collapsed="false"/>
    <row r="3692" customFormat="false" ht="12" hidden="false" customHeight="false" outlineLevel="0" collapsed="false"/>
    <row r="3693" customFormat="false" ht="12" hidden="false" customHeight="false" outlineLevel="0" collapsed="false"/>
    <row r="3694" customFormat="false" ht="12" hidden="false" customHeight="false" outlineLevel="0" collapsed="false"/>
    <row r="3695" customFormat="false" ht="12" hidden="false" customHeight="false" outlineLevel="0" collapsed="false"/>
    <row r="3696" customFormat="false" ht="12" hidden="false" customHeight="false" outlineLevel="0" collapsed="false"/>
    <row r="3697" customFormat="false" ht="12" hidden="false" customHeight="false" outlineLevel="0" collapsed="false"/>
    <row r="3698" customFormat="false" ht="12" hidden="false" customHeight="false" outlineLevel="0" collapsed="false"/>
    <row r="3699" customFormat="false" ht="12" hidden="false" customHeight="false" outlineLevel="0" collapsed="false"/>
    <row r="3700" customFormat="false" ht="12" hidden="false" customHeight="false" outlineLevel="0" collapsed="false"/>
    <row r="3701" customFormat="false" ht="12" hidden="false" customHeight="false" outlineLevel="0" collapsed="false"/>
    <row r="3702" customFormat="false" ht="12" hidden="false" customHeight="false" outlineLevel="0" collapsed="false"/>
    <row r="3703" customFormat="false" ht="12" hidden="false" customHeight="false" outlineLevel="0" collapsed="false"/>
    <row r="3704" customFormat="false" ht="12" hidden="false" customHeight="false" outlineLevel="0" collapsed="false"/>
    <row r="3705" customFormat="false" ht="12" hidden="false" customHeight="false" outlineLevel="0" collapsed="false"/>
    <row r="3706" customFormat="false" ht="12" hidden="false" customHeight="false" outlineLevel="0" collapsed="false"/>
    <row r="3707" customFormat="false" ht="12" hidden="false" customHeight="false" outlineLevel="0" collapsed="false"/>
    <row r="3708" customFormat="false" ht="12" hidden="false" customHeight="false" outlineLevel="0" collapsed="false"/>
    <row r="3709" customFormat="false" ht="12" hidden="false" customHeight="false" outlineLevel="0" collapsed="false"/>
    <row r="3710" customFormat="false" ht="12" hidden="false" customHeight="false" outlineLevel="0" collapsed="false"/>
    <row r="3711" customFormat="false" ht="12" hidden="false" customHeight="false" outlineLevel="0" collapsed="false"/>
    <row r="3712" customFormat="false" ht="12" hidden="false" customHeight="false" outlineLevel="0" collapsed="false"/>
    <row r="3713" customFormat="false" ht="12" hidden="false" customHeight="false" outlineLevel="0" collapsed="false"/>
    <row r="3714" customFormat="false" ht="12" hidden="false" customHeight="false" outlineLevel="0" collapsed="false"/>
    <row r="3715" customFormat="false" ht="12" hidden="false" customHeight="false" outlineLevel="0" collapsed="false"/>
    <row r="3716" customFormat="false" ht="12" hidden="false" customHeight="false" outlineLevel="0" collapsed="false"/>
    <row r="3717" customFormat="false" ht="12" hidden="false" customHeight="false" outlineLevel="0" collapsed="false"/>
    <row r="3718" customFormat="false" ht="12" hidden="false" customHeight="false" outlineLevel="0" collapsed="false"/>
    <row r="3719" customFormat="false" ht="12" hidden="false" customHeight="false" outlineLevel="0" collapsed="false"/>
    <row r="3720" customFormat="false" ht="12" hidden="false" customHeight="false" outlineLevel="0" collapsed="false"/>
    <row r="3721" customFormat="false" ht="12" hidden="false" customHeight="false" outlineLevel="0" collapsed="false"/>
    <row r="3722" customFormat="false" ht="12" hidden="false" customHeight="false" outlineLevel="0" collapsed="false"/>
    <row r="3723" customFormat="false" ht="12" hidden="false" customHeight="false" outlineLevel="0" collapsed="false"/>
    <row r="3724" customFormat="false" ht="12" hidden="false" customHeight="false" outlineLevel="0" collapsed="false"/>
    <row r="3725" customFormat="false" ht="12" hidden="false" customHeight="false" outlineLevel="0" collapsed="false"/>
    <row r="3726" customFormat="false" ht="12" hidden="false" customHeight="false" outlineLevel="0" collapsed="false"/>
    <row r="3727" customFormat="false" ht="12" hidden="false" customHeight="false" outlineLevel="0" collapsed="false"/>
    <row r="3728" customFormat="false" ht="12" hidden="false" customHeight="false" outlineLevel="0" collapsed="false"/>
    <row r="3729" customFormat="false" ht="12" hidden="false" customHeight="false" outlineLevel="0" collapsed="false"/>
    <row r="3730" customFormat="false" ht="12" hidden="false" customHeight="false" outlineLevel="0" collapsed="false"/>
    <row r="3731" customFormat="false" ht="12" hidden="false" customHeight="false" outlineLevel="0" collapsed="false"/>
    <row r="3732" customFormat="false" ht="12" hidden="false" customHeight="false" outlineLevel="0" collapsed="false"/>
    <row r="3733" customFormat="false" ht="12" hidden="false" customHeight="false" outlineLevel="0" collapsed="false"/>
    <row r="3734" customFormat="false" ht="12" hidden="false" customHeight="false" outlineLevel="0" collapsed="false"/>
    <row r="3735" customFormat="false" ht="12" hidden="false" customHeight="false" outlineLevel="0" collapsed="false"/>
    <row r="3736" customFormat="false" ht="12" hidden="false" customHeight="false" outlineLevel="0" collapsed="false"/>
    <row r="3737" customFormat="false" ht="12" hidden="false" customHeight="false" outlineLevel="0" collapsed="false"/>
    <row r="3738" customFormat="false" ht="12" hidden="false" customHeight="false" outlineLevel="0" collapsed="false"/>
    <row r="3739" customFormat="false" ht="12" hidden="false" customHeight="false" outlineLevel="0" collapsed="false"/>
    <row r="3740" customFormat="false" ht="12" hidden="false" customHeight="false" outlineLevel="0" collapsed="false"/>
    <row r="3741" customFormat="false" ht="12" hidden="false" customHeight="false" outlineLevel="0" collapsed="false"/>
    <row r="3742" customFormat="false" ht="12" hidden="false" customHeight="false" outlineLevel="0" collapsed="false"/>
    <row r="3743" customFormat="false" ht="12" hidden="false" customHeight="false" outlineLevel="0" collapsed="false"/>
    <row r="3744" customFormat="false" ht="12" hidden="false" customHeight="false" outlineLevel="0" collapsed="false"/>
    <row r="3745" customFormat="false" ht="12" hidden="false" customHeight="false" outlineLevel="0" collapsed="false"/>
    <row r="3746" customFormat="false" ht="12" hidden="false" customHeight="false" outlineLevel="0" collapsed="false"/>
    <row r="3747" customFormat="false" ht="12" hidden="false" customHeight="false" outlineLevel="0" collapsed="false"/>
    <row r="3748" customFormat="false" ht="12" hidden="false" customHeight="false" outlineLevel="0" collapsed="false"/>
    <row r="3749" customFormat="false" ht="12" hidden="false" customHeight="false" outlineLevel="0" collapsed="false"/>
    <row r="3750" customFormat="false" ht="12" hidden="false" customHeight="false" outlineLevel="0" collapsed="false"/>
    <row r="3751" customFormat="false" ht="12" hidden="false" customHeight="false" outlineLevel="0" collapsed="false"/>
    <row r="3752" customFormat="false" ht="12" hidden="false" customHeight="false" outlineLevel="0" collapsed="false"/>
    <row r="3753" customFormat="false" ht="12" hidden="false" customHeight="false" outlineLevel="0" collapsed="false"/>
    <row r="3754" customFormat="false" ht="12" hidden="false" customHeight="false" outlineLevel="0" collapsed="false"/>
    <row r="3755" customFormat="false" ht="12" hidden="false" customHeight="false" outlineLevel="0" collapsed="false"/>
    <row r="3756" customFormat="false" ht="12" hidden="false" customHeight="false" outlineLevel="0" collapsed="false"/>
    <row r="3757" customFormat="false" ht="12" hidden="false" customHeight="false" outlineLevel="0" collapsed="false"/>
    <row r="3758" customFormat="false" ht="12" hidden="false" customHeight="false" outlineLevel="0" collapsed="false"/>
    <row r="3759" customFormat="false" ht="12" hidden="false" customHeight="false" outlineLevel="0" collapsed="false"/>
    <row r="3760" customFormat="false" ht="12" hidden="false" customHeight="false" outlineLevel="0" collapsed="false"/>
    <row r="3761" customFormat="false" ht="12" hidden="false" customHeight="false" outlineLevel="0" collapsed="false"/>
    <row r="3762" customFormat="false" ht="12" hidden="false" customHeight="false" outlineLevel="0" collapsed="false"/>
    <row r="3763" customFormat="false" ht="12" hidden="false" customHeight="false" outlineLevel="0" collapsed="false"/>
    <row r="3764" customFormat="false" ht="12" hidden="false" customHeight="false" outlineLevel="0" collapsed="false"/>
    <row r="3765" customFormat="false" ht="12" hidden="false" customHeight="false" outlineLevel="0" collapsed="false"/>
    <row r="3766" customFormat="false" ht="12" hidden="false" customHeight="false" outlineLevel="0" collapsed="false"/>
    <row r="3767" customFormat="false" ht="12" hidden="false" customHeight="false" outlineLevel="0" collapsed="false"/>
    <row r="3768" customFormat="false" ht="12" hidden="false" customHeight="false" outlineLevel="0" collapsed="false"/>
    <row r="3769" customFormat="false" ht="12" hidden="false" customHeight="false" outlineLevel="0" collapsed="false"/>
    <row r="3770" customFormat="false" ht="12" hidden="false" customHeight="false" outlineLevel="0" collapsed="false"/>
    <row r="3771" customFormat="false" ht="12" hidden="false" customHeight="false" outlineLevel="0" collapsed="false"/>
    <row r="3772" customFormat="false" ht="12" hidden="false" customHeight="false" outlineLevel="0" collapsed="false"/>
    <row r="3773" customFormat="false" ht="12" hidden="false" customHeight="false" outlineLevel="0" collapsed="false"/>
    <row r="3774" customFormat="false" ht="12" hidden="false" customHeight="false" outlineLevel="0" collapsed="false"/>
    <row r="3775" customFormat="false" ht="12" hidden="false" customHeight="false" outlineLevel="0" collapsed="false"/>
    <row r="3776" customFormat="false" ht="12" hidden="false" customHeight="false" outlineLevel="0" collapsed="false"/>
    <row r="3777" customFormat="false" ht="12" hidden="false" customHeight="false" outlineLevel="0" collapsed="false"/>
    <row r="3778" customFormat="false" ht="12" hidden="false" customHeight="false" outlineLevel="0" collapsed="false"/>
    <row r="3779" customFormat="false" ht="12" hidden="false" customHeight="false" outlineLevel="0" collapsed="false"/>
    <row r="3780" customFormat="false" ht="12" hidden="false" customHeight="false" outlineLevel="0" collapsed="false"/>
    <row r="3781" customFormat="false" ht="12" hidden="false" customHeight="false" outlineLevel="0" collapsed="false"/>
    <row r="3782" customFormat="false" ht="12" hidden="false" customHeight="false" outlineLevel="0" collapsed="false"/>
    <row r="3783" customFormat="false" ht="12" hidden="false" customHeight="false" outlineLevel="0" collapsed="false"/>
    <row r="3784" customFormat="false" ht="12" hidden="false" customHeight="false" outlineLevel="0" collapsed="false"/>
    <row r="3785" customFormat="false" ht="12" hidden="false" customHeight="false" outlineLevel="0" collapsed="false"/>
    <row r="3786" customFormat="false" ht="12" hidden="false" customHeight="false" outlineLevel="0" collapsed="false"/>
    <row r="3787" customFormat="false" ht="12" hidden="false" customHeight="false" outlineLevel="0" collapsed="false"/>
    <row r="3788" customFormat="false" ht="12" hidden="false" customHeight="false" outlineLevel="0" collapsed="false"/>
    <row r="3789" customFormat="false" ht="12" hidden="false" customHeight="false" outlineLevel="0" collapsed="false"/>
    <row r="3790" customFormat="false" ht="12" hidden="false" customHeight="false" outlineLevel="0" collapsed="false"/>
    <row r="3791" customFormat="false" ht="12" hidden="false" customHeight="false" outlineLevel="0" collapsed="false"/>
    <row r="3792" customFormat="false" ht="12" hidden="false" customHeight="false" outlineLevel="0" collapsed="false"/>
    <row r="3793" customFormat="false" ht="12" hidden="false" customHeight="false" outlineLevel="0" collapsed="false"/>
    <row r="3794" customFormat="false" ht="12" hidden="false" customHeight="false" outlineLevel="0" collapsed="false"/>
    <row r="3795" customFormat="false" ht="12" hidden="false" customHeight="false" outlineLevel="0" collapsed="false"/>
    <row r="3796" customFormat="false" ht="12" hidden="false" customHeight="false" outlineLevel="0" collapsed="false"/>
    <row r="3797" customFormat="false" ht="12" hidden="false" customHeight="false" outlineLevel="0" collapsed="false"/>
    <row r="3798" customFormat="false" ht="12" hidden="false" customHeight="false" outlineLevel="0" collapsed="false"/>
    <row r="3799" customFormat="false" ht="12" hidden="false" customHeight="false" outlineLevel="0" collapsed="false"/>
    <row r="3800" customFormat="false" ht="12" hidden="false" customHeight="false" outlineLevel="0" collapsed="false"/>
    <row r="3801" customFormat="false" ht="12" hidden="false" customHeight="false" outlineLevel="0" collapsed="false"/>
    <row r="3802" customFormat="false" ht="12" hidden="false" customHeight="false" outlineLevel="0" collapsed="false"/>
    <row r="3803" customFormat="false" ht="12" hidden="false" customHeight="false" outlineLevel="0" collapsed="false"/>
    <row r="3804" customFormat="false" ht="12" hidden="false" customHeight="false" outlineLevel="0" collapsed="false"/>
    <row r="3805" customFormat="false" ht="12" hidden="false" customHeight="false" outlineLevel="0" collapsed="false"/>
    <row r="3806" customFormat="false" ht="12" hidden="false" customHeight="false" outlineLevel="0" collapsed="false"/>
    <row r="3807" customFormat="false" ht="12" hidden="false" customHeight="false" outlineLevel="0" collapsed="false"/>
    <row r="3808" customFormat="false" ht="12" hidden="false" customHeight="false" outlineLevel="0" collapsed="false"/>
    <row r="3809" customFormat="false" ht="12" hidden="false" customHeight="false" outlineLevel="0" collapsed="false"/>
    <row r="3810" customFormat="false" ht="12" hidden="false" customHeight="false" outlineLevel="0" collapsed="false"/>
    <row r="3811" customFormat="false" ht="12" hidden="false" customHeight="false" outlineLevel="0" collapsed="false"/>
    <row r="3812" customFormat="false" ht="12" hidden="false" customHeight="false" outlineLevel="0" collapsed="false"/>
    <row r="3813" customFormat="false" ht="12" hidden="false" customHeight="false" outlineLevel="0" collapsed="false"/>
    <row r="3814" customFormat="false" ht="12" hidden="false" customHeight="false" outlineLevel="0" collapsed="false"/>
    <row r="3815" customFormat="false" ht="12" hidden="false" customHeight="false" outlineLevel="0" collapsed="false"/>
    <row r="3816" customFormat="false" ht="12" hidden="false" customHeight="false" outlineLevel="0" collapsed="false"/>
    <row r="3817" customFormat="false" ht="12" hidden="false" customHeight="false" outlineLevel="0" collapsed="false"/>
    <row r="3818" customFormat="false" ht="12" hidden="false" customHeight="false" outlineLevel="0" collapsed="false"/>
    <row r="3819" customFormat="false" ht="12" hidden="false" customHeight="false" outlineLevel="0" collapsed="false"/>
    <row r="3820" customFormat="false" ht="12" hidden="false" customHeight="false" outlineLevel="0" collapsed="false"/>
    <row r="3821" customFormat="false" ht="12" hidden="false" customHeight="false" outlineLevel="0" collapsed="false"/>
    <row r="3822" customFormat="false" ht="12" hidden="false" customHeight="false" outlineLevel="0" collapsed="false"/>
    <row r="3823" customFormat="false" ht="12" hidden="false" customHeight="false" outlineLevel="0" collapsed="false"/>
    <row r="3824" customFormat="false" ht="12" hidden="false" customHeight="false" outlineLevel="0" collapsed="false"/>
    <row r="3825" customFormat="false" ht="12" hidden="false" customHeight="false" outlineLevel="0" collapsed="false"/>
    <row r="3826" customFormat="false" ht="12" hidden="false" customHeight="false" outlineLevel="0" collapsed="false"/>
    <row r="3827" customFormat="false" ht="12" hidden="false" customHeight="false" outlineLevel="0" collapsed="false"/>
    <row r="3828" customFormat="false" ht="12" hidden="false" customHeight="false" outlineLevel="0" collapsed="false"/>
    <row r="3829" customFormat="false" ht="12" hidden="false" customHeight="false" outlineLevel="0" collapsed="false"/>
    <row r="3830" customFormat="false" ht="12" hidden="false" customHeight="false" outlineLevel="0" collapsed="false"/>
    <row r="3831" customFormat="false" ht="12" hidden="false" customHeight="false" outlineLevel="0" collapsed="false"/>
    <row r="3832" customFormat="false" ht="12" hidden="false" customHeight="false" outlineLevel="0" collapsed="false"/>
    <row r="3833" customFormat="false" ht="12" hidden="false" customHeight="false" outlineLevel="0" collapsed="false"/>
    <row r="3834" customFormat="false" ht="12" hidden="false" customHeight="false" outlineLevel="0" collapsed="false"/>
    <row r="3835" customFormat="false" ht="12" hidden="false" customHeight="false" outlineLevel="0" collapsed="false"/>
    <row r="3836" customFormat="false" ht="12" hidden="false" customHeight="false" outlineLevel="0" collapsed="false"/>
    <row r="3837" customFormat="false" ht="12" hidden="false" customHeight="false" outlineLevel="0" collapsed="false"/>
    <row r="3838" customFormat="false" ht="12" hidden="false" customHeight="false" outlineLevel="0" collapsed="false"/>
    <row r="3839" customFormat="false" ht="12" hidden="false" customHeight="false" outlineLevel="0" collapsed="false"/>
    <row r="3840" customFormat="false" ht="12" hidden="false" customHeight="false" outlineLevel="0" collapsed="false"/>
    <row r="3841" customFormat="false" ht="12" hidden="false" customHeight="false" outlineLevel="0" collapsed="false"/>
    <row r="3842" customFormat="false" ht="12" hidden="false" customHeight="false" outlineLevel="0" collapsed="false"/>
    <row r="3843" customFormat="false" ht="12" hidden="false" customHeight="false" outlineLevel="0" collapsed="false"/>
    <row r="3844" customFormat="false" ht="12" hidden="false" customHeight="false" outlineLevel="0" collapsed="false"/>
    <row r="3845" customFormat="false" ht="12" hidden="false" customHeight="false" outlineLevel="0" collapsed="false"/>
    <row r="3846" customFormat="false" ht="12" hidden="false" customHeight="false" outlineLevel="0" collapsed="false"/>
    <row r="3847" customFormat="false" ht="12" hidden="false" customHeight="false" outlineLevel="0" collapsed="false"/>
    <row r="3848" customFormat="false" ht="12" hidden="false" customHeight="false" outlineLevel="0" collapsed="false"/>
    <row r="3849" customFormat="false" ht="12" hidden="false" customHeight="false" outlineLevel="0" collapsed="false"/>
    <row r="3850" customFormat="false" ht="12" hidden="false" customHeight="false" outlineLevel="0" collapsed="false"/>
    <row r="3851" customFormat="false" ht="12" hidden="false" customHeight="false" outlineLevel="0" collapsed="false"/>
    <row r="3852" customFormat="false" ht="12" hidden="false" customHeight="false" outlineLevel="0" collapsed="false"/>
    <row r="3853" customFormat="false" ht="12" hidden="false" customHeight="false" outlineLevel="0" collapsed="false"/>
    <row r="3854" customFormat="false" ht="12" hidden="false" customHeight="false" outlineLevel="0" collapsed="false"/>
    <row r="3855" customFormat="false" ht="12" hidden="false" customHeight="false" outlineLevel="0" collapsed="false"/>
    <row r="3856" customFormat="false" ht="12" hidden="false" customHeight="false" outlineLevel="0" collapsed="false"/>
    <row r="3857" customFormat="false" ht="12" hidden="false" customHeight="false" outlineLevel="0" collapsed="false"/>
    <row r="3858" customFormat="false" ht="12" hidden="false" customHeight="false" outlineLevel="0" collapsed="false"/>
    <row r="3859" customFormat="false" ht="12" hidden="false" customHeight="false" outlineLevel="0" collapsed="false"/>
    <row r="3860" customFormat="false" ht="12" hidden="false" customHeight="false" outlineLevel="0" collapsed="false"/>
    <row r="3861" customFormat="false" ht="12" hidden="false" customHeight="false" outlineLevel="0" collapsed="false"/>
    <row r="3862" customFormat="false" ht="12" hidden="false" customHeight="false" outlineLevel="0" collapsed="false"/>
    <row r="3863" customFormat="false" ht="12" hidden="false" customHeight="false" outlineLevel="0" collapsed="false"/>
    <row r="3864" customFormat="false" ht="12" hidden="false" customHeight="false" outlineLevel="0" collapsed="false"/>
    <row r="3865" customFormat="false" ht="12" hidden="false" customHeight="false" outlineLevel="0" collapsed="false"/>
    <row r="3866" customFormat="false" ht="12" hidden="false" customHeight="false" outlineLevel="0" collapsed="false"/>
    <row r="3867" customFormat="false" ht="12" hidden="false" customHeight="false" outlineLevel="0" collapsed="false"/>
    <row r="3868" customFormat="false" ht="12" hidden="false" customHeight="false" outlineLevel="0" collapsed="false"/>
    <row r="3869" customFormat="false" ht="12" hidden="false" customHeight="false" outlineLevel="0" collapsed="false"/>
    <row r="3870" customFormat="false" ht="12" hidden="false" customHeight="false" outlineLevel="0" collapsed="false"/>
    <row r="3871" customFormat="false" ht="12" hidden="false" customHeight="false" outlineLevel="0" collapsed="false"/>
    <row r="3872" customFormat="false" ht="12" hidden="false" customHeight="false" outlineLevel="0" collapsed="false"/>
    <row r="3873" customFormat="false" ht="12" hidden="false" customHeight="false" outlineLevel="0" collapsed="false"/>
    <row r="3874" customFormat="false" ht="12" hidden="false" customHeight="false" outlineLevel="0" collapsed="false"/>
    <row r="3875" customFormat="false" ht="12" hidden="false" customHeight="false" outlineLevel="0" collapsed="false"/>
    <row r="3876" customFormat="false" ht="12" hidden="false" customHeight="false" outlineLevel="0" collapsed="false"/>
    <row r="3877" customFormat="false" ht="12" hidden="false" customHeight="false" outlineLevel="0" collapsed="false"/>
    <row r="3878" customFormat="false" ht="12" hidden="false" customHeight="false" outlineLevel="0" collapsed="false"/>
    <row r="3879" customFormat="false" ht="12" hidden="false" customHeight="false" outlineLevel="0" collapsed="false"/>
    <row r="3880" customFormat="false" ht="12" hidden="false" customHeight="false" outlineLevel="0" collapsed="false"/>
    <row r="3881" customFormat="false" ht="12" hidden="false" customHeight="false" outlineLevel="0" collapsed="false"/>
    <row r="3882" customFormat="false" ht="12" hidden="false" customHeight="false" outlineLevel="0" collapsed="false"/>
    <row r="3883" customFormat="false" ht="12" hidden="false" customHeight="false" outlineLevel="0" collapsed="false"/>
    <row r="3884" customFormat="false" ht="12" hidden="false" customHeight="false" outlineLevel="0" collapsed="false"/>
    <row r="3885" customFormat="false" ht="12" hidden="false" customHeight="false" outlineLevel="0" collapsed="false"/>
    <row r="3886" customFormat="false" ht="12" hidden="false" customHeight="false" outlineLevel="0" collapsed="false"/>
    <row r="3887" customFormat="false" ht="12" hidden="false" customHeight="false" outlineLevel="0" collapsed="false"/>
    <row r="3888" customFormat="false" ht="12" hidden="false" customHeight="false" outlineLevel="0" collapsed="false"/>
    <row r="3889" customFormat="false" ht="12" hidden="false" customHeight="false" outlineLevel="0" collapsed="false"/>
    <row r="3890" customFormat="false" ht="12" hidden="false" customHeight="false" outlineLevel="0" collapsed="false"/>
    <row r="3891" customFormat="false" ht="12" hidden="false" customHeight="false" outlineLevel="0" collapsed="false"/>
    <row r="3892" customFormat="false" ht="12" hidden="false" customHeight="false" outlineLevel="0" collapsed="false"/>
    <row r="3893" customFormat="false" ht="12" hidden="false" customHeight="false" outlineLevel="0" collapsed="false"/>
    <row r="3894" customFormat="false" ht="12" hidden="false" customHeight="false" outlineLevel="0" collapsed="false"/>
    <row r="3895" customFormat="false" ht="12" hidden="false" customHeight="false" outlineLevel="0" collapsed="false"/>
    <row r="3896" customFormat="false" ht="12" hidden="false" customHeight="false" outlineLevel="0" collapsed="false"/>
    <row r="3897" customFormat="false" ht="12" hidden="false" customHeight="false" outlineLevel="0" collapsed="false"/>
    <row r="3898" customFormat="false" ht="12" hidden="false" customHeight="false" outlineLevel="0" collapsed="false"/>
    <row r="3899" customFormat="false" ht="12" hidden="false" customHeight="false" outlineLevel="0" collapsed="false"/>
    <row r="3900" customFormat="false" ht="12" hidden="false" customHeight="false" outlineLevel="0" collapsed="false"/>
    <row r="3901" customFormat="false" ht="12" hidden="false" customHeight="false" outlineLevel="0" collapsed="false"/>
    <row r="3902" customFormat="false" ht="12" hidden="false" customHeight="false" outlineLevel="0" collapsed="false"/>
    <row r="3903" customFormat="false" ht="12" hidden="false" customHeight="false" outlineLevel="0" collapsed="false"/>
    <row r="3904" customFormat="false" ht="12" hidden="false" customHeight="false" outlineLevel="0" collapsed="false"/>
    <row r="3905" customFormat="false" ht="12" hidden="false" customHeight="false" outlineLevel="0" collapsed="false"/>
    <row r="3906" customFormat="false" ht="12" hidden="false" customHeight="false" outlineLevel="0" collapsed="false"/>
    <row r="3907" customFormat="false" ht="12" hidden="false" customHeight="false" outlineLevel="0" collapsed="false"/>
    <row r="3908" customFormat="false" ht="12" hidden="false" customHeight="false" outlineLevel="0" collapsed="false"/>
    <row r="3909" customFormat="false" ht="12" hidden="false" customHeight="false" outlineLevel="0" collapsed="false"/>
    <row r="3910" customFormat="false" ht="12" hidden="false" customHeight="false" outlineLevel="0" collapsed="false"/>
    <row r="3911" customFormat="false" ht="12" hidden="false" customHeight="false" outlineLevel="0" collapsed="false"/>
    <row r="3912" customFormat="false" ht="12" hidden="false" customHeight="false" outlineLevel="0" collapsed="false"/>
    <row r="3913" customFormat="false" ht="12" hidden="false" customHeight="false" outlineLevel="0" collapsed="false"/>
    <row r="3914" customFormat="false" ht="12" hidden="false" customHeight="false" outlineLevel="0" collapsed="false"/>
    <row r="3915" customFormat="false" ht="12" hidden="false" customHeight="false" outlineLevel="0" collapsed="false"/>
    <row r="3916" customFormat="false" ht="12" hidden="false" customHeight="false" outlineLevel="0" collapsed="false"/>
    <row r="3917" customFormat="false" ht="12" hidden="false" customHeight="false" outlineLevel="0" collapsed="false"/>
    <row r="3918" customFormat="false" ht="12" hidden="false" customHeight="false" outlineLevel="0" collapsed="false"/>
    <row r="3919" customFormat="false" ht="12" hidden="false" customHeight="false" outlineLevel="0" collapsed="false"/>
    <row r="3920" customFormat="false" ht="12" hidden="false" customHeight="false" outlineLevel="0" collapsed="false"/>
    <row r="3921" customFormat="false" ht="12" hidden="false" customHeight="false" outlineLevel="0" collapsed="false"/>
    <row r="3922" customFormat="false" ht="12" hidden="false" customHeight="false" outlineLevel="0" collapsed="false"/>
    <row r="3923" customFormat="false" ht="12" hidden="false" customHeight="false" outlineLevel="0" collapsed="false"/>
    <row r="3924" customFormat="false" ht="12" hidden="false" customHeight="false" outlineLevel="0" collapsed="false"/>
    <row r="3925" customFormat="false" ht="12" hidden="false" customHeight="false" outlineLevel="0" collapsed="false"/>
    <row r="3926" customFormat="false" ht="12" hidden="false" customHeight="false" outlineLevel="0" collapsed="false"/>
    <row r="3927" customFormat="false" ht="12" hidden="false" customHeight="false" outlineLevel="0" collapsed="false"/>
    <row r="3928" customFormat="false" ht="12" hidden="false" customHeight="false" outlineLevel="0" collapsed="false"/>
    <row r="3929" customFormat="false" ht="12" hidden="false" customHeight="false" outlineLevel="0" collapsed="false"/>
    <row r="3930" customFormat="false" ht="12" hidden="false" customHeight="false" outlineLevel="0" collapsed="false"/>
    <row r="3931" customFormat="false" ht="12" hidden="false" customHeight="false" outlineLevel="0" collapsed="false"/>
    <row r="3932" customFormat="false" ht="12" hidden="false" customHeight="false" outlineLevel="0" collapsed="false"/>
    <row r="3933" customFormat="false" ht="12" hidden="false" customHeight="false" outlineLevel="0" collapsed="false"/>
    <row r="3934" customFormat="false" ht="12" hidden="false" customHeight="false" outlineLevel="0" collapsed="false"/>
    <row r="3935" customFormat="false" ht="12" hidden="false" customHeight="false" outlineLevel="0" collapsed="false"/>
    <row r="3936" customFormat="false" ht="12" hidden="false" customHeight="false" outlineLevel="0" collapsed="false"/>
    <row r="3937" customFormat="false" ht="12" hidden="false" customHeight="false" outlineLevel="0" collapsed="false"/>
    <row r="3938" customFormat="false" ht="12" hidden="false" customHeight="false" outlineLevel="0" collapsed="false"/>
    <row r="3939" customFormat="false" ht="12" hidden="false" customHeight="false" outlineLevel="0" collapsed="false"/>
    <row r="3940" customFormat="false" ht="12" hidden="false" customHeight="false" outlineLevel="0" collapsed="false"/>
    <row r="3941" customFormat="false" ht="12" hidden="false" customHeight="false" outlineLevel="0" collapsed="false"/>
    <row r="3942" customFormat="false" ht="12" hidden="false" customHeight="false" outlineLevel="0" collapsed="false"/>
    <row r="3943" customFormat="false" ht="12" hidden="false" customHeight="false" outlineLevel="0" collapsed="false"/>
    <row r="3944" customFormat="false" ht="12" hidden="false" customHeight="false" outlineLevel="0" collapsed="false"/>
    <row r="3945" customFormat="false" ht="12" hidden="false" customHeight="false" outlineLevel="0" collapsed="false"/>
    <row r="3946" customFormat="false" ht="12" hidden="false" customHeight="false" outlineLevel="0" collapsed="false"/>
    <row r="3947" customFormat="false" ht="12" hidden="false" customHeight="false" outlineLevel="0" collapsed="false"/>
    <row r="3948" customFormat="false" ht="12" hidden="false" customHeight="false" outlineLevel="0" collapsed="false"/>
    <row r="3949" customFormat="false" ht="12" hidden="false" customHeight="false" outlineLevel="0" collapsed="false"/>
    <row r="3950" customFormat="false" ht="12" hidden="false" customHeight="false" outlineLevel="0" collapsed="false"/>
    <row r="3951" customFormat="false" ht="12" hidden="false" customHeight="false" outlineLevel="0" collapsed="false"/>
    <row r="3952" customFormat="false" ht="12" hidden="false" customHeight="false" outlineLevel="0" collapsed="false"/>
    <row r="3953" customFormat="false" ht="12" hidden="false" customHeight="false" outlineLevel="0" collapsed="false"/>
    <row r="3954" customFormat="false" ht="12" hidden="false" customHeight="false" outlineLevel="0" collapsed="false"/>
    <row r="3955" customFormat="false" ht="12" hidden="false" customHeight="false" outlineLevel="0" collapsed="false"/>
    <row r="3956" customFormat="false" ht="12" hidden="false" customHeight="false" outlineLevel="0" collapsed="false"/>
    <row r="3957" customFormat="false" ht="12" hidden="false" customHeight="false" outlineLevel="0" collapsed="false"/>
    <row r="3958" customFormat="false" ht="12" hidden="false" customHeight="false" outlineLevel="0" collapsed="false"/>
    <row r="3959" customFormat="false" ht="12" hidden="false" customHeight="false" outlineLevel="0" collapsed="false"/>
    <row r="3960" customFormat="false" ht="12" hidden="false" customHeight="false" outlineLevel="0" collapsed="false"/>
    <row r="3961" customFormat="false" ht="12" hidden="false" customHeight="false" outlineLevel="0" collapsed="false"/>
    <row r="3962" customFormat="false" ht="12" hidden="false" customHeight="false" outlineLevel="0" collapsed="false"/>
    <row r="3963" customFormat="false" ht="12" hidden="false" customHeight="false" outlineLevel="0" collapsed="false"/>
    <row r="3964" customFormat="false" ht="12" hidden="false" customHeight="false" outlineLevel="0" collapsed="false"/>
    <row r="3965" customFormat="false" ht="12" hidden="false" customHeight="false" outlineLevel="0" collapsed="false"/>
    <row r="3966" customFormat="false" ht="12" hidden="false" customHeight="false" outlineLevel="0" collapsed="false"/>
    <row r="3967" customFormat="false" ht="12" hidden="false" customHeight="false" outlineLevel="0" collapsed="false"/>
    <row r="3968" customFormat="false" ht="12" hidden="false" customHeight="false" outlineLevel="0" collapsed="false"/>
    <row r="3969" customFormat="false" ht="12" hidden="false" customHeight="false" outlineLevel="0" collapsed="false"/>
    <row r="3970" customFormat="false" ht="12" hidden="false" customHeight="false" outlineLevel="0" collapsed="false"/>
    <row r="3971" customFormat="false" ht="12" hidden="false" customHeight="false" outlineLevel="0" collapsed="false"/>
    <row r="3972" customFormat="false" ht="12" hidden="false" customHeight="false" outlineLevel="0" collapsed="false"/>
    <row r="3973" customFormat="false" ht="12" hidden="false" customHeight="false" outlineLevel="0" collapsed="false"/>
    <row r="3974" customFormat="false" ht="12" hidden="false" customHeight="false" outlineLevel="0" collapsed="false"/>
    <row r="3975" customFormat="false" ht="12" hidden="false" customHeight="false" outlineLevel="0" collapsed="false"/>
    <row r="3976" customFormat="false" ht="12" hidden="false" customHeight="false" outlineLevel="0" collapsed="false"/>
    <row r="3977" customFormat="false" ht="12" hidden="false" customHeight="false" outlineLevel="0" collapsed="false"/>
    <row r="3978" customFormat="false" ht="12" hidden="false" customHeight="false" outlineLevel="0" collapsed="false"/>
    <row r="3979" customFormat="false" ht="12" hidden="false" customHeight="false" outlineLevel="0" collapsed="false"/>
    <row r="3980" customFormat="false" ht="12" hidden="false" customHeight="false" outlineLevel="0" collapsed="false"/>
    <row r="3981" customFormat="false" ht="12" hidden="false" customHeight="false" outlineLevel="0" collapsed="false"/>
    <row r="3982" customFormat="false" ht="12" hidden="false" customHeight="false" outlineLevel="0" collapsed="false"/>
    <row r="3983" customFormat="false" ht="12" hidden="false" customHeight="false" outlineLevel="0" collapsed="false"/>
    <row r="3984" customFormat="false" ht="12" hidden="false" customHeight="false" outlineLevel="0" collapsed="false"/>
    <row r="3985" customFormat="false" ht="12" hidden="false" customHeight="false" outlineLevel="0" collapsed="false"/>
    <row r="3986" customFormat="false" ht="12" hidden="false" customHeight="false" outlineLevel="0" collapsed="false"/>
    <row r="3987" customFormat="false" ht="12" hidden="false" customHeight="false" outlineLevel="0" collapsed="false"/>
    <row r="3988" customFormat="false" ht="12" hidden="false" customHeight="false" outlineLevel="0" collapsed="false"/>
    <row r="3989" customFormat="false" ht="12" hidden="false" customHeight="false" outlineLevel="0" collapsed="false"/>
    <row r="3990" customFormat="false" ht="12" hidden="false" customHeight="false" outlineLevel="0" collapsed="false"/>
    <row r="3991" customFormat="false" ht="12" hidden="false" customHeight="false" outlineLevel="0" collapsed="false"/>
    <row r="3992" customFormat="false" ht="12" hidden="false" customHeight="false" outlineLevel="0" collapsed="false"/>
    <row r="3993" customFormat="false" ht="12" hidden="false" customHeight="false" outlineLevel="0" collapsed="false"/>
    <row r="3994" customFormat="false" ht="12" hidden="false" customHeight="false" outlineLevel="0" collapsed="false"/>
    <row r="3995" customFormat="false" ht="12" hidden="false" customHeight="false" outlineLevel="0" collapsed="false"/>
    <row r="3996" customFormat="false" ht="12" hidden="false" customHeight="false" outlineLevel="0" collapsed="false"/>
    <row r="3997" customFormat="false" ht="12" hidden="false" customHeight="false" outlineLevel="0" collapsed="false"/>
    <row r="3998" customFormat="false" ht="12" hidden="false" customHeight="false" outlineLevel="0" collapsed="false"/>
    <row r="3999" customFormat="false" ht="12" hidden="false" customHeight="false" outlineLevel="0" collapsed="false"/>
    <row r="4000" customFormat="false" ht="12" hidden="false" customHeight="false" outlineLevel="0" collapsed="false"/>
    <row r="4001" customFormat="false" ht="12" hidden="false" customHeight="false" outlineLevel="0" collapsed="false"/>
    <row r="4002" customFormat="false" ht="12" hidden="false" customHeight="false" outlineLevel="0" collapsed="false"/>
    <row r="4003" customFormat="false" ht="12" hidden="false" customHeight="false" outlineLevel="0" collapsed="false"/>
    <row r="4004" customFormat="false" ht="12" hidden="false" customHeight="false" outlineLevel="0" collapsed="false"/>
    <row r="4005" customFormat="false" ht="12" hidden="false" customHeight="false" outlineLevel="0" collapsed="false"/>
    <row r="4006" customFormat="false" ht="12" hidden="false" customHeight="false" outlineLevel="0" collapsed="false"/>
    <row r="4007" customFormat="false" ht="12" hidden="false" customHeight="false" outlineLevel="0" collapsed="false"/>
    <row r="4008" customFormat="false" ht="12" hidden="false" customHeight="false" outlineLevel="0" collapsed="false"/>
    <row r="4009" customFormat="false" ht="12" hidden="false" customHeight="false" outlineLevel="0" collapsed="false"/>
    <row r="4010" customFormat="false" ht="12" hidden="false" customHeight="false" outlineLevel="0" collapsed="false"/>
    <row r="4011" customFormat="false" ht="12" hidden="false" customHeight="false" outlineLevel="0" collapsed="false"/>
    <row r="4012" customFormat="false" ht="12" hidden="false" customHeight="false" outlineLevel="0" collapsed="false"/>
    <row r="4013" customFormat="false" ht="12" hidden="false" customHeight="false" outlineLevel="0" collapsed="false"/>
    <row r="4014" customFormat="false" ht="12" hidden="false" customHeight="false" outlineLevel="0" collapsed="false"/>
    <row r="4015" customFormat="false" ht="12" hidden="false" customHeight="false" outlineLevel="0" collapsed="false"/>
    <row r="4016" customFormat="false" ht="12" hidden="false" customHeight="false" outlineLevel="0" collapsed="false"/>
    <row r="4017" customFormat="false" ht="12" hidden="false" customHeight="false" outlineLevel="0" collapsed="false"/>
    <row r="4018" customFormat="false" ht="12" hidden="false" customHeight="false" outlineLevel="0" collapsed="false"/>
    <row r="4019" customFormat="false" ht="12" hidden="false" customHeight="false" outlineLevel="0" collapsed="false"/>
    <row r="4020" customFormat="false" ht="12" hidden="false" customHeight="false" outlineLevel="0" collapsed="false"/>
    <row r="4021" customFormat="false" ht="12" hidden="false" customHeight="false" outlineLevel="0" collapsed="false"/>
    <row r="4022" customFormat="false" ht="12" hidden="false" customHeight="false" outlineLevel="0" collapsed="false"/>
    <row r="4023" customFormat="false" ht="12" hidden="false" customHeight="false" outlineLevel="0" collapsed="false"/>
    <row r="4024" customFormat="false" ht="12" hidden="false" customHeight="false" outlineLevel="0" collapsed="false"/>
    <row r="4025" customFormat="false" ht="12" hidden="false" customHeight="false" outlineLevel="0" collapsed="false"/>
    <row r="4026" customFormat="false" ht="12" hidden="false" customHeight="false" outlineLevel="0" collapsed="false"/>
    <row r="4027" customFormat="false" ht="12" hidden="false" customHeight="false" outlineLevel="0" collapsed="false"/>
    <row r="4028" customFormat="false" ht="12" hidden="false" customHeight="false" outlineLevel="0" collapsed="false"/>
    <row r="4029" customFormat="false" ht="12" hidden="false" customHeight="false" outlineLevel="0" collapsed="false"/>
    <row r="4030" customFormat="false" ht="12" hidden="false" customHeight="false" outlineLevel="0" collapsed="false"/>
    <row r="4031" customFormat="false" ht="12" hidden="false" customHeight="false" outlineLevel="0" collapsed="false"/>
    <row r="4032" customFormat="false" ht="12" hidden="false" customHeight="false" outlineLevel="0" collapsed="false"/>
    <row r="4033" customFormat="false" ht="12" hidden="false" customHeight="false" outlineLevel="0" collapsed="false"/>
    <row r="4034" customFormat="false" ht="12" hidden="false" customHeight="false" outlineLevel="0" collapsed="false"/>
    <row r="4035" customFormat="false" ht="12" hidden="false" customHeight="false" outlineLevel="0" collapsed="false"/>
    <row r="4036" customFormat="false" ht="12" hidden="false" customHeight="false" outlineLevel="0" collapsed="false"/>
    <row r="4037" customFormat="false" ht="12" hidden="false" customHeight="false" outlineLevel="0" collapsed="false"/>
    <row r="4038" customFormat="false" ht="12" hidden="false" customHeight="false" outlineLevel="0" collapsed="false"/>
    <row r="4039" customFormat="false" ht="12" hidden="false" customHeight="false" outlineLevel="0" collapsed="false"/>
    <row r="4040" customFormat="false" ht="12" hidden="false" customHeight="false" outlineLevel="0" collapsed="false"/>
    <row r="4041" customFormat="false" ht="12" hidden="false" customHeight="false" outlineLevel="0" collapsed="false"/>
    <row r="4042" customFormat="false" ht="12" hidden="false" customHeight="false" outlineLevel="0" collapsed="false"/>
    <row r="4043" customFormat="false" ht="12" hidden="false" customHeight="false" outlineLevel="0" collapsed="false"/>
    <row r="4044" customFormat="false" ht="12" hidden="false" customHeight="false" outlineLevel="0" collapsed="false"/>
    <row r="4045" customFormat="false" ht="12" hidden="false" customHeight="false" outlineLevel="0" collapsed="false"/>
    <row r="4046" customFormat="false" ht="12" hidden="false" customHeight="false" outlineLevel="0" collapsed="false"/>
    <row r="4047" customFormat="false" ht="12" hidden="false" customHeight="false" outlineLevel="0" collapsed="false"/>
    <row r="4048" customFormat="false" ht="12" hidden="false" customHeight="false" outlineLevel="0" collapsed="false"/>
    <row r="4049" customFormat="false" ht="12" hidden="false" customHeight="false" outlineLevel="0" collapsed="false"/>
    <row r="4050" customFormat="false" ht="12" hidden="false" customHeight="false" outlineLevel="0" collapsed="false"/>
    <row r="4051" customFormat="false" ht="12" hidden="false" customHeight="false" outlineLevel="0" collapsed="false"/>
    <row r="4052" customFormat="false" ht="12" hidden="false" customHeight="false" outlineLevel="0" collapsed="false"/>
    <row r="4053" customFormat="false" ht="12" hidden="false" customHeight="false" outlineLevel="0" collapsed="false"/>
    <row r="4054" customFormat="false" ht="12" hidden="false" customHeight="false" outlineLevel="0" collapsed="false"/>
    <row r="4055" customFormat="false" ht="12" hidden="false" customHeight="false" outlineLevel="0" collapsed="false"/>
    <row r="4056" customFormat="false" ht="12" hidden="false" customHeight="false" outlineLevel="0" collapsed="false"/>
    <row r="4057" customFormat="false" ht="12" hidden="false" customHeight="false" outlineLevel="0" collapsed="false"/>
    <row r="4058" customFormat="false" ht="12" hidden="false" customHeight="false" outlineLevel="0" collapsed="false"/>
    <row r="4059" customFormat="false" ht="12" hidden="false" customHeight="false" outlineLevel="0" collapsed="false"/>
    <row r="4060" customFormat="false" ht="12" hidden="false" customHeight="false" outlineLevel="0" collapsed="false"/>
    <row r="4061" customFormat="false" ht="12" hidden="false" customHeight="false" outlineLevel="0" collapsed="false"/>
    <row r="4062" customFormat="false" ht="12" hidden="false" customHeight="false" outlineLevel="0" collapsed="false"/>
    <row r="4063" customFormat="false" ht="12" hidden="false" customHeight="false" outlineLevel="0" collapsed="false"/>
    <row r="4064" customFormat="false" ht="12" hidden="false" customHeight="false" outlineLevel="0" collapsed="false"/>
    <row r="4065" customFormat="false" ht="12" hidden="false" customHeight="false" outlineLevel="0" collapsed="false"/>
    <row r="4066" customFormat="false" ht="12" hidden="false" customHeight="false" outlineLevel="0" collapsed="false"/>
    <row r="4067" customFormat="false" ht="12" hidden="false" customHeight="false" outlineLevel="0" collapsed="false"/>
    <row r="4068" customFormat="false" ht="12" hidden="false" customHeight="false" outlineLevel="0" collapsed="false"/>
    <row r="4069" customFormat="false" ht="12" hidden="false" customHeight="false" outlineLevel="0" collapsed="false"/>
    <row r="4070" customFormat="false" ht="12" hidden="false" customHeight="false" outlineLevel="0" collapsed="false"/>
    <row r="4071" customFormat="false" ht="12" hidden="false" customHeight="false" outlineLevel="0" collapsed="false"/>
    <row r="4072" customFormat="false" ht="12" hidden="false" customHeight="false" outlineLevel="0" collapsed="false"/>
    <row r="4073" customFormat="false" ht="12" hidden="false" customHeight="false" outlineLevel="0" collapsed="false"/>
    <row r="4074" customFormat="false" ht="12" hidden="false" customHeight="false" outlineLevel="0" collapsed="false"/>
    <row r="4075" customFormat="false" ht="12" hidden="false" customHeight="false" outlineLevel="0" collapsed="false"/>
    <row r="4076" customFormat="false" ht="12" hidden="false" customHeight="false" outlineLevel="0" collapsed="false"/>
    <row r="4077" customFormat="false" ht="12" hidden="false" customHeight="false" outlineLevel="0" collapsed="false"/>
    <row r="4078" customFormat="false" ht="12" hidden="false" customHeight="false" outlineLevel="0" collapsed="false"/>
    <row r="4079" customFormat="false" ht="12" hidden="false" customHeight="false" outlineLevel="0" collapsed="false"/>
    <row r="4080" customFormat="false" ht="12" hidden="false" customHeight="false" outlineLevel="0" collapsed="false"/>
    <row r="4081" customFormat="false" ht="12" hidden="false" customHeight="false" outlineLevel="0" collapsed="false"/>
    <row r="4082" customFormat="false" ht="12" hidden="false" customHeight="false" outlineLevel="0" collapsed="false"/>
    <row r="4083" customFormat="false" ht="12" hidden="false" customHeight="false" outlineLevel="0" collapsed="false"/>
    <row r="4084" customFormat="false" ht="12" hidden="false" customHeight="false" outlineLevel="0" collapsed="false"/>
    <row r="4085" customFormat="false" ht="12" hidden="false" customHeight="false" outlineLevel="0" collapsed="false"/>
    <row r="4086" customFormat="false" ht="12" hidden="false" customHeight="false" outlineLevel="0" collapsed="false"/>
    <row r="4087" customFormat="false" ht="12" hidden="false" customHeight="false" outlineLevel="0" collapsed="false"/>
    <row r="4088" customFormat="false" ht="12" hidden="false" customHeight="false" outlineLevel="0" collapsed="false"/>
    <row r="4089" customFormat="false" ht="12" hidden="false" customHeight="false" outlineLevel="0" collapsed="false"/>
    <row r="4090" customFormat="false" ht="12" hidden="false" customHeight="false" outlineLevel="0" collapsed="false"/>
    <row r="4091" customFormat="false" ht="12" hidden="false" customHeight="false" outlineLevel="0" collapsed="false"/>
    <row r="4092" customFormat="false" ht="12" hidden="false" customHeight="false" outlineLevel="0" collapsed="false"/>
    <row r="4093" customFormat="false" ht="12" hidden="false" customHeight="false" outlineLevel="0" collapsed="false"/>
    <row r="4094" customFormat="false" ht="12" hidden="false" customHeight="false" outlineLevel="0" collapsed="false"/>
    <row r="4095" customFormat="false" ht="12" hidden="false" customHeight="false" outlineLevel="0" collapsed="false"/>
    <row r="4096" customFormat="false" ht="12" hidden="false" customHeight="false" outlineLevel="0" collapsed="false"/>
    <row r="4097" customFormat="false" ht="12" hidden="false" customHeight="false" outlineLevel="0" collapsed="false"/>
    <row r="4098" customFormat="false" ht="12" hidden="false" customHeight="false" outlineLevel="0" collapsed="false"/>
    <row r="4099" customFormat="false" ht="12" hidden="false" customHeight="false" outlineLevel="0" collapsed="false"/>
    <row r="4100" customFormat="false" ht="12" hidden="false" customHeight="false" outlineLevel="0" collapsed="false"/>
    <row r="4101" customFormat="false" ht="12" hidden="false" customHeight="false" outlineLevel="0" collapsed="false"/>
    <row r="4102" customFormat="false" ht="12" hidden="false" customHeight="false" outlineLevel="0" collapsed="false"/>
    <row r="4103" customFormat="false" ht="12" hidden="false" customHeight="false" outlineLevel="0" collapsed="false"/>
    <row r="4104" customFormat="false" ht="12" hidden="false" customHeight="false" outlineLevel="0" collapsed="false"/>
    <row r="4105" customFormat="false" ht="12" hidden="false" customHeight="false" outlineLevel="0" collapsed="false"/>
    <row r="4106" customFormat="false" ht="12" hidden="false" customHeight="false" outlineLevel="0" collapsed="false"/>
    <row r="4107" customFormat="false" ht="12" hidden="false" customHeight="false" outlineLevel="0" collapsed="false"/>
    <row r="4108" customFormat="false" ht="12" hidden="false" customHeight="false" outlineLevel="0" collapsed="false"/>
    <row r="4109" customFormat="false" ht="12" hidden="false" customHeight="false" outlineLevel="0" collapsed="false"/>
    <row r="4110" customFormat="false" ht="12" hidden="false" customHeight="false" outlineLevel="0" collapsed="false"/>
    <row r="4111" customFormat="false" ht="12" hidden="false" customHeight="false" outlineLevel="0" collapsed="false"/>
    <row r="4112" customFormat="false" ht="12" hidden="false" customHeight="false" outlineLevel="0" collapsed="false"/>
    <row r="4113" customFormat="false" ht="12" hidden="false" customHeight="false" outlineLevel="0" collapsed="false"/>
    <row r="4114" customFormat="false" ht="12" hidden="false" customHeight="false" outlineLevel="0" collapsed="false"/>
    <row r="4115" customFormat="false" ht="12" hidden="false" customHeight="false" outlineLevel="0" collapsed="false"/>
    <row r="4116" customFormat="false" ht="12" hidden="false" customHeight="false" outlineLevel="0" collapsed="false"/>
    <row r="4117" customFormat="false" ht="12" hidden="false" customHeight="false" outlineLevel="0" collapsed="false"/>
    <row r="4118" customFormat="false" ht="12" hidden="false" customHeight="false" outlineLevel="0" collapsed="false"/>
    <row r="4119" customFormat="false" ht="12" hidden="false" customHeight="false" outlineLevel="0" collapsed="false"/>
    <row r="4120" customFormat="false" ht="12" hidden="false" customHeight="false" outlineLevel="0" collapsed="false"/>
    <row r="4121" customFormat="false" ht="12" hidden="false" customHeight="false" outlineLevel="0" collapsed="false"/>
    <row r="4122" customFormat="false" ht="12" hidden="false" customHeight="false" outlineLevel="0" collapsed="false"/>
    <row r="4123" customFormat="false" ht="12" hidden="false" customHeight="false" outlineLevel="0" collapsed="false"/>
    <row r="4124" customFormat="false" ht="12" hidden="false" customHeight="false" outlineLevel="0" collapsed="false"/>
    <row r="4125" customFormat="false" ht="12" hidden="false" customHeight="false" outlineLevel="0" collapsed="false"/>
    <row r="4126" customFormat="false" ht="12" hidden="false" customHeight="false" outlineLevel="0" collapsed="false"/>
    <row r="4127" customFormat="false" ht="12" hidden="false" customHeight="false" outlineLevel="0" collapsed="false"/>
    <row r="4128" customFormat="false" ht="12" hidden="false" customHeight="false" outlineLevel="0" collapsed="false"/>
    <row r="4129" customFormat="false" ht="12" hidden="false" customHeight="false" outlineLevel="0" collapsed="false"/>
    <row r="4130" customFormat="false" ht="12" hidden="false" customHeight="false" outlineLevel="0" collapsed="false"/>
    <row r="4131" customFormat="false" ht="12" hidden="false" customHeight="false" outlineLevel="0" collapsed="false"/>
    <row r="4132" customFormat="false" ht="12" hidden="false" customHeight="false" outlineLevel="0" collapsed="false"/>
    <row r="4133" customFormat="false" ht="12" hidden="false" customHeight="false" outlineLevel="0" collapsed="false"/>
    <row r="4134" customFormat="false" ht="12" hidden="false" customHeight="false" outlineLevel="0" collapsed="false"/>
    <row r="4135" customFormat="false" ht="12" hidden="false" customHeight="false" outlineLevel="0" collapsed="false"/>
    <row r="4136" customFormat="false" ht="12" hidden="false" customHeight="false" outlineLevel="0" collapsed="false"/>
    <row r="4137" customFormat="false" ht="12" hidden="false" customHeight="false" outlineLevel="0" collapsed="false"/>
    <row r="4138" customFormat="false" ht="12" hidden="false" customHeight="false" outlineLevel="0" collapsed="false"/>
    <row r="4139" customFormat="false" ht="12" hidden="false" customHeight="false" outlineLevel="0" collapsed="false"/>
    <row r="4140" customFormat="false" ht="12" hidden="false" customHeight="false" outlineLevel="0" collapsed="false"/>
    <row r="4141" customFormat="false" ht="12" hidden="false" customHeight="false" outlineLevel="0" collapsed="false"/>
    <row r="4142" customFormat="false" ht="12" hidden="false" customHeight="false" outlineLevel="0" collapsed="false"/>
    <row r="4143" customFormat="false" ht="12" hidden="false" customHeight="false" outlineLevel="0" collapsed="false"/>
    <row r="4144" customFormat="false" ht="12" hidden="false" customHeight="false" outlineLevel="0" collapsed="false"/>
    <row r="4145" customFormat="false" ht="12" hidden="false" customHeight="false" outlineLevel="0" collapsed="false"/>
    <row r="4146" customFormat="false" ht="12" hidden="false" customHeight="false" outlineLevel="0" collapsed="false"/>
    <row r="4147" customFormat="false" ht="12" hidden="false" customHeight="false" outlineLevel="0" collapsed="false"/>
    <row r="4148" customFormat="false" ht="12" hidden="false" customHeight="false" outlineLevel="0" collapsed="false"/>
    <row r="4149" customFormat="false" ht="12" hidden="false" customHeight="false" outlineLevel="0" collapsed="false"/>
    <row r="4150" customFormat="false" ht="12" hidden="false" customHeight="false" outlineLevel="0" collapsed="false"/>
    <row r="4151" customFormat="false" ht="12" hidden="false" customHeight="false" outlineLevel="0" collapsed="false"/>
    <row r="4152" customFormat="false" ht="12" hidden="false" customHeight="false" outlineLevel="0" collapsed="false"/>
    <row r="4153" customFormat="false" ht="12" hidden="false" customHeight="false" outlineLevel="0" collapsed="false"/>
    <row r="4154" customFormat="false" ht="12" hidden="false" customHeight="false" outlineLevel="0" collapsed="false"/>
    <row r="4155" customFormat="false" ht="12" hidden="false" customHeight="false" outlineLevel="0" collapsed="false"/>
    <row r="4156" customFormat="false" ht="12" hidden="false" customHeight="false" outlineLevel="0" collapsed="false"/>
    <row r="4157" customFormat="false" ht="12" hidden="false" customHeight="false" outlineLevel="0" collapsed="false"/>
    <row r="4158" customFormat="false" ht="12" hidden="false" customHeight="false" outlineLevel="0" collapsed="false"/>
    <row r="4159" customFormat="false" ht="12" hidden="false" customHeight="false" outlineLevel="0" collapsed="false"/>
    <row r="4160" customFormat="false" ht="12" hidden="false" customHeight="false" outlineLevel="0" collapsed="false"/>
    <row r="4161" customFormat="false" ht="12" hidden="false" customHeight="false" outlineLevel="0" collapsed="false"/>
    <row r="4162" customFormat="false" ht="12" hidden="false" customHeight="false" outlineLevel="0" collapsed="false"/>
    <row r="4163" customFormat="false" ht="12" hidden="false" customHeight="false" outlineLevel="0" collapsed="false"/>
    <row r="4164" customFormat="false" ht="12" hidden="false" customHeight="false" outlineLevel="0" collapsed="false"/>
    <row r="4165" customFormat="false" ht="12" hidden="false" customHeight="false" outlineLevel="0" collapsed="false"/>
    <row r="4166" customFormat="false" ht="12" hidden="false" customHeight="false" outlineLevel="0" collapsed="false"/>
    <row r="4167" customFormat="false" ht="12" hidden="false" customHeight="false" outlineLevel="0" collapsed="false"/>
    <row r="4168" customFormat="false" ht="12" hidden="false" customHeight="false" outlineLevel="0" collapsed="false"/>
    <row r="4169" customFormat="false" ht="12" hidden="false" customHeight="false" outlineLevel="0" collapsed="false"/>
    <row r="4170" customFormat="false" ht="12" hidden="false" customHeight="false" outlineLevel="0" collapsed="false"/>
    <row r="4171" customFormat="false" ht="12" hidden="false" customHeight="false" outlineLevel="0" collapsed="false"/>
    <row r="4172" customFormat="false" ht="12" hidden="false" customHeight="false" outlineLevel="0" collapsed="false"/>
    <row r="4173" customFormat="false" ht="12" hidden="false" customHeight="false" outlineLevel="0" collapsed="false"/>
    <row r="4174" customFormat="false" ht="12" hidden="false" customHeight="false" outlineLevel="0" collapsed="false"/>
    <row r="4175" customFormat="false" ht="12" hidden="false" customHeight="false" outlineLevel="0" collapsed="false"/>
    <row r="4176" customFormat="false" ht="12" hidden="false" customHeight="false" outlineLevel="0" collapsed="false"/>
    <row r="4177" customFormat="false" ht="12" hidden="false" customHeight="false" outlineLevel="0" collapsed="false"/>
    <row r="4178" customFormat="false" ht="12" hidden="false" customHeight="false" outlineLevel="0" collapsed="false"/>
    <row r="4179" customFormat="false" ht="12" hidden="false" customHeight="false" outlineLevel="0" collapsed="false"/>
    <row r="4180" customFormat="false" ht="12" hidden="false" customHeight="false" outlineLevel="0" collapsed="false"/>
    <row r="4181" customFormat="false" ht="12" hidden="false" customHeight="false" outlineLevel="0" collapsed="false"/>
    <row r="4182" customFormat="false" ht="12" hidden="false" customHeight="false" outlineLevel="0" collapsed="false"/>
    <row r="4183" customFormat="false" ht="12" hidden="false" customHeight="false" outlineLevel="0" collapsed="false"/>
    <row r="4184" customFormat="false" ht="12" hidden="false" customHeight="false" outlineLevel="0" collapsed="false"/>
    <row r="4185" customFormat="false" ht="12" hidden="false" customHeight="false" outlineLevel="0" collapsed="false"/>
    <row r="4186" customFormat="false" ht="12" hidden="false" customHeight="false" outlineLevel="0" collapsed="false"/>
    <row r="4187" customFormat="false" ht="12" hidden="false" customHeight="false" outlineLevel="0" collapsed="false"/>
    <row r="4188" customFormat="false" ht="12" hidden="false" customHeight="false" outlineLevel="0" collapsed="false"/>
    <row r="4189" customFormat="false" ht="12" hidden="false" customHeight="false" outlineLevel="0" collapsed="false"/>
    <row r="4190" customFormat="false" ht="12" hidden="false" customHeight="false" outlineLevel="0" collapsed="false"/>
    <row r="4191" customFormat="false" ht="12" hidden="false" customHeight="false" outlineLevel="0" collapsed="false"/>
    <row r="4192" customFormat="false" ht="12" hidden="false" customHeight="false" outlineLevel="0" collapsed="false"/>
    <row r="4193" customFormat="false" ht="12" hidden="false" customHeight="false" outlineLevel="0" collapsed="false"/>
    <row r="4194" customFormat="false" ht="12" hidden="false" customHeight="false" outlineLevel="0" collapsed="false"/>
    <row r="4195" customFormat="false" ht="12" hidden="false" customHeight="false" outlineLevel="0" collapsed="false"/>
    <row r="4196" customFormat="false" ht="12" hidden="false" customHeight="false" outlineLevel="0" collapsed="false"/>
    <row r="4197" customFormat="false" ht="12" hidden="false" customHeight="false" outlineLevel="0" collapsed="false"/>
    <row r="4198" customFormat="false" ht="12" hidden="false" customHeight="false" outlineLevel="0" collapsed="false"/>
    <row r="4199" customFormat="false" ht="12" hidden="false" customHeight="false" outlineLevel="0" collapsed="false"/>
    <row r="4200" customFormat="false" ht="12" hidden="false" customHeight="false" outlineLevel="0" collapsed="false"/>
    <row r="4201" customFormat="false" ht="12" hidden="false" customHeight="false" outlineLevel="0" collapsed="false"/>
    <row r="4202" customFormat="false" ht="12" hidden="false" customHeight="false" outlineLevel="0" collapsed="false"/>
    <row r="4203" customFormat="false" ht="12" hidden="false" customHeight="false" outlineLevel="0" collapsed="false"/>
    <row r="4204" customFormat="false" ht="12" hidden="false" customHeight="false" outlineLevel="0" collapsed="false"/>
    <row r="4205" customFormat="false" ht="12" hidden="false" customHeight="false" outlineLevel="0" collapsed="false"/>
    <row r="4206" customFormat="false" ht="12" hidden="false" customHeight="false" outlineLevel="0" collapsed="false"/>
    <row r="4207" customFormat="false" ht="12" hidden="false" customHeight="false" outlineLevel="0" collapsed="false"/>
    <row r="4208" customFormat="false" ht="12" hidden="false" customHeight="false" outlineLevel="0" collapsed="false"/>
    <row r="4209" customFormat="false" ht="12" hidden="false" customHeight="false" outlineLevel="0" collapsed="false"/>
    <row r="4210" customFormat="false" ht="12" hidden="false" customHeight="false" outlineLevel="0" collapsed="false"/>
    <row r="4211" customFormat="false" ht="12" hidden="false" customHeight="false" outlineLevel="0" collapsed="false"/>
    <row r="4212" customFormat="false" ht="12" hidden="false" customHeight="false" outlineLevel="0" collapsed="false"/>
    <row r="4213" customFormat="false" ht="12" hidden="false" customHeight="false" outlineLevel="0" collapsed="false"/>
    <row r="4214" customFormat="false" ht="12" hidden="false" customHeight="false" outlineLevel="0" collapsed="false"/>
    <row r="4215" customFormat="false" ht="12" hidden="false" customHeight="false" outlineLevel="0" collapsed="false"/>
    <row r="4216" customFormat="false" ht="12" hidden="false" customHeight="false" outlineLevel="0" collapsed="false"/>
    <row r="4217" customFormat="false" ht="12" hidden="false" customHeight="false" outlineLevel="0" collapsed="false"/>
    <row r="4218" customFormat="false" ht="12" hidden="false" customHeight="false" outlineLevel="0" collapsed="false"/>
    <row r="4219" customFormat="false" ht="12" hidden="false" customHeight="false" outlineLevel="0" collapsed="false"/>
    <row r="4220" customFormat="false" ht="12" hidden="false" customHeight="false" outlineLevel="0" collapsed="false"/>
    <row r="4221" customFormat="false" ht="12" hidden="false" customHeight="false" outlineLevel="0" collapsed="false"/>
    <row r="4222" customFormat="false" ht="12" hidden="false" customHeight="false" outlineLevel="0" collapsed="false"/>
    <row r="4223" customFormat="false" ht="12" hidden="false" customHeight="false" outlineLevel="0" collapsed="false"/>
    <row r="4224" customFormat="false" ht="12" hidden="false" customHeight="false" outlineLevel="0" collapsed="false"/>
    <row r="4225" customFormat="false" ht="12" hidden="false" customHeight="false" outlineLevel="0" collapsed="false"/>
    <row r="4226" customFormat="false" ht="12" hidden="false" customHeight="false" outlineLevel="0" collapsed="false"/>
    <row r="4227" customFormat="false" ht="12" hidden="false" customHeight="false" outlineLevel="0" collapsed="false"/>
    <row r="4228" customFormat="false" ht="12" hidden="false" customHeight="false" outlineLevel="0" collapsed="false"/>
    <row r="4229" customFormat="false" ht="12" hidden="false" customHeight="false" outlineLevel="0" collapsed="false"/>
    <row r="4230" customFormat="false" ht="12" hidden="false" customHeight="false" outlineLevel="0" collapsed="false"/>
    <row r="4231" customFormat="false" ht="12" hidden="false" customHeight="false" outlineLevel="0" collapsed="false"/>
    <row r="4232" customFormat="false" ht="12" hidden="false" customHeight="false" outlineLevel="0" collapsed="false"/>
    <row r="4233" customFormat="false" ht="12" hidden="false" customHeight="false" outlineLevel="0" collapsed="false"/>
    <row r="4234" customFormat="false" ht="12" hidden="false" customHeight="false" outlineLevel="0" collapsed="false"/>
    <row r="4235" customFormat="false" ht="12" hidden="false" customHeight="false" outlineLevel="0" collapsed="false"/>
    <row r="4236" customFormat="false" ht="12" hidden="false" customHeight="false" outlineLevel="0" collapsed="false"/>
    <row r="4237" customFormat="false" ht="12" hidden="false" customHeight="false" outlineLevel="0" collapsed="false"/>
    <row r="4238" customFormat="false" ht="12" hidden="false" customHeight="false" outlineLevel="0" collapsed="false"/>
    <row r="4239" customFormat="false" ht="12" hidden="false" customHeight="false" outlineLevel="0" collapsed="false"/>
    <row r="4240" customFormat="false" ht="12" hidden="false" customHeight="false" outlineLevel="0" collapsed="false"/>
    <row r="4241" customFormat="false" ht="12" hidden="false" customHeight="false" outlineLevel="0" collapsed="false"/>
    <row r="4242" customFormat="false" ht="12" hidden="false" customHeight="false" outlineLevel="0" collapsed="false"/>
    <row r="4243" customFormat="false" ht="12" hidden="false" customHeight="false" outlineLevel="0" collapsed="false"/>
    <row r="4244" customFormat="false" ht="12" hidden="false" customHeight="false" outlineLevel="0" collapsed="false"/>
    <row r="4245" customFormat="false" ht="12" hidden="false" customHeight="false" outlineLevel="0" collapsed="false"/>
    <row r="4246" customFormat="false" ht="12" hidden="false" customHeight="false" outlineLevel="0" collapsed="false"/>
    <row r="4247" customFormat="false" ht="12" hidden="false" customHeight="false" outlineLevel="0" collapsed="false"/>
    <row r="4248" customFormat="false" ht="12" hidden="false" customHeight="false" outlineLevel="0" collapsed="false"/>
    <row r="4249" customFormat="false" ht="12" hidden="false" customHeight="false" outlineLevel="0" collapsed="false"/>
    <row r="4250" customFormat="false" ht="12" hidden="false" customHeight="false" outlineLevel="0" collapsed="false"/>
    <row r="4251" customFormat="false" ht="12" hidden="false" customHeight="false" outlineLevel="0" collapsed="false"/>
    <row r="4252" customFormat="false" ht="12" hidden="false" customHeight="false" outlineLevel="0" collapsed="false"/>
    <row r="4253" customFormat="false" ht="12" hidden="false" customHeight="false" outlineLevel="0" collapsed="false"/>
    <row r="4254" customFormat="false" ht="12" hidden="false" customHeight="false" outlineLevel="0" collapsed="false"/>
    <row r="4255" customFormat="false" ht="12" hidden="false" customHeight="false" outlineLevel="0" collapsed="false"/>
    <row r="4256" customFormat="false" ht="12" hidden="false" customHeight="false" outlineLevel="0" collapsed="false"/>
    <row r="4257" customFormat="false" ht="12" hidden="false" customHeight="false" outlineLevel="0" collapsed="false"/>
    <row r="4258" customFormat="false" ht="12" hidden="false" customHeight="false" outlineLevel="0" collapsed="false"/>
    <row r="4259" customFormat="false" ht="12" hidden="false" customHeight="false" outlineLevel="0" collapsed="false"/>
    <row r="4260" customFormat="false" ht="12" hidden="false" customHeight="false" outlineLevel="0" collapsed="false"/>
    <row r="4261" customFormat="false" ht="12" hidden="false" customHeight="false" outlineLevel="0" collapsed="false"/>
    <row r="4262" customFormat="false" ht="12" hidden="false" customHeight="false" outlineLevel="0" collapsed="false"/>
    <row r="4263" customFormat="false" ht="12" hidden="false" customHeight="false" outlineLevel="0" collapsed="false"/>
    <row r="4264" customFormat="false" ht="12" hidden="false" customHeight="false" outlineLevel="0" collapsed="false"/>
    <row r="4265" customFormat="false" ht="12" hidden="false" customHeight="false" outlineLevel="0" collapsed="false"/>
    <row r="4266" customFormat="false" ht="12" hidden="false" customHeight="false" outlineLevel="0" collapsed="false"/>
    <row r="4267" customFormat="false" ht="12" hidden="false" customHeight="false" outlineLevel="0" collapsed="false"/>
    <row r="4268" customFormat="false" ht="12" hidden="false" customHeight="false" outlineLevel="0" collapsed="false"/>
    <row r="4269" customFormat="false" ht="12" hidden="false" customHeight="false" outlineLevel="0" collapsed="false"/>
    <row r="4270" customFormat="false" ht="12" hidden="false" customHeight="false" outlineLevel="0" collapsed="false"/>
    <row r="4271" customFormat="false" ht="12" hidden="false" customHeight="false" outlineLevel="0" collapsed="false"/>
    <row r="4272" customFormat="false" ht="12" hidden="false" customHeight="false" outlineLevel="0" collapsed="false"/>
    <row r="4273" customFormat="false" ht="12" hidden="false" customHeight="false" outlineLevel="0" collapsed="false"/>
    <row r="4274" customFormat="false" ht="12" hidden="false" customHeight="false" outlineLevel="0" collapsed="false"/>
    <row r="4275" customFormat="false" ht="12" hidden="false" customHeight="false" outlineLevel="0" collapsed="false"/>
    <row r="4276" customFormat="false" ht="12" hidden="false" customHeight="false" outlineLevel="0" collapsed="false"/>
    <row r="4277" customFormat="false" ht="12" hidden="false" customHeight="false" outlineLevel="0" collapsed="false"/>
    <row r="4278" customFormat="false" ht="12" hidden="false" customHeight="false" outlineLevel="0" collapsed="false"/>
    <row r="4279" customFormat="false" ht="12" hidden="false" customHeight="false" outlineLevel="0" collapsed="false"/>
    <row r="4280" customFormat="false" ht="12" hidden="false" customHeight="false" outlineLevel="0" collapsed="false"/>
    <row r="4281" customFormat="false" ht="12" hidden="false" customHeight="false" outlineLevel="0" collapsed="false"/>
    <row r="4282" customFormat="false" ht="12" hidden="false" customHeight="false" outlineLevel="0" collapsed="false"/>
    <row r="4283" customFormat="false" ht="12" hidden="false" customHeight="false" outlineLevel="0" collapsed="false"/>
    <row r="4284" customFormat="false" ht="12" hidden="false" customHeight="false" outlineLevel="0" collapsed="false"/>
    <row r="4285" customFormat="false" ht="12" hidden="false" customHeight="false" outlineLevel="0" collapsed="false"/>
    <row r="4286" customFormat="false" ht="12" hidden="false" customHeight="false" outlineLevel="0" collapsed="false"/>
    <row r="4287" customFormat="false" ht="12" hidden="false" customHeight="false" outlineLevel="0" collapsed="false"/>
    <row r="4288" customFormat="false" ht="12" hidden="false" customHeight="false" outlineLevel="0" collapsed="false"/>
    <row r="4289" customFormat="false" ht="12" hidden="false" customHeight="false" outlineLevel="0" collapsed="false"/>
    <row r="4290" customFormat="false" ht="12" hidden="false" customHeight="false" outlineLevel="0" collapsed="false"/>
    <row r="4291" customFormat="false" ht="12" hidden="false" customHeight="false" outlineLevel="0" collapsed="false"/>
    <row r="4292" customFormat="false" ht="12" hidden="false" customHeight="false" outlineLevel="0" collapsed="false"/>
    <row r="4293" customFormat="false" ht="12" hidden="false" customHeight="false" outlineLevel="0" collapsed="false"/>
    <row r="4294" customFormat="false" ht="12" hidden="false" customHeight="false" outlineLevel="0" collapsed="false"/>
    <row r="4295" customFormat="false" ht="12" hidden="false" customHeight="false" outlineLevel="0" collapsed="false"/>
    <row r="4296" customFormat="false" ht="12" hidden="false" customHeight="false" outlineLevel="0" collapsed="false"/>
    <row r="4297" customFormat="false" ht="12" hidden="false" customHeight="false" outlineLevel="0" collapsed="false"/>
    <row r="4298" customFormat="false" ht="12" hidden="false" customHeight="false" outlineLevel="0" collapsed="false"/>
    <row r="4299" customFormat="false" ht="12" hidden="false" customHeight="false" outlineLevel="0" collapsed="false"/>
    <row r="4300" customFormat="false" ht="12" hidden="false" customHeight="false" outlineLevel="0" collapsed="false"/>
    <row r="4301" customFormat="false" ht="12" hidden="false" customHeight="false" outlineLevel="0" collapsed="false"/>
    <row r="4302" customFormat="false" ht="12" hidden="false" customHeight="false" outlineLevel="0" collapsed="false"/>
    <row r="4303" customFormat="false" ht="12" hidden="false" customHeight="false" outlineLevel="0" collapsed="false"/>
    <row r="4304" customFormat="false" ht="12" hidden="false" customHeight="false" outlineLevel="0" collapsed="false"/>
    <row r="4305" customFormat="false" ht="12" hidden="false" customHeight="false" outlineLevel="0" collapsed="false"/>
    <row r="4306" customFormat="false" ht="12" hidden="false" customHeight="false" outlineLevel="0" collapsed="false"/>
    <row r="4307" customFormat="false" ht="12" hidden="false" customHeight="false" outlineLevel="0" collapsed="false"/>
    <row r="4308" customFormat="false" ht="12" hidden="false" customHeight="false" outlineLevel="0" collapsed="false"/>
    <row r="4309" customFormat="false" ht="12" hidden="false" customHeight="false" outlineLevel="0" collapsed="false"/>
    <row r="4310" customFormat="false" ht="12" hidden="false" customHeight="false" outlineLevel="0" collapsed="false"/>
    <row r="4311" customFormat="false" ht="12" hidden="false" customHeight="false" outlineLevel="0" collapsed="false"/>
    <row r="4312" customFormat="false" ht="12" hidden="false" customHeight="false" outlineLevel="0" collapsed="false"/>
    <row r="4313" customFormat="false" ht="12" hidden="false" customHeight="false" outlineLevel="0" collapsed="false"/>
    <row r="4314" customFormat="false" ht="12" hidden="false" customHeight="false" outlineLevel="0" collapsed="false"/>
    <row r="4315" customFormat="false" ht="12" hidden="false" customHeight="false" outlineLevel="0" collapsed="false"/>
    <row r="4316" customFormat="false" ht="12" hidden="false" customHeight="false" outlineLevel="0" collapsed="false"/>
    <row r="4317" customFormat="false" ht="12" hidden="false" customHeight="false" outlineLevel="0" collapsed="false"/>
    <row r="4318" customFormat="false" ht="12" hidden="false" customHeight="false" outlineLevel="0" collapsed="false"/>
    <row r="4319" customFormat="false" ht="12" hidden="false" customHeight="false" outlineLevel="0" collapsed="false"/>
    <row r="4320" customFormat="false" ht="12" hidden="false" customHeight="false" outlineLevel="0" collapsed="false"/>
    <row r="4321" customFormat="false" ht="12" hidden="false" customHeight="false" outlineLevel="0" collapsed="false"/>
    <row r="4322" customFormat="false" ht="12" hidden="false" customHeight="false" outlineLevel="0" collapsed="false"/>
    <row r="4323" customFormat="false" ht="12" hidden="false" customHeight="false" outlineLevel="0" collapsed="false"/>
    <row r="4324" customFormat="false" ht="12" hidden="false" customHeight="false" outlineLevel="0" collapsed="false"/>
    <row r="4325" customFormat="false" ht="12" hidden="false" customHeight="false" outlineLevel="0" collapsed="false"/>
    <row r="4326" customFormat="false" ht="12" hidden="false" customHeight="false" outlineLevel="0" collapsed="false"/>
    <row r="4327" customFormat="false" ht="12" hidden="false" customHeight="false" outlineLevel="0" collapsed="false"/>
    <row r="4328" customFormat="false" ht="12" hidden="false" customHeight="false" outlineLevel="0" collapsed="false"/>
    <row r="4329" customFormat="false" ht="12" hidden="false" customHeight="false" outlineLevel="0" collapsed="false"/>
    <row r="4330" customFormat="false" ht="12" hidden="false" customHeight="false" outlineLevel="0" collapsed="false"/>
    <row r="4331" customFormat="false" ht="12" hidden="false" customHeight="false" outlineLevel="0" collapsed="false"/>
    <row r="4332" customFormat="false" ht="12" hidden="false" customHeight="false" outlineLevel="0" collapsed="false"/>
    <row r="4333" customFormat="false" ht="12" hidden="false" customHeight="false" outlineLevel="0" collapsed="false"/>
    <row r="4334" customFormat="false" ht="12" hidden="false" customHeight="false" outlineLevel="0" collapsed="false"/>
    <row r="4335" customFormat="false" ht="12" hidden="false" customHeight="false" outlineLevel="0" collapsed="false"/>
    <row r="4336" customFormat="false" ht="12" hidden="false" customHeight="false" outlineLevel="0" collapsed="false"/>
    <row r="4337" customFormat="false" ht="12" hidden="false" customHeight="false" outlineLevel="0" collapsed="false"/>
    <row r="4338" customFormat="false" ht="12" hidden="false" customHeight="false" outlineLevel="0" collapsed="false"/>
    <row r="4339" customFormat="false" ht="12" hidden="false" customHeight="false" outlineLevel="0" collapsed="false"/>
    <row r="4340" customFormat="false" ht="12" hidden="false" customHeight="false" outlineLevel="0" collapsed="false"/>
    <row r="4341" customFormat="false" ht="12" hidden="false" customHeight="false" outlineLevel="0" collapsed="false"/>
    <row r="4342" customFormat="false" ht="12" hidden="false" customHeight="false" outlineLevel="0" collapsed="false"/>
    <row r="4343" customFormat="false" ht="12" hidden="false" customHeight="false" outlineLevel="0" collapsed="false"/>
    <row r="4344" customFormat="false" ht="12" hidden="false" customHeight="false" outlineLevel="0" collapsed="false"/>
    <row r="4345" customFormat="false" ht="12" hidden="false" customHeight="false" outlineLevel="0" collapsed="false"/>
    <row r="4346" customFormat="false" ht="12" hidden="false" customHeight="false" outlineLevel="0" collapsed="false"/>
    <row r="4347" customFormat="false" ht="12" hidden="false" customHeight="false" outlineLevel="0" collapsed="false"/>
    <row r="4348" customFormat="false" ht="12" hidden="false" customHeight="false" outlineLevel="0" collapsed="false"/>
    <row r="4349" customFormat="false" ht="12" hidden="false" customHeight="false" outlineLevel="0" collapsed="false"/>
    <row r="4350" customFormat="false" ht="12" hidden="false" customHeight="false" outlineLevel="0" collapsed="false"/>
    <row r="4351" customFormat="false" ht="12" hidden="false" customHeight="false" outlineLevel="0" collapsed="false"/>
    <row r="4352" customFormat="false" ht="12" hidden="false" customHeight="false" outlineLevel="0" collapsed="false"/>
    <row r="4353" customFormat="false" ht="12" hidden="false" customHeight="false" outlineLevel="0" collapsed="false"/>
    <row r="4354" customFormat="false" ht="12" hidden="false" customHeight="false" outlineLevel="0" collapsed="false"/>
    <row r="4355" customFormat="false" ht="12" hidden="false" customHeight="false" outlineLevel="0" collapsed="false"/>
    <row r="4356" customFormat="false" ht="12" hidden="false" customHeight="false" outlineLevel="0" collapsed="false"/>
    <row r="4357" customFormat="false" ht="12" hidden="false" customHeight="false" outlineLevel="0" collapsed="false"/>
    <row r="4358" customFormat="false" ht="12" hidden="false" customHeight="false" outlineLevel="0" collapsed="false"/>
    <row r="4359" customFormat="false" ht="12" hidden="false" customHeight="false" outlineLevel="0" collapsed="false"/>
    <row r="4360" customFormat="false" ht="12" hidden="false" customHeight="false" outlineLevel="0" collapsed="false"/>
    <row r="4361" customFormat="false" ht="12" hidden="false" customHeight="false" outlineLevel="0" collapsed="false"/>
    <row r="4362" customFormat="false" ht="12" hidden="false" customHeight="false" outlineLevel="0" collapsed="false"/>
    <row r="4363" customFormat="false" ht="12" hidden="false" customHeight="false" outlineLevel="0" collapsed="false"/>
    <row r="4364" customFormat="false" ht="12" hidden="false" customHeight="false" outlineLevel="0" collapsed="false"/>
    <row r="4365" customFormat="false" ht="12" hidden="false" customHeight="false" outlineLevel="0" collapsed="false"/>
    <row r="4366" customFormat="false" ht="12" hidden="false" customHeight="false" outlineLevel="0" collapsed="false"/>
    <row r="4367" customFormat="false" ht="12" hidden="false" customHeight="false" outlineLevel="0" collapsed="false"/>
    <row r="4368" customFormat="false" ht="12" hidden="false" customHeight="false" outlineLevel="0" collapsed="false"/>
    <row r="4369" customFormat="false" ht="12" hidden="false" customHeight="false" outlineLevel="0" collapsed="false"/>
    <row r="4370" customFormat="false" ht="12" hidden="false" customHeight="false" outlineLevel="0" collapsed="false"/>
    <row r="4371" customFormat="false" ht="12" hidden="false" customHeight="false" outlineLevel="0" collapsed="false"/>
    <row r="4372" customFormat="false" ht="12" hidden="false" customHeight="false" outlineLevel="0" collapsed="false"/>
    <row r="4373" customFormat="false" ht="12" hidden="false" customHeight="false" outlineLevel="0" collapsed="false"/>
    <row r="4374" customFormat="false" ht="12" hidden="false" customHeight="false" outlineLevel="0" collapsed="false"/>
    <row r="4375" customFormat="false" ht="12" hidden="false" customHeight="false" outlineLevel="0" collapsed="false"/>
    <row r="4376" customFormat="false" ht="12" hidden="false" customHeight="false" outlineLevel="0" collapsed="false"/>
    <row r="4377" customFormat="false" ht="12" hidden="false" customHeight="false" outlineLevel="0" collapsed="false"/>
    <row r="4378" customFormat="false" ht="12" hidden="false" customHeight="false" outlineLevel="0" collapsed="false"/>
    <row r="4379" customFormat="false" ht="12" hidden="false" customHeight="false" outlineLevel="0" collapsed="false"/>
    <row r="4380" customFormat="false" ht="12" hidden="false" customHeight="false" outlineLevel="0" collapsed="false"/>
    <row r="4381" customFormat="false" ht="12" hidden="false" customHeight="false" outlineLevel="0" collapsed="false"/>
    <row r="4382" customFormat="false" ht="12" hidden="false" customHeight="false" outlineLevel="0" collapsed="false"/>
    <row r="4383" customFormat="false" ht="12" hidden="false" customHeight="false" outlineLevel="0" collapsed="false"/>
    <row r="4384" customFormat="false" ht="12" hidden="false" customHeight="false" outlineLevel="0" collapsed="false"/>
    <row r="4385" customFormat="false" ht="12" hidden="false" customHeight="false" outlineLevel="0" collapsed="false"/>
    <row r="4386" customFormat="false" ht="12" hidden="false" customHeight="false" outlineLevel="0" collapsed="false"/>
    <row r="4387" customFormat="false" ht="12" hidden="false" customHeight="false" outlineLevel="0" collapsed="false"/>
    <row r="4388" customFormat="false" ht="12" hidden="false" customHeight="false" outlineLevel="0" collapsed="false"/>
    <row r="4389" customFormat="false" ht="12" hidden="false" customHeight="false" outlineLevel="0" collapsed="false"/>
    <row r="4390" customFormat="false" ht="12" hidden="false" customHeight="false" outlineLevel="0" collapsed="false"/>
    <row r="4391" customFormat="false" ht="12" hidden="false" customHeight="false" outlineLevel="0" collapsed="false"/>
    <row r="4392" customFormat="false" ht="12" hidden="false" customHeight="false" outlineLevel="0" collapsed="false"/>
    <row r="4393" customFormat="false" ht="12" hidden="false" customHeight="false" outlineLevel="0" collapsed="false"/>
    <row r="4394" customFormat="false" ht="12" hidden="false" customHeight="false" outlineLevel="0" collapsed="false"/>
    <row r="4395" customFormat="false" ht="12" hidden="false" customHeight="false" outlineLevel="0" collapsed="false"/>
    <row r="4396" customFormat="false" ht="12" hidden="false" customHeight="false" outlineLevel="0" collapsed="false"/>
    <row r="4397" customFormat="false" ht="12" hidden="false" customHeight="false" outlineLevel="0" collapsed="false"/>
    <row r="4398" customFormat="false" ht="12" hidden="false" customHeight="false" outlineLevel="0" collapsed="false"/>
    <row r="4399" customFormat="false" ht="12" hidden="false" customHeight="false" outlineLevel="0" collapsed="false"/>
    <row r="4400" customFormat="false" ht="12" hidden="false" customHeight="false" outlineLevel="0" collapsed="false"/>
    <row r="4401" customFormat="false" ht="12" hidden="false" customHeight="false" outlineLevel="0" collapsed="false"/>
    <row r="4402" customFormat="false" ht="12" hidden="false" customHeight="false" outlineLevel="0" collapsed="false"/>
    <row r="4403" customFormat="false" ht="12" hidden="false" customHeight="false" outlineLevel="0" collapsed="false"/>
    <row r="4404" customFormat="false" ht="12" hidden="false" customHeight="false" outlineLevel="0" collapsed="false"/>
    <row r="4405" customFormat="false" ht="12" hidden="false" customHeight="false" outlineLevel="0" collapsed="false"/>
    <row r="4406" customFormat="false" ht="12" hidden="false" customHeight="false" outlineLevel="0" collapsed="false"/>
    <row r="4407" customFormat="false" ht="12" hidden="false" customHeight="false" outlineLevel="0" collapsed="false"/>
    <row r="4408" customFormat="false" ht="12" hidden="false" customHeight="false" outlineLevel="0" collapsed="false"/>
    <row r="4409" customFormat="false" ht="12" hidden="false" customHeight="false" outlineLevel="0" collapsed="false"/>
    <row r="4410" customFormat="false" ht="12" hidden="false" customHeight="false" outlineLevel="0" collapsed="false"/>
    <row r="4411" customFormat="false" ht="12" hidden="false" customHeight="false" outlineLevel="0" collapsed="false"/>
    <row r="4412" customFormat="false" ht="12" hidden="false" customHeight="false" outlineLevel="0" collapsed="false"/>
    <row r="4413" customFormat="false" ht="12" hidden="false" customHeight="false" outlineLevel="0" collapsed="false"/>
    <row r="4414" customFormat="false" ht="12" hidden="false" customHeight="false" outlineLevel="0" collapsed="false"/>
    <row r="4415" customFormat="false" ht="12" hidden="false" customHeight="false" outlineLevel="0" collapsed="false"/>
    <row r="4416" customFormat="false" ht="12" hidden="false" customHeight="false" outlineLevel="0" collapsed="false"/>
    <row r="4417" customFormat="false" ht="12" hidden="false" customHeight="false" outlineLevel="0" collapsed="false"/>
    <row r="4418" customFormat="false" ht="12" hidden="false" customHeight="false" outlineLevel="0" collapsed="false"/>
    <row r="4419" customFormat="false" ht="12" hidden="false" customHeight="false" outlineLevel="0" collapsed="false"/>
    <row r="4420" customFormat="false" ht="12" hidden="false" customHeight="false" outlineLevel="0" collapsed="false"/>
    <row r="4421" customFormat="false" ht="12" hidden="false" customHeight="false" outlineLevel="0" collapsed="false"/>
    <row r="4422" customFormat="false" ht="12" hidden="false" customHeight="false" outlineLevel="0" collapsed="false"/>
    <row r="4423" customFormat="false" ht="12" hidden="false" customHeight="false" outlineLevel="0" collapsed="false"/>
    <row r="4424" customFormat="false" ht="12" hidden="false" customHeight="false" outlineLevel="0" collapsed="false"/>
    <row r="4425" customFormat="false" ht="12" hidden="false" customHeight="false" outlineLevel="0" collapsed="false"/>
    <row r="4426" customFormat="false" ht="12" hidden="false" customHeight="false" outlineLevel="0" collapsed="false"/>
    <row r="4427" customFormat="false" ht="12" hidden="false" customHeight="false" outlineLevel="0" collapsed="false"/>
    <row r="4428" customFormat="false" ht="12" hidden="false" customHeight="false" outlineLevel="0" collapsed="false"/>
    <row r="4429" customFormat="false" ht="12" hidden="false" customHeight="false" outlineLevel="0" collapsed="false"/>
    <row r="4430" customFormat="false" ht="12" hidden="false" customHeight="false" outlineLevel="0" collapsed="false"/>
    <row r="4431" customFormat="false" ht="12" hidden="false" customHeight="false" outlineLevel="0" collapsed="false"/>
    <row r="4432" customFormat="false" ht="12" hidden="false" customHeight="false" outlineLevel="0" collapsed="false"/>
    <row r="4433" customFormat="false" ht="12" hidden="false" customHeight="false" outlineLevel="0" collapsed="false"/>
    <row r="4434" customFormat="false" ht="12" hidden="false" customHeight="false" outlineLevel="0" collapsed="false"/>
    <row r="4435" customFormat="false" ht="12" hidden="false" customHeight="false" outlineLevel="0" collapsed="false"/>
    <row r="4436" customFormat="false" ht="12" hidden="false" customHeight="false" outlineLevel="0" collapsed="false"/>
    <row r="4437" customFormat="false" ht="12" hidden="false" customHeight="false" outlineLevel="0" collapsed="false"/>
    <row r="4438" customFormat="false" ht="12" hidden="false" customHeight="false" outlineLevel="0" collapsed="false"/>
    <row r="4439" customFormat="false" ht="12" hidden="false" customHeight="false" outlineLevel="0" collapsed="false"/>
    <row r="4440" customFormat="false" ht="12" hidden="false" customHeight="false" outlineLevel="0" collapsed="false"/>
    <row r="4441" customFormat="false" ht="12" hidden="false" customHeight="false" outlineLevel="0" collapsed="false"/>
    <row r="4442" customFormat="false" ht="12" hidden="false" customHeight="false" outlineLevel="0" collapsed="false"/>
    <row r="4443" customFormat="false" ht="12" hidden="false" customHeight="false" outlineLevel="0" collapsed="false"/>
    <row r="4444" customFormat="false" ht="12" hidden="false" customHeight="false" outlineLevel="0" collapsed="false"/>
    <row r="4445" customFormat="false" ht="12" hidden="false" customHeight="false" outlineLevel="0" collapsed="false"/>
    <row r="4446" customFormat="false" ht="12" hidden="false" customHeight="false" outlineLevel="0" collapsed="false"/>
    <row r="4447" customFormat="false" ht="12" hidden="false" customHeight="false" outlineLevel="0" collapsed="false"/>
    <row r="4448" customFormat="false" ht="12" hidden="false" customHeight="false" outlineLevel="0" collapsed="false"/>
    <row r="4449" customFormat="false" ht="12" hidden="false" customHeight="false" outlineLevel="0" collapsed="false"/>
    <row r="4450" customFormat="false" ht="12" hidden="false" customHeight="false" outlineLevel="0" collapsed="false"/>
    <row r="4451" customFormat="false" ht="12" hidden="false" customHeight="false" outlineLevel="0" collapsed="false"/>
    <row r="4452" customFormat="false" ht="12" hidden="false" customHeight="false" outlineLevel="0" collapsed="false"/>
    <row r="4453" customFormat="false" ht="12" hidden="false" customHeight="false" outlineLevel="0" collapsed="false"/>
    <row r="4454" customFormat="false" ht="12" hidden="false" customHeight="false" outlineLevel="0" collapsed="false"/>
    <row r="4455" customFormat="false" ht="12" hidden="false" customHeight="false" outlineLevel="0" collapsed="false"/>
    <row r="4456" customFormat="false" ht="12" hidden="false" customHeight="false" outlineLevel="0" collapsed="false"/>
    <row r="4457" customFormat="false" ht="12" hidden="false" customHeight="false" outlineLevel="0" collapsed="false"/>
    <row r="4458" customFormat="false" ht="12" hidden="false" customHeight="false" outlineLevel="0" collapsed="false"/>
    <row r="4459" customFormat="false" ht="12" hidden="false" customHeight="false" outlineLevel="0" collapsed="false"/>
    <row r="4460" customFormat="false" ht="12" hidden="false" customHeight="false" outlineLevel="0" collapsed="false"/>
    <row r="4461" customFormat="false" ht="12" hidden="false" customHeight="false" outlineLevel="0" collapsed="false"/>
    <row r="4462" customFormat="false" ht="12" hidden="false" customHeight="false" outlineLevel="0" collapsed="false"/>
    <row r="4463" customFormat="false" ht="12" hidden="false" customHeight="false" outlineLevel="0" collapsed="false"/>
    <row r="4464" customFormat="false" ht="12" hidden="false" customHeight="false" outlineLevel="0" collapsed="false"/>
    <row r="4465" customFormat="false" ht="12" hidden="false" customHeight="false" outlineLevel="0" collapsed="false"/>
    <row r="4466" customFormat="false" ht="12" hidden="false" customHeight="false" outlineLevel="0" collapsed="false"/>
    <row r="4467" customFormat="false" ht="12" hidden="false" customHeight="false" outlineLevel="0" collapsed="false"/>
    <row r="4468" customFormat="false" ht="12" hidden="false" customHeight="false" outlineLevel="0" collapsed="false"/>
    <row r="4469" customFormat="false" ht="12" hidden="false" customHeight="false" outlineLevel="0" collapsed="false"/>
    <row r="4470" customFormat="false" ht="12" hidden="false" customHeight="false" outlineLevel="0" collapsed="false"/>
    <row r="4471" customFormat="false" ht="12" hidden="false" customHeight="false" outlineLevel="0" collapsed="false"/>
    <row r="4472" customFormat="false" ht="12" hidden="false" customHeight="false" outlineLevel="0" collapsed="false"/>
    <row r="4473" customFormat="false" ht="12" hidden="false" customHeight="false" outlineLevel="0" collapsed="false"/>
    <row r="4474" customFormat="false" ht="12" hidden="false" customHeight="false" outlineLevel="0" collapsed="false"/>
    <row r="4475" customFormat="false" ht="12" hidden="false" customHeight="false" outlineLevel="0" collapsed="false"/>
    <row r="4476" customFormat="false" ht="12" hidden="false" customHeight="false" outlineLevel="0" collapsed="false"/>
    <row r="4477" customFormat="false" ht="12" hidden="false" customHeight="false" outlineLevel="0" collapsed="false"/>
    <row r="4478" customFormat="false" ht="12" hidden="false" customHeight="false" outlineLevel="0" collapsed="false"/>
    <row r="4479" customFormat="false" ht="12" hidden="false" customHeight="false" outlineLevel="0" collapsed="false"/>
    <row r="4480" customFormat="false" ht="12" hidden="false" customHeight="false" outlineLevel="0" collapsed="false"/>
    <row r="4481" customFormat="false" ht="12" hidden="false" customHeight="false" outlineLevel="0" collapsed="false"/>
    <row r="4482" customFormat="false" ht="12" hidden="false" customHeight="false" outlineLevel="0" collapsed="false"/>
    <row r="4483" customFormat="false" ht="12" hidden="false" customHeight="false" outlineLevel="0" collapsed="false"/>
    <row r="4484" customFormat="false" ht="12" hidden="false" customHeight="false" outlineLevel="0" collapsed="false"/>
    <row r="4485" customFormat="false" ht="12" hidden="false" customHeight="false" outlineLevel="0" collapsed="false"/>
    <row r="4486" customFormat="false" ht="12" hidden="false" customHeight="false" outlineLevel="0" collapsed="false"/>
  </sheetData>
  <sheetProtection sheet="true" objects="true" scenarios="true"/>
  <mergeCells count="5">
    <mergeCell ref="A100:H100"/>
    <mergeCell ref="I100:J100"/>
    <mergeCell ref="A101:H101"/>
    <mergeCell ref="I101:J101"/>
    <mergeCell ref="A105:J105"/>
  </mergeCells>
  <conditionalFormatting sqref="B599:J625">
    <cfRule type="expression" priority="2" aboveAverage="0" equalAverage="0" bottom="0" percent="0" rank="0" text="" dxfId="15">
      <formula>$A599&lt;&gt;""</formula>
    </cfRule>
  </conditionalFormatting>
  <conditionalFormatting sqref="A107:J5000">
    <cfRule type="expression" priority="3" aboveAverage="0" equalAverage="0" bottom="0" percent="0" rank="0" text="" dxfId="16">
      <formula>$A107&lt;&gt;""</formula>
    </cfRule>
  </conditionalFormatting>
  <conditionalFormatting sqref="B1127:J1130">
    <cfRule type="expression" priority="4" aboveAverage="0" equalAverage="0" bottom="0" percent="0" rank="0" text="" dxfId="17">
      <formula>$A1127&lt;&gt;""</formula>
    </cfRule>
  </conditionalFormatting>
  <conditionalFormatting sqref="H200:H228">
    <cfRule type="expression" priority="5" aboveAverage="0" equalAverage="0" bottom="0" percent="0" rank="0" text="" dxfId="18">
      <formula>$A200&lt;&gt;""</formula>
    </cfRule>
  </conditionalFormatting>
  <conditionalFormatting sqref="H1393:J1404">
    <cfRule type="expression" priority="6" aboveAverage="0" equalAverage="0" bottom="0" percent="0" rank="0" text="" dxfId="19">
      <formula>$A1393&lt;&gt;""</formula>
    </cfRule>
  </conditionalFormatting>
  <conditionalFormatting sqref="B701:E701 H701:I701">
    <cfRule type="expression" priority="7" aboveAverage="0" equalAverage="0" bottom="0" percent="0" rank="0" text="" dxfId="20">
      <formula>$A701&lt;&gt;""</formula>
    </cfRule>
  </conditionalFormatting>
  <conditionalFormatting sqref="B1149:I1151">
    <cfRule type="expression" priority="8" aboveAverage="0" equalAverage="0" bottom="0" percent="0" rank="0" text="" dxfId="21">
      <formula>$A1149&lt;&gt;""</formula>
    </cfRule>
  </conditionalFormatting>
  <conditionalFormatting sqref="B1380:H1385">
    <cfRule type="expression" priority="9" aboveAverage="0" equalAverage="0" bottom="0" percent="0" rank="0" text="" dxfId="22">
      <formula>$A1380&lt;&gt;""</formula>
    </cfRule>
  </conditionalFormatting>
  <conditionalFormatting sqref="B1153:I1157">
    <cfRule type="expression" priority="10" aboveAverage="0" equalAverage="0" bottom="0" percent="0" rank="0" text="" dxfId="23">
      <formula>$A1153&lt;&gt;""</formula>
    </cfRule>
  </conditionalFormatting>
  <conditionalFormatting sqref="H1369:H1379">
    <cfRule type="expression" priority="11" aboveAverage="0" equalAverage="0" bottom="0" percent="0" rank="0" text="" dxfId="24">
      <formula>$A1369&lt;&gt;""</formula>
    </cfRule>
  </conditionalFormatting>
  <conditionalFormatting sqref="B690:I690">
    <cfRule type="expression" priority="12" aboveAverage="0" equalAverage="0" bottom="0" percent="0" rank="0" text="" dxfId="25">
      <formula>$A690&lt;&gt;""</formula>
    </cfRule>
  </conditionalFormatting>
  <conditionalFormatting sqref="B691:E691 H691:I691 B692:I693 B694:E699 H694:I699">
    <cfRule type="expression" priority="13" aboveAverage="0" equalAverage="0" bottom="0" percent="0" rank="0" text="" dxfId="26">
      <formula>$A691&lt;&gt;""</formula>
    </cfRule>
  </conditionalFormatting>
  <conditionalFormatting sqref="B1158:J1252">
    <cfRule type="expression" priority="14" aboveAverage="0" equalAverage="0" bottom="0" percent="0" rank="0" text="" dxfId="27">
      <formula>$A1158&lt;&gt;""</formula>
    </cfRule>
  </conditionalFormatting>
  <conditionalFormatting sqref="A1055:H1066">
    <cfRule type="expression" priority="15" aboveAverage="0" equalAverage="0" bottom="0" percent="0" rank="0" text="" dxfId="28">
      <formula>$A1055&lt;&gt;""</formula>
    </cfRule>
  </conditionalFormatting>
  <conditionalFormatting sqref="B1303:E1326">
    <cfRule type="expression" priority="16" aboveAverage="0" equalAverage="0" bottom="0" percent="0" rank="0" text="" dxfId="29">
      <formula>$A1303&lt;&gt;""</formula>
    </cfRule>
  </conditionalFormatting>
  <conditionalFormatting sqref="H1303:H1326">
    <cfRule type="expression" priority="17" aboveAverage="0" equalAverage="0" bottom="0" percent="0" rank="0" text="" dxfId="30">
      <formula>$A1303&lt;&gt;""</formula>
    </cfRule>
  </conditionalFormatting>
  <conditionalFormatting sqref="B1461:J4374">
    <cfRule type="expression" priority="18" aboveAverage="0" equalAverage="0" bottom="0" percent="0" rank="0" text="" dxfId="31">
      <formula>$A1461&lt;&gt;""</formula>
    </cfRule>
  </conditionalFormatting>
  <conditionalFormatting sqref="B1290:H1292">
    <cfRule type="expression" priority="19" aboveAverage="0" equalAverage="0" bottom="0" percent="0" rank="0" text="" dxfId="32">
      <formula>$A1290&lt;&gt;""</formula>
    </cfRule>
  </conditionalFormatting>
  <conditionalFormatting sqref="A1112:H1113">
    <cfRule type="expression" priority="20" aboveAverage="0" equalAverage="0" bottom="0" percent="0" rank="0" text="" dxfId="33">
      <formula>$A1112&lt;&gt;""</formula>
    </cfRule>
  </conditionalFormatting>
  <conditionalFormatting sqref="B1138:E1148">
    <cfRule type="expression" priority="21" aboveAverage="0" equalAverage="0" bottom="0" percent="0" rank="0" text="" dxfId="34">
      <formula>$A1138&lt;&gt;""</formula>
    </cfRule>
  </conditionalFormatting>
  <conditionalFormatting sqref="H1138:I1148">
    <cfRule type="expression" priority="22" aboveAverage="0" equalAverage="0" bottom="0" percent="0" rank="0" text="" dxfId="35">
      <formula>$A1138&lt;&gt;""</formula>
    </cfRule>
  </conditionalFormatting>
  <conditionalFormatting sqref="B1360:E1363">
    <cfRule type="expression" priority="23" aboveAverage="0" equalAverage="0" bottom="0" percent="0" rank="0" text="" dxfId="36">
      <formula>$A1360&lt;&gt;""</formula>
    </cfRule>
  </conditionalFormatting>
  <conditionalFormatting sqref="H1360:J1363">
    <cfRule type="expression" priority="24" aboveAverage="0" equalAverage="0" bottom="0" percent="0" rank="0" text="" dxfId="37">
      <formula>$A1360&lt;&gt;""</formula>
    </cfRule>
  </conditionalFormatting>
  <conditionalFormatting sqref="B689:E689">
    <cfRule type="expression" priority="25" aboveAverage="0" equalAverage="0" bottom="0" percent="0" rank="0" text="" dxfId="38">
      <formula>$A689&lt;&gt;""</formula>
    </cfRule>
  </conditionalFormatting>
  <conditionalFormatting sqref="H689:I689">
    <cfRule type="expression" priority="26" aboveAverage="0" equalAverage="0" bottom="0" percent="0" rank="0" text="" dxfId="39">
      <formula>$A689&lt;&gt;""</formula>
    </cfRule>
  </conditionalFormatting>
  <conditionalFormatting sqref="B135:J163">
    <cfRule type="expression" priority="27" aboveAverage="0" equalAverage="0" bottom="0" percent="0" rank="0" text="" dxfId="40">
      <formula>$A135&lt;&gt;""</formula>
    </cfRule>
  </conditionalFormatting>
  <conditionalFormatting sqref="B1152:E1152">
    <cfRule type="expression" priority="28" aboveAverage="0" equalAverage="0" bottom="0" percent="0" rank="0" text="" dxfId="41">
      <formula>$A1152&lt;&gt;""</formula>
    </cfRule>
  </conditionalFormatting>
  <conditionalFormatting sqref="H1152:I1152">
    <cfRule type="expression" priority="29" aboveAverage="0" equalAverage="0" bottom="0" percent="0" rank="0" text="" dxfId="42">
      <formula>$A1152&lt;&gt;""</formula>
    </cfRule>
  </conditionalFormatting>
  <conditionalFormatting sqref="B1369:E1379">
    <cfRule type="expression" priority="30" aboveAverage="0" equalAverage="0" bottom="0" percent="0" rank="0" text="" dxfId="43">
      <formula>$A1369&lt;&gt;""</formula>
    </cfRule>
  </conditionalFormatting>
  <conditionalFormatting sqref="I1369:I1385">
    <cfRule type="expression" priority="31" aboveAverage="0" equalAverage="0" bottom="0" percent="0" rank="0" text="" dxfId="44">
      <formula>$A1369&lt;&gt;""</formula>
    </cfRule>
  </conditionalFormatting>
  <conditionalFormatting sqref="B819:E819">
    <cfRule type="expression" priority="32" aboveAverage="0" equalAverage="0" bottom="0" percent="0" rank="0" text="" dxfId="45">
      <formula>$A819&lt;&gt;""</formula>
    </cfRule>
  </conditionalFormatting>
  <conditionalFormatting sqref="B276:I320">
    <cfRule type="expression" priority="33" aboveAverage="0" equalAverage="0" bottom="0" percent="0" rank="0" text="" dxfId="46">
      <formula>$A276&lt;&gt;""</formula>
    </cfRule>
  </conditionalFormatting>
  <conditionalFormatting sqref="B497:I499">
    <cfRule type="expression" priority="34" aboveAverage="0" equalAverage="0" bottom="0" percent="0" rank="0" text="" dxfId="47">
      <formula>$A497&lt;&gt;""</formula>
    </cfRule>
  </conditionalFormatting>
  <conditionalFormatting sqref="B1393:E1404">
    <cfRule type="expression" priority="35" aboveAverage="0" equalAverage="0" bottom="0" percent="0" rank="0" text="" dxfId="48">
      <formula>$A1393&lt;&gt;""</formula>
    </cfRule>
  </conditionalFormatting>
  <conditionalFormatting sqref="F198:H199">
    <cfRule type="expression" priority="36" aboveAverage="0" equalAverage="0" bottom="0" percent="0" rank="0" text="" dxfId="49">
      <formula>$A198&lt;&gt;""</formula>
    </cfRule>
  </conditionalFormatting>
  <conditionalFormatting sqref="H196:H197">
    <cfRule type="expression" priority="37" aboveAverage="0" equalAverage="0" bottom="0" percent="0" rank="0" text="" dxfId="50">
      <formula>$A196&lt;&gt;""</formula>
    </cfRule>
  </conditionalFormatting>
  <conditionalFormatting sqref="F1255:H1260">
    <cfRule type="expression" priority="38" aboveAverage="0" equalAverage="0" bottom="0" percent="0" rank="0" text="" dxfId="51">
      <formula>$A1255&lt;&gt;""</formula>
    </cfRule>
  </conditionalFormatting>
  <conditionalFormatting sqref="B1253:E1260 I1253:J1270">
    <cfRule type="expression" priority="39" aboveAverage="0" equalAverage="0" bottom="0" percent="0" rank="0" text="" dxfId="52">
      <formula>$A1253&lt;&gt;""</formula>
    </cfRule>
  </conditionalFormatting>
  <conditionalFormatting sqref="F191:H195">
    <cfRule type="expression" priority="40" aboveAverage="0" equalAverage="0" bottom="0" percent="0" rank="0" text="" dxfId="53">
      <formula>$A191&lt;&gt;""</formula>
    </cfRule>
  </conditionalFormatting>
  <conditionalFormatting sqref="H248:I248">
    <cfRule type="expression" priority="41" aboveAverage="0" equalAverage="0" bottom="0" percent="0" rank="0" text="" dxfId="54">
      <formula>$A248&lt;&gt;""</formula>
    </cfRule>
  </conditionalFormatting>
  <conditionalFormatting sqref="H190">
    <cfRule type="expression" priority="42" aboveAverage="0" equalAverage="0" bottom="0" percent="0" rank="0" text="" dxfId="55">
      <formula>$A190&lt;&gt;""</formula>
    </cfRule>
  </conditionalFormatting>
  <conditionalFormatting sqref="H1110:J1110">
    <cfRule type="expression" priority="43" aboveAverage="0" equalAverage="0" bottom="0" percent="0" rank="0" text="" dxfId="56">
      <formula>$A1110&lt;&gt;""</formula>
    </cfRule>
  </conditionalFormatting>
  <conditionalFormatting sqref="B1110:E1110">
    <cfRule type="expression" priority="44" aboveAverage="0" equalAverage="0" bottom="0" percent="0" rank="0" text="" dxfId="57">
      <formula>$A1110&lt;&gt;""</formula>
    </cfRule>
  </conditionalFormatting>
  <conditionalFormatting sqref="B472:E477">
    <cfRule type="expression" priority="45" aboveAverage="0" equalAverage="0" bottom="0" percent="0" rank="0" text="" dxfId="58">
      <formula>$A472&lt;&gt;""</formula>
    </cfRule>
  </conditionalFormatting>
  <conditionalFormatting sqref="F472:H473">
    <cfRule type="expression" priority="46" aboveAverage="0" equalAverage="0" bottom="0" percent="0" rank="0" text="" dxfId="59">
      <formula>$A472&lt;&gt;""</formula>
    </cfRule>
  </conditionalFormatting>
  <conditionalFormatting sqref="I472:I496">
    <cfRule type="expression" priority="47" aboveAverage="0" equalAverage="0" bottom="0" percent="0" rank="0" text="" dxfId="60">
      <formula>$A472&lt;&gt;""</formula>
    </cfRule>
  </conditionalFormatting>
  <conditionalFormatting sqref="H474:H475">
    <cfRule type="expression" priority="48" aboveAverage="0" equalAverage="0" bottom="0" percent="0" rank="0" text="" dxfId="61">
      <formula>$A474&lt;&gt;""</formula>
    </cfRule>
  </conditionalFormatting>
  <conditionalFormatting sqref="B1368:I1368">
    <cfRule type="expression" priority="49" aboveAverage="0" equalAverage="0" bottom="0" percent="0" rank="0" text="" dxfId="62">
      <formula>$A1368&lt;&gt;""</formula>
    </cfRule>
  </conditionalFormatting>
  <conditionalFormatting sqref="B1137:I1137">
    <cfRule type="expression" priority="50" aboveAverage="0" equalAverage="0" bottom="0" percent="0" rank="0" text="" dxfId="63">
      <formula>$A1137&lt;&gt;""</formula>
    </cfRule>
  </conditionalFormatting>
  <conditionalFormatting sqref="B1272:H1274 B1275:E1288 H1275:H1288">
    <cfRule type="expression" priority="51" aboveAverage="0" equalAverage="0" bottom="0" percent="0" rank="0" text="" dxfId="64">
      <formula>$A1272&lt;&gt;""</formula>
    </cfRule>
  </conditionalFormatting>
  <conditionalFormatting sqref="B490:H496">
    <cfRule type="expression" priority="52" aboveAverage="0" equalAverage="0" bottom="0" percent="0" rank="0" text="" dxfId="65">
      <formula>$A490&lt;&gt;""</formula>
    </cfRule>
  </conditionalFormatting>
  <conditionalFormatting sqref="F247:I247">
    <cfRule type="expression" priority="53" aboveAverage="0" equalAverage="0" bottom="0" percent="0" rank="0" text="" dxfId="66">
      <formula>$A247&lt;&gt;""</formula>
    </cfRule>
  </conditionalFormatting>
  <conditionalFormatting sqref="B1271:I1271 I1272:I1288">
    <cfRule type="expression" priority="54" aboveAverage="0" equalAverage="0" bottom="0" percent="0" rank="0" text="" dxfId="67">
      <formula>$A1271&lt;&gt;""</formula>
    </cfRule>
  </conditionalFormatting>
  <conditionalFormatting sqref="B1412:E1450">
    <cfRule type="expression" priority="55" aboveAverage="0" equalAverage="0" bottom="0" percent="0" rank="0" text="" dxfId="68">
      <formula>$A1412&lt;&gt;""</formula>
    </cfRule>
  </conditionalFormatting>
  <conditionalFormatting sqref="H1412">
    <cfRule type="expression" priority="56" aboveAverage="0" equalAverage="0" bottom="0" percent="0" rank="0" text="" dxfId="69">
      <formula>$A1412&lt;&gt;""</formula>
    </cfRule>
  </conditionalFormatting>
  <conditionalFormatting sqref="I1410:J1447">
    <cfRule type="expression" priority="57" aboveAverage="0" equalAverage="0" bottom="0" percent="0" rank="0" text="" dxfId="70">
      <formula>$A1410&lt;&gt;""</formula>
    </cfRule>
  </conditionalFormatting>
  <conditionalFormatting sqref="B1293:E1301">
    <cfRule type="expression" priority="58" aboveAverage="0" equalAverage="0" bottom="0" percent="0" rank="0" text="" dxfId="71">
      <formula>$A1293&lt;&gt;""</formula>
    </cfRule>
  </conditionalFormatting>
  <conditionalFormatting sqref="H1293:H1301">
    <cfRule type="expression" priority="59" aboveAverage="0" equalAverage="0" bottom="0" percent="0" rank="0" text="" dxfId="72">
      <formula>$A1293&lt;&gt;""</formula>
    </cfRule>
  </conditionalFormatting>
  <conditionalFormatting sqref="I1290:J1359">
    <cfRule type="expression" priority="60" aboveAverage="0" equalAverage="0" bottom="0" percent="0" rank="0" text="" dxfId="73">
      <formula>$A1290&lt;&gt;""</formula>
    </cfRule>
  </conditionalFormatting>
  <conditionalFormatting sqref="F484:H486 H487:H489">
    <cfRule type="expression" priority="61" aboveAverage="0" equalAverage="0" bottom="0" percent="0" rank="0" text="" dxfId="74">
      <formula>$A484&lt;&gt;""</formula>
    </cfRule>
  </conditionalFormatting>
  <conditionalFormatting sqref="B484:E488">
    <cfRule type="expression" priority="62" aboveAverage="0" equalAverage="0" bottom="0" percent="0" rank="0" text="" dxfId="75">
      <formula>$A484&lt;&gt;""</formula>
    </cfRule>
  </conditionalFormatting>
  <conditionalFormatting sqref="B489:G489">
    <cfRule type="expression" priority="63" aboveAverage="0" equalAverage="0" bottom="0" percent="0" rank="0" text="" dxfId="76">
      <formula>$A489&lt;&gt;""</formula>
    </cfRule>
  </conditionalFormatting>
  <conditionalFormatting sqref="B1131:E1136">
    <cfRule type="expression" priority="64" aboveAverage="0" equalAverage="0" bottom="0" percent="0" rank="0" text="" dxfId="77">
      <formula>$A1131&lt;&gt;""</formula>
    </cfRule>
  </conditionalFormatting>
  <conditionalFormatting sqref="H1132:H1136">
    <cfRule type="expression" priority="65" aboveAverage="0" equalAverage="0" bottom="0" percent="0" rank="0" text="" dxfId="78">
      <formula>$A1132&lt;&gt;""</formula>
    </cfRule>
  </conditionalFormatting>
  <conditionalFormatting sqref="B1114:E1114">
    <cfRule type="expression" priority="66" aboveAverage="0" equalAverage="0" bottom="0" percent="0" rank="0" text="" dxfId="79">
      <formula>$A1114&lt;&gt;""</formula>
    </cfRule>
  </conditionalFormatting>
  <conditionalFormatting sqref="H1254">
    <cfRule type="expression" priority="67" aboveAverage="0" equalAverage="0" bottom="0" percent="0" rank="0" text="" dxfId="80">
      <formula>$A1254&lt;&gt;""</formula>
    </cfRule>
  </conditionalFormatting>
  <conditionalFormatting sqref="B478:H483">
    <cfRule type="expression" priority="68" aboveAverage="0" equalAverage="0" bottom="0" percent="0" rank="0" text="" dxfId="81">
      <formula>$A478&lt;&gt;""</formula>
    </cfRule>
  </conditionalFormatting>
  <conditionalFormatting sqref="B1410:H1411">
    <cfRule type="expression" priority="69" aboveAverage="0" equalAverage="0" bottom="0" percent="0" rank="0" text="" dxfId="82">
      <formula>$A1410&lt;&gt;""</formula>
    </cfRule>
  </conditionalFormatting>
  <conditionalFormatting sqref="B1406:J1406">
    <cfRule type="expression" priority="70" aboveAverage="0" equalAverage="0" bottom="0" percent="0" rank="0" text="" dxfId="83">
      <formula>$A1406&lt;&gt;""</formula>
    </cfRule>
  </conditionalFormatting>
  <conditionalFormatting sqref="B1053:J1054">
    <cfRule type="expression" priority="71" aboveAverage="0" equalAverage="0" bottom="0" percent="0" rank="0" text="" dxfId="84">
      <formula>$A1053&lt;&gt;""</formula>
    </cfRule>
  </conditionalFormatting>
  <conditionalFormatting sqref="B1067:H1082">
    <cfRule type="expression" priority="72" aboveAverage="0" equalAverage="0" bottom="0" percent="0" rank="0" text="" dxfId="85">
      <formula>$A1067&lt;&gt;""</formula>
    </cfRule>
  </conditionalFormatting>
  <conditionalFormatting sqref="B457:J458">
    <cfRule type="expression" priority="73" aboveAverage="0" equalAverage="0" bottom="0" percent="0" rank="0" text="" dxfId="86">
      <formula>$A457&lt;&gt;""</formula>
    </cfRule>
  </conditionalFormatting>
  <conditionalFormatting sqref="B1453:E1458">
    <cfRule type="expression" priority="74" aboveAverage="0" equalAverage="0" bottom="0" percent="0" rank="0" text="" dxfId="87">
      <formula>$A1453&lt;&gt;""</formula>
    </cfRule>
  </conditionalFormatting>
  <conditionalFormatting sqref="H1453:H1458">
    <cfRule type="expression" priority="75" aboveAverage="0" equalAverage="0" bottom="0" percent="0" rank="0" text="" dxfId="88">
      <formula>$A1453&lt;&gt;""</formula>
    </cfRule>
  </conditionalFormatting>
  <conditionalFormatting sqref="F476:H477">
    <cfRule type="expression" priority="76" aboveAverage="0" equalAverage="0" bottom="0" percent="0" rank="0" text="" dxfId="89">
      <formula>$A476&lt;&gt;""</formula>
    </cfRule>
  </conditionalFormatting>
  <conditionalFormatting sqref="B175:I189 I190:I227 B190:E241">
    <cfRule type="expression" priority="77" aboveAverage="0" equalAverage="0" bottom="0" percent="0" rank="0" text="" dxfId="90">
      <formula>$A175&lt;&gt;""</formula>
    </cfRule>
  </conditionalFormatting>
  <conditionalFormatting sqref="H173:I174">
    <cfRule type="expression" priority="78" aboveAverage="0" equalAverage="0" bottom="0" percent="0" rank="0" text="" dxfId="91">
      <formula>$A173&lt;&gt;""</formula>
    </cfRule>
  </conditionalFormatting>
  <conditionalFormatting sqref="H243:I246">
    <cfRule type="expression" priority="79" aboveAverage="0" equalAverage="0" bottom="0" percent="0" rank="0" text="" dxfId="92">
      <formula>$A243&lt;&gt;""</formula>
    </cfRule>
  </conditionalFormatting>
  <conditionalFormatting sqref="F170:I172">
    <cfRule type="expression" priority="80" aboveAverage="0" equalAverage="0" bottom="0" percent="0" rank="0" text="" dxfId="93">
      <formula>$A170&lt;&gt;""</formula>
    </cfRule>
  </conditionalFormatting>
  <conditionalFormatting sqref="I1451:J1458">
    <cfRule type="expression" priority="81" aboveAverage="0" equalAverage="0" bottom="0" percent="0" rank="0" text="" dxfId="94">
      <formula>$A1451&lt;&gt;""</formula>
    </cfRule>
  </conditionalFormatting>
  <conditionalFormatting sqref="B645:I688">
    <cfRule type="expression" priority="82" aboveAverage="0" equalAverage="0" bottom="0" percent="0" rank="0" text="" dxfId="95">
      <formula>$A645&lt;&gt;""</formula>
    </cfRule>
  </conditionalFormatting>
  <conditionalFormatting sqref="H1365:H1367">
    <cfRule type="expression" priority="83" aboveAverage="0" equalAverage="0" bottom="0" percent="0" rank="0" text="" dxfId="96">
      <formula>$A1365&lt;&gt;""</formula>
    </cfRule>
  </conditionalFormatting>
  <conditionalFormatting sqref="B1365:E1367">
    <cfRule type="expression" priority="84" aboveAverage="0" equalAverage="0" bottom="0" percent="0" rank="0" text="" dxfId="97">
      <formula>$A1365&lt;&gt;""</formula>
    </cfRule>
  </conditionalFormatting>
  <conditionalFormatting sqref="B242:I242 B243:E275">
    <cfRule type="expression" priority="85" aboveAverage="0" equalAverage="0" bottom="0" percent="0" rank="0" text="" dxfId="98">
      <formula>$A242&lt;&gt;""</formula>
    </cfRule>
  </conditionalFormatting>
  <conditionalFormatting sqref="B360:J420">
    <cfRule type="expression" priority="86" aboveAverage="0" equalAverage="0" bottom="0" percent="0" rank="0" text="" dxfId="99">
      <formula>$A360&lt;&gt;""</formula>
    </cfRule>
  </conditionalFormatting>
  <conditionalFormatting sqref="F1131:H1131">
    <cfRule type="expression" priority="87" aboveAverage="0" equalAverage="0" bottom="0" percent="0" rank="0" text="" dxfId="100">
      <formula>$A1131&lt;&gt;""</formula>
    </cfRule>
  </conditionalFormatting>
  <conditionalFormatting sqref="J1137:J1157">
    <cfRule type="expression" priority="88" aboveAverage="0" equalAverage="0" bottom="0" percent="0" rank="0" text="" dxfId="101">
      <formula>$A1137&lt;&gt;""</formula>
    </cfRule>
  </conditionalFormatting>
  <conditionalFormatting sqref="B1364:H1364">
    <cfRule type="expression" priority="89" aboveAverage="0" equalAverage="0" bottom="0" percent="0" rank="0" text="" dxfId="102">
      <formula>$A1364&lt;&gt;""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priority="90" aboveAverage="0" equalAverage="0" bottom="0" percent="0" rank="0" text="" dxfId="103">
      <formula>$A164&lt;&gt;""</formula>
    </cfRule>
  </conditionalFormatting>
  <dataValidations count="5">
    <dataValidation allowBlank="true" errorStyle="stop" operator="between" showDropDown="false" showErrorMessage="true" showInputMessage="true" sqref="D102:E102 D106:E106" type="date">
      <formula1>42370</formula1>
      <formula2>42735</formula2>
    </dataValidation>
    <dataValidation allowBlank="true" errorStyle="stop" operator="between" showDropDown="false" showErrorMessage="false" showInputMessage="false" sqref="G107:G1110" type="none">
      <formula1>0</formula1>
      <formula2>0</formula2>
    </dataValidation>
    <dataValidation allowBlank="true" errorStyle="stop" operator="between" showDropDown="false" showErrorMessage="false" showInputMessage="false" sqref="F107:F1110" type="list">
      <formula1>$F$96:$F$99</formula1>
      <formula2>0</formula2>
    </dataValidation>
    <dataValidation allowBlank="true" errorStyle="stop" operator="between" showDropDown="false" showErrorMessage="true" showInputMessage="true" sqref="A107:A1110" type="list">
      <formula1>OFFSET($A$1,0,0,$B$3,1)</formula1>
      <formula2>0</formula2>
    </dataValidation>
    <dataValidation allowBlank="true" error="zadajte (vyberte zo zoznamu) platný analytický kód podľa nápovedy k bunke I104" errorStyle="stop" errorTitle="Chyba !" operator="between" showDropDown="false" showErrorMessage="true" showInputMessage="true" sqref="J107:J1110" type="list">
      <formula1>"1,2,3,4,5,10,99"</formula1>
      <formula2>0</formula2>
    </dataValidation>
  </dataValidations>
  <printOptions headings="false" gridLines="false" gridLinesSet="true" horizontalCentered="false" verticalCentered="true"/>
  <pageMargins left="0.196527777777778" right="0.196527777777778" top="0.472222222222222" bottom="0.472916666666667" header="0.511811023622047" footer="0.315277777777778"/>
  <pageSetup paperSize="9" scale="90" fitToWidth="1" fitToHeight="1" pageOrder="downThenOver" orientation="landscape" blackAndWhite="false" draft="false" cellComments="none" horizontalDpi="300" verticalDpi="300" copies="1"/>
  <headerFooter differentFirst="false" differentOddEven="false">
    <oddHeader/>
    <oddFooter>&amp;CStrana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6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223" activeCellId="0" sqref="B223"/>
    </sheetView>
  </sheetViews>
  <sheetFormatPr defaultColWidth="9.18359375" defaultRowHeight="9.75" zeroHeight="false" outlineLevelRow="0" outlineLevelCol="0"/>
  <cols>
    <col collapsed="false" customWidth="true" hidden="false" outlineLevel="0" max="1" min="1" style="245" width="9.54"/>
    <col collapsed="false" customWidth="true" hidden="false" outlineLevel="0" max="2" min="2" style="246" width="46.18"/>
    <col collapsed="false" customWidth="true" hidden="false" outlineLevel="0" max="3" min="3" style="246" width="15.45"/>
    <col collapsed="false" customWidth="true" hidden="false" outlineLevel="0" max="4" min="4" style="246" width="20.54"/>
    <col collapsed="false" customWidth="true" hidden="false" outlineLevel="0" max="5" min="5" style="246" width="21"/>
    <col collapsed="false" customWidth="true" hidden="false" outlineLevel="0" max="6" min="6" style="246" width="6.18"/>
    <col collapsed="false" customWidth="true" hidden="false" outlineLevel="0" max="7" min="7" style="246" width="22.82"/>
    <col collapsed="false" customWidth="true" hidden="false" outlineLevel="0" max="8" min="8" style="246" width="23.54"/>
    <col collapsed="false" customWidth="true" hidden="false" outlineLevel="0" max="9" min="9" style="246" width="26.82"/>
    <col collapsed="false" customWidth="true" hidden="false" outlineLevel="0" max="10" min="10" style="246" width="19"/>
    <col collapsed="false" customWidth="true" hidden="false" outlineLevel="0" max="11" min="11" style="246" width="19.82"/>
    <col collapsed="false" customWidth="true" hidden="false" outlineLevel="0" max="12" min="12" style="247" width="14.45"/>
    <col collapsed="false" customWidth="true" hidden="false" outlineLevel="0" max="14" min="13" style="246" width="24.82"/>
    <col collapsed="false" customWidth="true" hidden="false" outlineLevel="0" max="15" min="15" style="246" width="24.45"/>
    <col collapsed="false" customWidth="true" hidden="false" outlineLevel="0" max="16" min="16" style="246" width="24.82"/>
    <col collapsed="false" customWidth="false" hidden="false" outlineLevel="0" max="256" min="17" style="246" width="9.18"/>
    <col collapsed="false" customWidth="true" hidden="false" outlineLevel="0" max="257" min="257" style="246" width="9.54"/>
    <col collapsed="false" customWidth="true" hidden="false" outlineLevel="0" max="258" min="258" style="246" width="46.18"/>
    <col collapsed="false" customWidth="true" hidden="false" outlineLevel="0" max="259" min="259" style="246" width="15.45"/>
    <col collapsed="false" customWidth="true" hidden="false" outlineLevel="0" max="260" min="260" style="246" width="20.54"/>
    <col collapsed="false" customWidth="true" hidden="false" outlineLevel="0" max="261" min="261" style="246" width="21"/>
    <col collapsed="false" customWidth="true" hidden="false" outlineLevel="0" max="262" min="262" style="246" width="6.18"/>
    <col collapsed="false" customWidth="true" hidden="false" outlineLevel="0" max="263" min="263" style="246" width="22.82"/>
    <col collapsed="false" customWidth="true" hidden="false" outlineLevel="0" max="264" min="264" style="246" width="23.54"/>
    <col collapsed="false" customWidth="true" hidden="false" outlineLevel="0" max="265" min="265" style="246" width="26.82"/>
    <col collapsed="false" customWidth="true" hidden="false" outlineLevel="0" max="266" min="266" style="246" width="19"/>
    <col collapsed="false" customWidth="true" hidden="false" outlineLevel="0" max="267" min="267" style="246" width="19.82"/>
    <col collapsed="false" customWidth="true" hidden="false" outlineLevel="0" max="268" min="268" style="246" width="14.45"/>
    <col collapsed="false" customWidth="true" hidden="false" outlineLevel="0" max="270" min="269" style="246" width="24.82"/>
    <col collapsed="false" customWidth="true" hidden="false" outlineLevel="0" max="271" min="271" style="246" width="24.45"/>
    <col collapsed="false" customWidth="true" hidden="false" outlineLevel="0" max="272" min="272" style="246" width="24.82"/>
    <col collapsed="false" customWidth="false" hidden="false" outlineLevel="0" max="512" min="273" style="246" width="9.18"/>
    <col collapsed="false" customWidth="true" hidden="false" outlineLevel="0" max="513" min="513" style="246" width="9.54"/>
    <col collapsed="false" customWidth="true" hidden="false" outlineLevel="0" max="514" min="514" style="246" width="46.18"/>
    <col collapsed="false" customWidth="true" hidden="false" outlineLevel="0" max="515" min="515" style="246" width="15.45"/>
    <col collapsed="false" customWidth="true" hidden="false" outlineLevel="0" max="516" min="516" style="246" width="20.54"/>
    <col collapsed="false" customWidth="true" hidden="false" outlineLevel="0" max="517" min="517" style="246" width="21"/>
    <col collapsed="false" customWidth="true" hidden="false" outlineLevel="0" max="518" min="518" style="246" width="6.18"/>
    <col collapsed="false" customWidth="true" hidden="false" outlineLevel="0" max="519" min="519" style="246" width="22.82"/>
    <col collapsed="false" customWidth="true" hidden="false" outlineLevel="0" max="520" min="520" style="246" width="23.54"/>
    <col collapsed="false" customWidth="true" hidden="false" outlineLevel="0" max="521" min="521" style="246" width="26.82"/>
    <col collapsed="false" customWidth="true" hidden="false" outlineLevel="0" max="522" min="522" style="246" width="19"/>
    <col collapsed="false" customWidth="true" hidden="false" outlineLevel="0" max="523" min="523" style="246" width="19.82"/>
    <col collapsed="false" customWidth="true" hidden="false" outlineLevel="0" max="524" min="524" style="246" width="14.45"/>
    <col collapsed="false" customWidth="true" hidden="false" outlineLevel="0" max="526" min="525" style="246" width="24.82"/>
    <col collapsed="false" customWidth="true" hidden="false" outlineLevel="0" max="527" min="527" style="246" width="24.45"/>
    <col collapsed="false" customWidth="true" hidden="false" outlineLevel="0" max="528" min="528" style="246" width="24.82"/>
    <col collapsed="false" customWidth="false" hidden="false" outlineLevel="0" max="768" min="529" style="246" width="9.18"/>
    <col collapsed="false" customWidth="true" hidden="false" outlineLevel="0" max="769" min="769" style="246" width="9.54"/>
    <col collapsed="false" customWidth="true" hidden="false" outlineLevel="0" max="770" min="770" style="246" width="46.18"/>
    <col collapsed="false" customWidth="true" hidden="false" outlineLevel="0" max="771" min="771" style="246" width="15.45"/>
    <col collapsed="false" customWidth="true" hidden="false" outlineLevel="0" max="772" min="772" style="246" width="20.54"/>
    <col collapsed="false" customWidth="true" hidden="false" outlineLevel="0" max="773" min="773" style="246" width="21"/>
    <col collapsed="false" customWidth="true" hidden="false" outlineLevel="0" max="774" min="774" style="246" width="6.18"/>
    <col collapsed="false" customWidth="true" hidden="false" outlineLevel="0" max="775" min="775" style="246" width="22.82"/>
    <col collapsed="false" customWidth="true" hidden="false" outlineLevel="0" max="776" min="776" style="246" width="23.54"/>
    <col collapsed="false" customWidth="true" hidden="false" outlineLevel="0" max="777" min="777" style="246" width="26.82"/>
    <col collapsed="false" customWidth="true" hidden="false" outlineLevel="0" max="778" min="778" style="246" width="19"/>
    <col collapsed="false" customWidth="true" hidden="false" outlineLevel="0" max="779" min="779" style="246" width="19.82"/>
    <col collapsed="false" customWidth="true" hidden="false" outlineLevel="0" max="780" min="780" style="246" width="14.45"/>
    <col collapsed="false" customWidth="true" hidden="false" outlineLevel="0" max="782" min="781" style="246" width="24.82"/>
    <col collapsed="false" customWidth="true" hidden="false" outlineLevel="0" max="783" min="783" style="246" width="24.45"/>
    <col collapsed="false" customWidth="true" hidden="false" outlineLevel="0" max="784" min="784" style="246" width="24.82"/>
    <col collapsed="false" customWidth="false" hidden="false" outlineLevel="0" max="1024" min="785" style="246" width="9.18"/>
    <col collapsed="false" customWidth="true" hidden="false" outlineLevel="0" max="1025" min="1025" style="246" width="9.54"/>
    <col collapsed="false" customWidth="true" hidden="false" outlineLevel="0" max="1026" min="1026" style="246" width="46.18"/>
    <col collapsed="false" customWidth="true" hidden="false" outlineLevel="0" max="1027" min="1027" style="246" width="15.45"/>
    <col collapsed="false" customWidth="true" hidden="false" outlineLevel="0" max="1028" min="1028" style="246" width="20.54"/>
    <col collapsed="false" customWidth="true" hidden="false" outlineLevel="0" max="1029" min="1029" style="246" width="21"/>
    <col collapsed="false" customWidth="true" hidden="false" outlineLevel="0" max="1030" min="1030" style="246" width="6.18"/>
    <col collapsed="false" customWidth="true" hidden="false" outlineLevel="0" max="1031" min="1031" style="246" width="22.82"/>
    <col collapsed="false" customWidth="true" hidden="false" outlineLevel="0" max="1032" min="1032" style="246" width="23.54"/>
    <col collapsed="false" customWidth="true" hidden="false" outlineLevel="0" max="1033" min="1033" style="246" width="26.82"/>
    <col collapsed="false" customWidth="true" hidden="false" outlineLevel="0" max="1034" min="1034" style="246" width="19"/>
    <col collapsed="false" customWidth="true" hidden="false" outlineLevel="0" max="1035" min="1035" style="246" width="19.82"/>
    <col collapsed="false" customWidth="true" hidden="false" outlineLevel="0" max="1036" min="1036" style="246" width="14.45"/>
    <col collapsed="false" customWidth="true" hidden="false" outlineLevel="0" max="1038" min="1037" style="246" width="24.82"/>
    <col collapsed="false" customWidth="true" hidden="false" outlineLevel="0" max="1039" min="1039" style="246" width="24.45"/>
    <col collapsed="false" customWidth="true" hidden="false" outlineLevel="0" max="1040" min="1040" style="246" width="24.82"/>
    <col collapsed="false" customWidth="false" hidden="false" outlineLevel="0" max="1280" min="1041" style="246" width="9.18"/>
    <col collapsed="false" customWidth="true" hidden="false" outlineLevel="0" max="1281" min="1281" style="246" width="9.54"/>
    <col collapsed="false" customWidth="true" hidden="false" outlineLevel="0" max="1282" min="1282" style="246" width="46.18"/>
    <col collapsed="false" customWidth="true" hidden="false" outlineLevel="0" max="1283" min="1283" style="246" width="15.45"/>
    <col collapsed="false" customWidth="true" hidden="false" outlineLevel="0" max="1284" min="1284" style="246" width="20.54"/>
    <col collapsed="false" customWidth="true" hidden="false" outlineLevel="0" max="1285" min="1285" style="246" width="21"/>
    <col collapsed="false" customWidth="true" hidden="false" outlineLevel="0" max="1286" min="1286" style="246" width="6.18"/>
    <col collapsed="false" customWidth="true" hidden="false" outlineLevel="0" max="1287" min="1287" style="246" width="22.82"/>
    <col collapsed="false" customWidth="true" hidden="false" outlineLevel="0" max="1288" min="1288" style="246" width="23.54"/>
    <col collapsed="false" customWidth="true" hidden="false" outlineLevel="0" max="1289" min="1289" style="246" width="26.82"/>
    <col collapsed="false" customWidth="true" hidden="false" outlineLevel="0" max="1290" min="1290" style="246" width="19"/>
    <col collapsed="false" customWidth="true" hidden="false" outlineLevel="0" max="1291" min="1291" style="246" width="19.82"/>
    <col collapsed="false" customWidth="true" hidden="false" outlineLevel="0" max="1292" min="1292" style="246" width="14.45"/>
    <col collapsed="false" customWidth="true" hidden="false" outlineLevel="0" max="1294" min="1293" style="246" width="24.82"/>
    <col collapsed="false" customWidth="true" hidden="false" outlineLevel="0" max="1295" min="1295" style="246" width="24.45"/>
    <col collapsed="false" customWidth="true" hidden="false" outlineLevel="0" max="1296" min="1296" style="246" width="24.82"/>
    <col collapsed="false" customWidth="false" hidden="false" outlineLevel="0" max="1536" min="1297" style="246" width="9.18"/>
    <col collapsed="false" customWidth="true" hidden="false" outlineLevel="0" max="1537" min="1537" style="246" width="9.54"/>
    <col collapsed="false" customWidth="true" hidden="false" outlineLevel="0" max="1538" min="1538" style="246" width="46.18"/>
    <col collapsed="false" customWidth="true" hidden="false" outlineLevel="0" max="1539" min="1539" style="246" width="15.45"/>
    <col collapsed="false" customWidth="true" hidden="false" outlineLevel="0" max="1540" min="1540" style="246" width="20.54"/>
    <col collapsed="false" customWidth="true" hidden="false" outlineLevel="0" max="1541" min="1541" style="246" width="21"/>
    <col collapsed="false" customWidth="true" hidden="false" outlineLevel="0" max="1542" min="1542" style="246" width="6.18"/>
    <col collapsed="false" customWidth="true" hidden="false" outlineLevel="0" max="1543" min="1543" style="246" width="22.82"/>
    <col collapsed="false" customWidth="true" hidden="false" outlineLevel="0" max="1544" min="1544" style="246" width="23.54"/>
    <col collapsed="false" customWidth="true" hidden="false" outlineLevel="0" max="1545" min="1545" style="246" width="26.82"/>
    <col collapsed="false" customWidth="true" hidden="false" outlineLevel="0" max="1546" min="1546" style="246" width="19"/>
    <col collapsed="false" customWidth="true" hidden="false" outlineLevel="0" max="1547" min="1547" style="246" width="19.82"/>
    <col collapsed="false" customWidth="true" hidden="false" outlineLevel="0" max="1548" min="1548" style="246" width="14.45"/>
    <col collapsed="false" customWidth="true" hidden="false" outlineLevel="0" max="1550" min="1549" style="246" width="24.82"/>
    <col collapsed="false" customWidth="true" hidden="false" outlineLevel="0" max="1551" min="1551" style="246" width="24.45"/>
    <col collapsed="false" customWidth="true" hidden="false" outlineLevel="0" max="1552" min="1552" style="246" width="24.82"/>
    <col collapsed="false" customWidth="false" hidden="false" outlineLevel="0" max="1792" min="1553" style="246" width="9.18"/>
    <col collapsed="false" customWidth="true" hidden="false" outlineLevel="0" max="1793" min="1793" style="246" width="9.54"/>
    <col collapsed="false" customWidth="true" hidden="false" outlineLevel="0" max="1794" min="1794" style="246" width="46.18"/>
    <col collapsed="false" customWidth="true" hidden="false" outlineLevel="0" max="1795" min="1795" style="246" width="15.45"/>
    <col collapsed="false" customWidth="true" hidden="false" outlineLevel="0" max="1796" min="1796" style="246" width="20.54"/>
    <col collapsed="false" customWidth="true" hidden="false" outlineLevel="0" max="1797" min="1797" style="246" width="21"/>
    <col collapsed="false" customWidth="true" hidden="false" outlineLevel="0" max="1798" min="1798" style="246" width="6.18"/>
    <col collapsed="false" customWidth="true" hidden="false" outlineLevel="0" max="1799" min="1799" style="246" width="22.82"/>
    <col collapsed="false" customWidth="true" hidden="false" outlineLevel="0" max="1800" min="1800" style="246" width="23.54"/>
    <col collapsed="false" customWidth="true" hidden="false" outlineLevel="0" max="1801" min="1801" style="246" width="26.82"/>
    <col collapsed="false" customWidth="true" hidden="false" outlineLevel="0" max="1802" min="1802" style="246" width="19"/>
    <col collapsed="false" customWidth="true" hidden="false" outlineLevel="0" max="1803" min="1803" style="246" width="19.82"/>
    <col collapsed="false" customWidth="true" hidden="false" outlineLevel="0" max="1804" min="1804" style="246" width="14.45"/>
    <col collapsed="false" customWidth="true" hidden="false" outlineLevel="0" max="1806" min="1805" style="246" width="24.82"/>
    <col collapsed="false" customWidth="true" hidden="false" outlineLevel="0" max="1807" min="1807" style="246" width="24.45"/>
    <col collapsed="false" customWidth="true" hidden="false" outlineLevel="0" max="1808" min="1808" style="246" width="24.82"/>
    <col collapsed="false" customWidth="false" hidden="false" outlineLevel="0" max="2048" min="1809" style="246" width="9.18"/>
    <col collapsed="false" customWidth="true" hidden="false" outlineLevel="0" max="2049" min="2049" style="246" width="9.54"/>
    <col collapsed="false" customWidth="true" hidden="false" outlineLevel="0" max="2050" min="2050" style="246" width="46.18"/>
    <col collapsed="false" customWidth="true" hidden="false" outlineLevel="0" max="2051" min="2051" style="246" width="15.45"/>
    <col collapsed="false" customWidth="true" hidden="false" outlineLevel="0" max="2052" min="2052" style="246" width="20.54"/>
    <col collapsed="false" customWidth="true" hidden="false" outlineLevel="0" max="2053" min="2053" style="246" width="21"/>
    <col collapsed="false" customWidth="true" hidden="false" outlineLevel="0" max="2054" min="2054" style="246" width="6.18"/>
    <col collapsed="false" customWidth="true" hidden="false" outlineLevel="0" max="2055" min="2055" style="246" width="22.82"/>
    <col collapsed="false" customWidth="true" hidden="false" outlineLevel="0" max="2056" min="2056" style="246" width="23.54"/>
    <col collapsed="false" customWidth="true" hidden="false" outlineLevel="0" max="2057" min="2057" style="246" width="26.82"/>
    <col collapsed="false" customWidth="true" hidden="false" outlineLevel="0" max="2058" min="2058" style="246" width="19"/>
    <col collapsed="false" customWidth="true" hidden="false" outlineLevel="0" max="2059" min="2059" style="246" width="19.82"/>
    <col collapsed="false" customWidth="true" hidden="false" outlineLevel="0" max="2060" min="2060" style="246" width="14.45"/>
    <col collapsed="false" customWidth="true" hidden="false" outlineLevel="0" max="2062" min="2061" style="246" width="24.82"/>
    <col collapsed="false" customWidth="true" hidden="false" outlineLevel="0" max="2063" min="2063" style="246" width="24.45"/>
    <col collapsed="false" customWidth="true" hidden="false" outlineLevel="0" max="2064" min="2064" style="246" width="24.82"/>
    <col collapsed="false" customWidth="false" hidden="false" outlineLevel="0" max="2304" min="2065" style="246" width="9.18"/>
    <col collapsed="false" customWidth="true" hidden="false" outlineLevel="0" max="2305" min="2305" style="246" width="9.54"/>
    <col collapsed="false" customWidth="true" hidden="false" outlineLevel="0" max="2306" min="2306" style="246" width="46.18"/>
    <col collapsed="false" customWidth="true" hidden="false" outlineLevel="0" max="2307" min="2307" style="246" width="15.45"/>
    <col collapsed="false" customWidth="true" hidden="false" outlineLevel="0" max="2308" min="2308" style="246" width="20.54"/>
    <col collapsed="false" customWidth="true" hidden="false" outlineLevel="0" max="2309" min="2309" style="246" width="21"/>
    <col collapsed="false" customWidth="true" hidden="false" outlineLevel="0" max="2310" min="2310" style="246" width="6.18"/>
    <col collapsed="false" customWidth="true" hidden="false" outlineLevel="0" max="2311" min="2311" style="246" width="22.82"/>
    <col collapsed="false" customWidth="true" hidden="false" outlineLevel="0" max="2312" min="2312" style="246" width="23.54"/>
    <col collapsed="false" customWidth="true" hidden="false" outlineLevel="0" max="2313" min="2313" style="246" width="26.82"/>
    <col collapsed="false" customWidth="true" hidden="false" outlineLevel="0" max="2314" min="2314" style="246" width="19"/>
    <col collapsed="false" customWidth="true" hidden="false" outlineLevel="0" max="2315" min="2315" style="246" width="19.82"/>
    <col collapsed="false" customWidth="true" hidden="false" outlineLevel="0" max="2316" min="2316" style="246" width="14.45"/>
    <col collapsed="false" customWidth="true" hidden="false" outlineLevel="0" max="2318" min="2317" style="246" width="24.82"/>
    <col collapsed="false" customWidth="true" hidden="false" outlineLevel="0" max="2319" min="2319" style="246" width="24.45"/>
    <col collapsed="false" customWidth="true" hidden="false" outlineLevel="0" max="2320" min="2320" style="246" width="24.82"/>
    <col collapsed="false" customWidth="false" hidden="false" outlineLevel="0" max="2560" min="2321" style="246" width="9.18"/>
    <col collapsed="false" customWidth="true" hidden="false" outlineLevel="0" max="2561" min="2561" style="246" width="9.54"/>
    <col collapsed="false" customWidth="true" hidden="false" outlineLevel="0" max="2562" min="2562" style="246" width="46.18"/>
    <col collapsed="false" customWidth="true" hidden="false" outlineLevel="0" max="2563" min="2563" style="246" width="15.45"/>
    <col collapsed="false" customWidth="true" hidden="false" outlineLevel="0" max="2564" min="2564" style="246" width="20.54"/>
    <col collapsed="false" customWidth="true" hidden="false" outlineLevel="0" max="2565" min="2565" style="246" width="21"/>
    <col collapsed="false" customWidth="true" hidden="false" outlineLevel="0" max="2566" min="2566" style="246" width="6.18"/>
    <col collapsed="false" customWidth="true" hidden="false" outlineLevel="0" max="2567" min="2567" style="246" width="22.82"/>
    <col collapsed="false" customWidth="true" hidden="false" outlineLevel="0" max="2568" min="2568" style="246" width="23.54"/>
    <col collapsed="false" customWidth="true" hidden="false" outlineLevel="0" max="2569" min="2569" style="246" width="26.82"/>
    <col collapsed="false" customWidth="true" hidden="false" outlineLevel="0" max="2570" min="2570" style="246" width="19"/>
    <col collapsed="false" customWidth="true" hidden="false" outlineLevel="0" max="2571" min="2571" style="246" width="19.82"/>
    <col collapsed="false" customWidth="true" hidden="false" outlineLevel="0" max="2572" min="2572" style="246" width="14.45"/>
    <col collapsed="false" customWidth="true" hidden="false" outlineLevel="0" max="2574" min="2573" style="246" width="24.82"/>
    <col collapsed="false" customWidth="true" hidden="false" outlineLevel="0" max="2575" min="2575" style="246" width="24.45"/>
    <col collapsed="false" customWidth="true" hidden="false" outlineLevel="0" max="2576" min="2576" style="246" width="24.82"/>
    <col collapsed="false" customWidth="false" hidden="false" outlineLevel="0" max="2816" min="2577" style="246" width="9.18"/>
    <col collapsed="false" customWidth="true" hidden="false" outlineLevel="0" max="2817" min="2817" style="246" width="9.54"/>
    <col collapsed="false" customWidth="true" hidden="false" outlineLevel="0" max="2818" min="2818" style="246" width="46.18"/>
    <col collapsed="false" customWidth="true" hidden="false" outlineLevel="0" max="2819" min="2819" style="246" width="15.45"/>
    <col collapsed="false" customWidth="true" hidden="false" outlineLevel="0" max="2820" min="2820" style="246" width="20.54"/>
    <col collapsed="false" customWidth="true" hidden="false" outlineLevel="0" max="2821" min="2821" style="246" width="21"/>
    <col collapsed="false" customWidth="true" hidden="false" outlineLevel="0" max="2822" min="2822" style="246" width="6.18"/>
    <col collapsed="false" customWidth="true" hidden="false" outlineLevel="0" max="2823" min="2823" style="246" width="22.82"/>
    <col collapsed="false" customWidth="true" hidden="false" outlineLevel="0" max="2824" min="2824" style="246" width="23.54"/>
    <col collapsed="false" customWidth="true" hidden="false" outlineLevel="0" max="2825" min="2825" style="246" width="26.82"/>
    <col collapsed="false" customWidth="true" hidden="false" outlineLevel="0" max="2826" min="2826" style="246" width="19"/>
    <col collapsed="false" customWidth="true" hidden="false" outlineLevel="0" max="2827" min="2827" style="246" width="19.82"/>
    <col collapsed="false" customWidth="true" hidden="false" outlineLevel="0" max="2828" min="2828" style="246" width="14.45"/>
    <col collapsed="false" customWidth="true" hidden="false" outlineLevel="0" max="2830" min="2829" style="246" width="24.82"/>
    <col collapsed="false" customWidth="true" hidden="false" outlineLevel="0" max="2831" min="2831" style="246" width="24.45"/>
    <col collapsed="false" customWidth="true" hidden="false" outlineLevel="0" max="2832" min="2832" style="246" width="24.82"/>
    <col collapsed="false" customWidth="false" hidden="false" outlineLevel="0" max="3072" min="2833" style="246" width="9.18"/>
    <col collapsed="false" customWidth="true" hidden="false" outlineLevel="0" max="3073" min="3073" style="246" width="9.54"/>
    <col collapsed="false" customWidth="true" hidden="false" outlineLevel="0" max="3074" min="3074" style="246" width="46.18"/>
    <col collapsed="false" customWidth="true" hidden="false" outlineLevel="0" max="3075" min="3075" style="246" width="15.45"/>
    <col collapsed="false" customWidth="true" hidden="false" outlineLevel="0" max="3076" min="3076" style="246" width="20.54"/>
    <col collapsed="false" customWidth="true" hidden="false" outlineLevel="0" max="3077" min="3077" style="246" width="21"/>
    <col collapsed="false" customWidth="true" hidden="false" outlineLevel="0" max="3078" min="3078" style="246" width="6.18"/>
    <col collapsed="false" customWidth="true" hidden="false" outlineLevel="0" max="3079" min="3079" style="246" width="22.82"/>
    <col collapsed="false" customWidth="true" hidden="false" outlineLevel="0" max="3080" min="3080" style="246" width="23.54"/>
    <col collapsed="false" customWidth="true" hidden="false" outlineLevel="0" max="3081" min="3081" style="246" width="26.82"/>
    <col collapsed="false" customWidth="true" hidden="false" outlineLevel="0" max="3082" min="3082" style="246" width="19"/>
    <col collapsed="false" customWidth="true" hidden="false" outlineLevel="0" max="3083" min="3083" style="246" width="19.82"/>
    <col collapsed="false" customWidth="true" hidden="false" outlineLevel="0" max="3084" min="3084" style="246" width="14.45"/>
    <col collapsed="false" customWidth="true" hidden="false" outlineLevel="0" max="3086" min="3085" style="246" width="24.82"/>
    <col collapsed="false" customWidth="true" hidden="false" outlineLevel="0" max="3087" min="3087" style="246" width="24.45"/>
    <col collapsed="false" customWidth="true" hidden="false" outlineLevel="0" max="3088" min="3088" style="246" width="24.82"/>
    <col collapsed="false" customWidth="false" hidden="false" outlineLevel="0" max="3328" min="3089" style="246" width="9.18"/>
    <col collapsed="false" customWidth="true" hidden="false" outlineLevel="0" max="3329" min="3329" style="246" width="9.54"/>
    <col collapsed="false" customWidth="true" hidden="false" outlineLevel="0" max="3330" min="3330" style="246" width="46.18"/>
    <col collapsed="false" customWidth="true" hidden="false" outlineLevel="0" max="3331" min="3331" style="246" width="15.45"/>
    <col collapsed="false" customWidth="true" hidden="false" outlineLevel="0" max="3332" min="3332" style="246" width="20.54"/>
    <col collapsed="false" customWidth="true" hidden="false" outlineLevel="0" max="3333" min="3333" style="246" width="21"/>
    <col collapsed="false" customWidth="true" hidden="false" outlineLevel="0" max="3334" min="3334" style="246" width="6.18"/>
    <col collapsed="false" customWidth="true" hidden="false" outlineLevel="0" max="3335" min="3335" style="246" width="22.82"/>
    <col collapsed="false" customWidth="true" hidden="false" outlineLevel="0" max="3336" min="3336" style="246" width="23.54"/>
    <col collapsed="false" customWidth="true" hidden="false" outlineLevel="0" max="3337" min="3337" style="246" width="26.82"/>
    <col collapsed="false" customWidth="true" hidden="false" outlineLevel="0" max="3338" min="3338" style="246" width="19"/>
    <col collapsed="false" customWidth="true" hidden="false" outlineLevel="0" max="3339" min="3339" style="246" width="19.82"/>
    <col collapsed="false" customWidth="true" hidden="false" outlineLevel="0" max="3340" min="3340" style="246" width="14.45"/>
    <col collapsed="false" customWidth="true" hidden="false" outlineLevel="0" max="3342" min="3341" style="246" width="24.82"/>
    <col collapsed="false" customWidth="true" hidden="false" outlineLevel="0" max="3343" min="3343" style="246" width="24.45"/>
    <col collapsed="false" customWidth="true" hidden="false" outlineLevel="0" max="3344" min="3344" style="246" width="24.82"/>
    <col collapsed="false" customWidth="false" hidden="false" outlineLevel="0" max="3584" min="3345" style="246" width="9.18"/>
    <col collapsed="false" customWidth="true" hidden="false" outlineLevel="0" max="3585" min="3585" style="246" width="9.54"/>
    <col collapsed="false" customWidth="true" hidden="false" outlineLevel="0" max="3586" min="3586" style="246" width="46.18"/>
    <col collapsed="false" customWidth="true" hidden="false" outlineLevel="0" max="3587" min="3587" style="246" width="15.45"/>
    <col collapsed="false" customWidth="true" hidden="false" outlineLevel="0" max="3588" min="3588" style="246" width="20.54"/>
    <col collapsed="false" customWidth="true" hidden="false" outlineLevel="0" max="3589" min="3589" style="246" width="21"/>
    <col collapsed="false" customWidth="true" hidden="false" outlineLevel="0" max="3590" min="3590" style="246" width="6.18"/>
    <col collapsed="false" customWidth="true" hidden="false" outlineLevel="0" max="3591" min="3591" style="246" width="22.82"/>
    <col collapsed="false" customWidth="true" hidden="false" outlineLevel="0" max="3592" min="3592" style="246" width="23.54"/>
    <col collapsed="false" customWidth="true" hidden="false" outlineLevel="0" max="3593" min="3593" style="246" width="26.82"/>
    <col collapsed="false" customWidth="true" hidden="false" outlineLevel="0" max="3594" min="3594" style="246" width="19"/>
    <col collapsed="false" customWidth="true" hidden="false" outlineLevel="0" max="3595" min="3595" style="246" width="19.82"/>
    <col collapsed="false" customWidth="true" hidden="false" outlineLevel="0" max="3596" min="3596" style="246" width="14.45"/>
    <col collapsed="false" customWidth="true" hidden="false" outlineLevel="0" max="3598" min="3597" style="246" width="24.82"/>
    <col collapsed="false" customWidth="true" hidden="false" outlineLevel="0" max="3599" min="3599" style="246" width="24.45"/>
    <col collapsed="false" customWidth="true" hidden="false" outlineLevel="0" max="3600" min="3600" style="246" width="24.82"/>
    <col collapsed="false" customWidth="false" hidden="false" outlineLevel="0" max="3840" min="3601" style="246" width="9.18"/>
    <col collapsed="false" customWidth="true" hidden="false" outlineLevel="0" max="3841" min="3841" style="246" width="9.54"/>
    <col collapsed="false" customWidth="true" hidden="false" outlineLevel="0" max="3842" min="3842" style="246" width="46.18"/>
    <col collapsed="false" customWidth="true" hidden="false" outlineLevel="0" max="3843" min="3843" style="246" width="15.45"/>
    <col collapsed="false" customWidth="true" hidden="false" outlineLevel="0" max="3844" min="3844" style="246" width="20.54"/>
    <col collapsed="false" customWidth="true" hidden="false" outlineLevel="0" max="3845" min="3845" style="246" width="21"/>
    <col collapsed="false" customWidth="true" hidden="false" outlineLevel="0" max="3846" min="3846" style="246" width="6.18"/>
    <col collapsed="false" customWidth="true" hidden="false" outlineLevel="0" max="3847" min="3847" style="246" width="22.82"/>
    <col collapsed="false" customWidth="true" hidden="false" outlineLevel="0" max="3848" min="3848" style="246" width="23.54"/>
    <col collapsed="false" customWidth="true" hidden="false" outlineLevel="0" max="3849" min="3849" style="246" width="26.82"/>
    <col collapsed="false" customWidth="true" hidden="false" outlineLevel="0" max="3850" min="3850" style="246" width="19"/>
    <col collapsed="false" customWidth="true" hidden="false" outlineLevel="0" max="3851" min="3851" style="246" width="19.82"/>
    <col collapsed="false" customWidth="true" hidden="false" outlineLevel="0" max="3852" min="3852" style="246" width="14.45"/>
    <col collapsed="false" customWidth="true" hidden="false" outlineLevel="0" max="3854" min="3853" style="246" width="24.82"/>
    <col collapsed="false" customWidth="true" hidden="false" outlineLevel="0" max="3855" min="3855" style="246" width="24.45"/>
    <col collapsed="false" customWidth="true" hidden="false" outlineLevel="0" max="3856" min="3856" style="246" width="24.82"/>
    <col collapsed="false" customWidth="false" hidden="false" outlineLevel="0" max="4096" min="3857" style="246" width="9.18"/>
    <col collapsed="false" customWidth="true" hidden="false" outlineLevel="0" max="4097" min="4097" style="246" width="9.54"/>
    <col collapsed="false" customWidth="true" hidden="false" outlineLevel="0" max="4098" min="4098" style="246" width="46.18"/>
    <col collapsed="false" customWidth="true" hidden="false" outlineLevel="0" max="4099" min="4099" style="246" width="15.45"/>
    <col collapsed="false" customWidth="true" hidden="false" outlineLevel="0" max="4100" min="4100" style="246" width="20.54"/>
    <col collapsed="false" customWidth="true" hidden="false" outlineLevel="0" max="4101" min="4101" style="246" width="21"/>
    <col collapsed="false" customWidth="true" hidden="false" outlineLevel="0" max="4102" min="4102" style="246" width="6.18"/>
    <col collapsed="false" customWidth="true" hidden="false" outlineLevel="0" max="4103" min="4103" style="246" width="22.82"/>
    <col collapsed="false" customWidth="true" hidden="false" outlineLevel="0" max="4104" min="4104" style="246" width="23.54"/>
    <col collapsed="false" customWidth="true" hidden="false" outlineLevel="0" max="4105" min="4105" style="246" width="26.82"/>
    <col collapsed="false" customWidth="true" hidden="false" outlineLevel="0" max="4106" min="4106" style="246" width="19"/>
    <col collapsed="false" customWidth="true" hidden="false" outlineLevel="0" max="4107" min="4107" style="246" width="19.82"/>
    <col collapsed="false" customWidth="true" hidden="false" outlineLevel="0" max="4108" min="4108" style="246" width="14.45"/>
    <col collapsed="false" customWidth="true" hidden="false" outlineLevel="0" max="4110" min="4109" style="246" width="24.82"/>
    <col collapsed="false" customWidth="true" hidden="false" outlineLevel="0" max="4111" min="4111" style="246" width="24.45"/>
    <col collapsed="false" customWidth="true" hidden="false" outlineLevel="0" max="4112" min="4112" style="246" width="24.82"/>
    <col collapsed="false" customWidth="false" hidden="false" outlineLevel="0" max="4352" min="4113" style="246" width="9.18"/>
    <col collapsed="false" customWidth="true" hidden="false" outlineLevel="0" max="4353" min="4353" style="246" width="9.54"/>
    <col collapsed="false" customWidth="true" hidden="false" outlineLevel="0" max="4354" min="4354" style="246" width="46.18"/>
    <col collapsed="false" customWidth="true" hidden="false" outlineLevel="0" max="4355" min="4355" style="246" width="15.45"/>
    <col collapsed="false" customWidth="true" hidden="false" outlineLevel="0" max="4356" min="4356" style="246" width="20.54"/>
    <col collapsed="false" customWidth="true" hidden="false" outlineLevel="0" max="4357" min="4357" style="246" width="21"/>
    <col collapsed="false" customWidth="true" hidden="false" outlineLevel="0" max="4358" min="4358" style="246" width="6.18"/>
    <col collapsed="false" customWidth="true" hidden="false" outlineLevel="0" max="4359" min="4359" style="246" width="22.82"/>
    <col collapsed="false" customWidth="true" hidden="false" outlineLevel="0" max="4360" min="4360" style="246" width="23.54"/>
    <col collapsed="false" customWidth="true" hidden="false" outlineLevel="0" max="4361" min="4361" style="246" width="26.82"/>
    <col collapsed="false" customWidth="true" hidden="false" outlineLevel="0" max="4362" min="4362" style="246" width="19"/>
    <col collapsed="false" customWidth="true" hidden="false" outlineLevel="0" max="4363" min="4363" style="246" width="19.82"/>
    <col collapsed="false" customWidth="true" hidden="false" outlineLevel="0" max="4364" min="4364" style="246" width="14.45"/>
    <col collapsed="false" customWidth="true" hidden="false" outlineLevel="0" max="4366" min="4365" style="246" width="24.82"/>
    <col collapsed="false" customWidth="true" hidden="false" outlineLevel="0" max="4367" min="4367" style="246" width="24.45"/>
    <col collapsed="false" customWidth="true" hidden="false" outlineLevel="0" max="4368" min="4368" style="246" width="24.82"/>
    <col collapsed="false" customWidth="false" hidden="false" outlineLevel="0" max="4608" min="4369" style="246" width="9.18"/>
    <col collapsed="false" customWidth="true" hidden="false" outlineLevel="0" max="4609" min="4609" style="246" width="9.54"/>
    <col collapsed="false" customWidth="true" hidden="false" outlineLevel="0" max="4610" min="4610" style="246" width="46.18"/>
    <col collapsed="false" customWidth="true" hidden="false" outlineLevel="0" max="4611" min="4611" style="246" width="15.45"/>
    <col collapsed="false" customWidth="true" hidden="false" outlineLevel="0" max="4612" min="4612" style="246" width="20.54"/>
    <col collapsed="false" customWidth="true" hidden="false" outlineLevel="0" max="4613" min="4613" style="246" width="21"/>
    <col collapsed="false" customWidth="true" hidden="false" outlineLevel="0" max="4614" min="4614" style="246" width="6.18"/>
    <col collapsed="false" customWidth="true" hidden="false" outlineLevel="0" max="4615" min="4615" style="246" width="22.82"/>
    <col collapsed="false" customWidth="true" hidden="false" outlineLevel="0" max="4616" min="4616" style="246" width="23.54"/>
    <col collapsed="false" customWidth="true" hidden="false" outlineLevel="0" max="4617" min="4617" style="246" width="26.82"/>
    <col collapsed="false" customWidth="true" hidden="false" outlineLevel="0" max="4618" min="4618" style="246" width="19"/>
    <col collapsed="false" customWidth="true" hidden="false" outlineLevel="0" max="4619" min="4619" style="246" width="19.82"/>
    <col collapsed="false" customWidth="true" hidden="false" outlineLevel="0" max="4620" min="4620" style="246" width="14.45"/>
    <col collapsed="false" customWidth="true" hidden="false" outlineLevel="0" max="4622" min="4621" style="246" width="24.82"/>
    <col collapsed="false" customWidth="true" hidden="false" outlineLevel="0" max="4623" min="4623" style="246" width="24.45"/>
    <col collapsed="false" customWidth="true" hidden="false" outlineLevel="0" max="4624" min="4624" style="246" width="24.82"/>
    <col collapsed="false" customWidth="false" hidden="false" outlineLevel="0" max="4864" min="4625" style="246" width="9.18"/>
    <col collapsed="false" customWidth="true" hidden="false" outlineLevel="0" max="4865" min="4865" style="246" width="9.54"/>
    <col collapsed="false" customWidth="true" hidden="false" outlineLevel="0" max="4866" min="4866" style="246" width="46.18"/>
    <col collapsed="false" customWidth="true" hidden="false" outlineLevel="0" max="4867" min="4867" style="246" width="15.45"/>
    <col collapsed="false" customWidth="true" hidden="false" outlineLevel="0" max="4868" min="4868" style="246" width="20.54"/>
    <col collapsed="false" customWidth="true" hidden="false" outlineLevel="0" max="4869" min="4869" style="246" width="21"/>
    <col collapsed="false" customWidth="true" hidden="false" outlineLevel="0" max="4870" min="4870" style="246" width="6.18"/>
    <col collapsed="false" customWidth="true" hidden="false" outlineLevel="0" max="4871" min="4871" style="246" width="22.82"/>
    <col collapsed="false" customWidth="true" hidden="false" outlineLevel="0" max="4872" min="4872" style="246" width="23.54"/>
    <col collapsed="false" customWidth="true" hidden="false" outlineLevel="0" max="4873" min="4873" style="246" width="26.82"/>
    <col collapsed="false" customWidth="true" hidden="false" outlineLevel="0" max="4874" min="4874" style="246" width="19"/>
    <col collapsed="false" customWidth="true" hidden="false" outlineLevel="0" max="4875" min="4875" style="246" width="19.82"/>
    <col collapsed="false" customWidth="true" hidden="false" outlineLevel="0" max="4876" min="4876" style="246" width="14.45"/>
    <col collapsed="false" customWidth="true" hidden="false" outlineLevel="0" max="4878" min="4877" style="246" width="24.82"/>
    <col collapsed="false" customWidth="true" hidden="false" outlineLevel="0" max="4879" min="4879" style="246" width="24.45"/>
    <col collapsed="false" customWidth="true" hidden="false" outlineLevel="0" max="4880" min="4880" style="246" width="24.82"/>
    <col collapsed="false" customWidth="false" hidden="false" outlineLevel="0" max="5120" min="4881" style="246" width="9.18"/>
    <col collapsed="false" customWidth="true" hidden="false" outlineLevel="0" max="5121" min="5121" style="246" width="9.54"/>
    <col collapsed="false" customWidth="true" hidden="false" outlineLevel="0" max="5122" min="5122" style="246" width="46.18"/>
    <col collapsed="false" customWidth="true" hidden="false" outlineLevel="0" max="5123" min="5123" style="246" width="15.45"/>
    <col collapsed="false" customWidth="true" hidden="false" outlineLevel="0" max="5124" min="5124" style="246" width="20.54"/>
    <col collapsed="false" customWidth="true" hidden="false" outlineLevel="0" max="5125" min="5125" style="246" width="21"/>
    <col collapsed="false" customWidth="true" hidden="false" outlineLevel="0" max="5126" min="5126" style="246" width="6.18"/>
    <col collapsed="false" customWidth="true" hidden="false" outlineLevel="0" max="5127" min="5127" style="246" width="22.82"/>
    <col collapsed="false" customWidth="true" hidden="false" outlineLevel="0" max="5128" min="5128" style="246" width="23.54"/>
    <col collapsed="false" customWidth="true" hidden="false" outlineLevel="0" max="5129" min="5129" style="246" width="26.82"/>
    <col collapsed="false" customWidth="true" hidden="false" outlineLevel="0" max="5130" min="5130" style="246" width="19"/>
    <col collapsed="false" customWidth="true" hidden="false" outlineLevel="0" max="5131" min="5131" style="246" width="19.82"/>
    <col collapsed="false" customWidth="true" hidden="false" outlineLevel="0" max="5132" min="5132" style="246" width="14.45"/>
    <col collapsed="false" customWidth="true" hidden="false" outlineLevel="0" max="5134" min="5133" style="246" width="24.82"/>
    <col collapsed="false" customWidth="true" hidden="false" outlineLevel="0" max="5135" min="5135" style="246" width="24.45"/>
    <col collapsed="false" customWidth="true" hidden="false" outlineLevel="0" max="5136" min="5136" style="246" width="24.82"/>
    <col collapsed="false" customWidth="false" hidden="false" outlineLevel="0" max="5376" min="5137" style="246" width="9.18"/>
    <col collapsed="false" customWidth="true" hidden="false" outlineLevel="0" max="5377" min="5377" style="246" width="9.54"/>
    <col collapsed="false" customWidth="true" hidden="false" outlineLevel="0" max="5378" min="5378" style="246" width="46.18"/>
    <col collapsed="false" customWidth="true" hidden="false" outlineLevel="0" max="5379" min="5379" style="246" width="15.45"/>
    <col collapsed="false" customWidth="true" hidden="false" outlineLevel="0" max="5380" min="5380" style="246" width="20.54"/>
    <col collapsed="false" customWidth="true" hidden="false" outlineLevel="0" max="5381" min="5381" style="246" width="21"/>
    <col collapsed="false" customWidth="true" hidden="false" outlineLevel="0" max="5382" min="5382" style="246" width="6.18"/>
    <col collapsed="false" customWidth="true" hidden="false" outlineLevel="0" max="5383" min="5383" style="246" width="22.82"/>
    <col collapsed="false" customWidth="true" hidden="false" outlineLevel="0" max="5384" min="5384" style="246" width="23.54"/>
    <col collapsed="false" customWidth="true" hidden="false" outlineLevel="0" max="5385" min="5385" style="246" width="26.82"/>
    <col collapsed="false" customWidth="true" hidden="false" outlineLevel="0" max="5386" min="5386" style="246" width="19"/>
    <col collapsed="false" customWidth="true" hidden="false" outlineLevel="0" max="5387" min="5387" style="246" width="19.82"/>
    <col collapsed="false" customWidth="true" hidden="false" outlineLevel="0" max="5388" min="5388" style="246" width="14.45"/>
    <col collapsed="false" customWidth="true" hidden="false" outlineLevel="0" max="5390" min="5389" style="246" width="24.82"/>
    <col collapsed="false" customWidth="true" hidden="false" outlineLevel="0" max="5391" min="5391" style="246" width="24.45"/>
    <col collapsed="false" customWidth="true" hidden="false" outlineLevel="0" max="5392" min="5392" style="246" width="24.82"/>
    <col collapsed="false" customWidth="false" hidden="false" outlineLevel="0" max="5632" min="5393" style="246" width="9.18"/>
    <col collapsed="false" customWidth="true" hidden="false" outlineLevel="0" max="5633" min="5633" style="246" width="9.54"/>
    <col collapsed="false" customWidth="true" hidden="false" outlineLevel="0" max="5634" min="5634" style="246" width="46.18"/>
    <col collapsed="false" customWidth="true" hidden="false" outlineLevel="0" max="5635" min="5635" style="246" width="15.45"/>
    <col collapsed="false" customWidth="true" hidden="false" outlineLevel="0" max="5636" min="5636" style="246" width="20.54"/>
    <col collapsed="false" customWidth="true" hidden="false" outlineLevel="0" max="5637" min="5637" style="246" width="21"/>
    <col collapsed="false" customWidth="true" hidden="false" outlineLevel="0" max="5638" min="5638" style="246" width="6.18"/>
    <col collapsed="false" customWidth="true" hidden="false" outlineLevel="0" max="5639" min="5639" style="246" width="22.82"/>
    <col collapsed="false" customWidth="true" hidden="false" outlineLevel="0" max="5640" min="5640" style="246" width="23.54"/>
    <col collapsed="false" customWidth="true" hidden="false" outlineLevel="0" max="5641" min="5641" style="246" width="26.82"/>
    <col collapsed="false" customWidth="true" hidden="false" outlineLevel="0" max="5642" min="5642" style="246" width="19"/>
    <col collapsed="false" customWidth="true" hidden="false" outlineLevel="0" max="5643" min="5643" style="246" width="19.82"/>
    <col collapsed="false" customWidth="true" hidden="false" outlineLevel="0" max="5644" min="5644" style="246" width="14.45"/>
    <col collapsed="false" customWidth="true" hidden="false" outlineLevel="0" max="5646" min="5645" style="246" width="24.82"/>
    <col collapsed="false" customWidth="true" hidden="false" outlineLevel="0" max="5647" min="5647" style="246" width="24.45"/>
    <col collapsed="false" customWidth="true" hidden="false" outlineLevel="0" max="5648" min="5648" style="246" width="24.82"/>
    <col collapsed="false" customWidth="false" hidden="false" outlineLevel="0" max="5888" min="5649" style="246" width="9.18"/>
    <col collapsed="false" customWidth="true" hidden="false" outlineLevel="0" max="5889" min="5889" style="246" width="9.54"/>
    <col collapsed="false" customWidth="true" hidden="false" outlineLevel="0" max="5890" min="5890" style="246" width="46.18"/>
    <col collapsed="false" customWidth="true" hidden="false" outlineLevel="0" max="5891" min="5891" style="246" width="15.45"/>
    <col collapsed="false" customWidth="true" hidden="false" outlineLevel="0" max="5892" min="5892" style="246" width="20.54"/>
    <col collapsed="false" customWidth="true" hidden="false" outlineLevel="0" max="5893" min="5893" style="246" width="21"/>
    <col collapsed="false" customWidth="true" hidden="false" outlineLevel="0" max="5894" min="5894" style="246" width="6.18"/>
    <col collapsed="false" customWidth="true" hidden="false" outlineLevel="0" max="5895" min="5895" style="246" width="22.82"/>
    <col collapsed="false" customWidth="true" hidden="false" outlineLevel="0" max="5896" min="5896" style="246" width="23.54"/>
    <col collapsed="false" customWidth="true" hidden="false" outlineLevel="0" max="5897" min="5897" style="246" width="26.82"/>
    <col collapsed="false" customWidth="true" hidden="false" outlineLevel="0" max="5898" min="5898" style="246" width="19"/>
    <col collapsed="false" customWidth="true" hidden="false" outlineLevel="0" max="5899" min="5899" style="246" width="19.82"/>
    <col collapsed="false" customWidth="true" hidden="false" outlineLevel="0" max="5900" min="5900" style="246" width="14.45"/>
    <col collapsed="false" customWidth="true" hidden="false" outlineLevel="0" max="5902" min="5901" style="246" width="24.82"/>
    <col collapsed="false" customWidth="true" hidden="false" outlineLevel="0" max="5903" min="5903" style="246" width="24.45"/>
    <col collapsed="false" customWidth="true" hidden="false" outlineLevel="0" max="5904" min="5904" style="246" width="24.82"/>
    <col collapsed="false" customWidth="false" hidden="false" outlineLevel="0" max="6144" min="5905" style="246" width="9.18"/>
    <col collapsed="false" customWidth="true" hidden="false" outlineLevel="0" max="6145" min="6145" style="246" width="9.54"/>
    <col collapsed="false" customWidth="true" hidden="false" outlineLevel="0" max="6146" min="6146" style="246" width="46.18"/>
    <col collapsed="false" customWidth="true" hidden="false" outlineLevel="0" max="6147" min="6147" style="246" width="15.45"/>
    <col collapsed="false" customWidth="true" hidden="false" outlineLevel="0" max="6148" min="6148" style="246" width="20.54"/>
    <col collapsed="false" customWidth="true" hidden="false" outlineLevel="0" max="6149" min="6149" style="246" width="21"/>
    <col collapsed="false" customWidth="true" hidden="false" outlineLevel="0" max="6150" min="6150" style="246" width="6.18"/>
    <col collapsed="false" customWidth="true" hidden="false" outlineLevel="0" max="6151" min="6151" style="246" width="22.82"/>
    <col collapsed="false" customWidth="true" hidden="false" outlineLevel="0" max="6152" min="6152" style="246" width="23.54"/>
    <col collapsed="false" customWidth="true" hidden="false" outlineLevel="0" max="6153" min="6153" style="246" width="26.82"/>
    <col collapsed="false" customWidth="true" hidden="false" outlineLevel="0" max="6154" min="6154" style="246" width="19"/>
    <col collapsed="false" customWidth="true" hidden="false" outlineLevel="0" max="6155" min="6155" style="246" width="19.82"/>
    <col collapsed="false" customWidth="true" hidden="false" outlineLevel="0" max="6156" min="6156" style="246" width="14.45"/>
    <col collapsed="false" customWidth="true" hidden="false" outlineLevel="0" max="6158" min="6157" style="246" width="24.82"/>
    <col collapsed="false" customWidth="true" hidden="false" outlineLevel="0" max="6159" min="6159" style="246" width="24.45"/>
    <col collapsed="false" customWidth="true" hidden="false" outlineLevel="0" max="6160" min="6160" style="246" width="24.82"/>
    <col collapsed="false" customWidth="false" hidden="false" outlineLevel="0" max="6400" min="6161" style="246" width="9.18"/>
    <col collapsed="false" customWidth="true" hidden="false" outlineLevel="0" max="6401" min="6401" style="246" width="9.54"/>
    <col collapsed="false" customWidth="true" hidden="false" outlineLevel="0" max="6402" min="6402" style="246" width="46.18"/>
    <col collapsed="false" customWidth="true" hidden="false" outlineLevel="0" max="6403" min="6403" style="246" width="15.45"/>
    <col collapsed="false" customWidth="true" hidden="false" outlineLevel="0" max="6404" min="6404" style="246" width="20.54"/>
    <col collapsed="false" customWidth="true" hidden="false" outlineLevel="0" max="6405" min="6405" style="246" width="21"/>
    <col collapsed="false" customWidth="true" hidden="false" outlineLevel="0" max="6406" min="6406" style="246" width="6.18"/>
    <col collapsed="false" customWidth="true" hidden="false" outlineLevel="0" max="6407" min="6407" style="246" width="22.82"/>
    <col collapsed="false" customWidth="true" hidden="false" outlineLevel="0" max="6408" min="6408" style="246" width="23.54"/>
    <col collapsed="false" customWidth="true" hidden="false" outlineLevel="0" max="6409" min="6409" style="246" width="26.82"/>
    <col collapsed="false" customWidth="true" hidden="false" outlineLevel="0" max="6410" min="6410" style="246" width="19"/>
    <col collapsed="false" customWidth="true" hidden="false" outlineLevel="0" max="6411" min="6411" style="246" width="19.82"/>
    <col collapsed="false" customWidth="true" hidden="false" outlineLevel="0" max="6412" min="6412" style="246" width="14.45"/>
    <col collapsed="false" customWidth="true" hidden="false" outlineLevel="0" max="6414" min="6413" style="246" width="24.82"/>
    <col collapsed="false" customWidth="true" hidden="false" outlineLevel="0" max="6415" min="6415" style="246" width="24.45"/>
    <col collapsed="false" customWidth="true" hidden="false" outlineLevel="0" max="6416" min="6416" style="246" width="24.82"/>
    <col collapsed="false" customWidth="false" hidden="false" outlineLevel="0" max="6656" min="6417" style="246" width="9.18"/>
    <col collapsed="false" customWidth="true" hidden="false" outlineLevel="0" max="6657" min="6657" style="246" width="9.54"/>
    <col collapsed="false" customWidth="true" hidden="false" outlineLevel="0" max="6658" min="6658" style="246" width="46.18"/>
    <col collapsed="false" customWidth="true" hidden="false" outlineLevel="0" max="6659" min="6659" style="246" width="15.45"/>
    <col collapsed="false" customWidth="true" hidden="false" outlineLevel="0" max="6660" min="6660" style="246" width="20.54"/>
    <col collapsed="false" customWidth="true" hidden="false" outlineLevel="0" max="6661" min="6661" style="246" width="21"/>
    <col collapsed="false" customWidth="true" hidden="false" outlineLevel="0" max="6662" min="6662" style="246" width="6.18"/>
    <col collapsed="false" customWidth="true" hidden="false" outlineLevel="0" max="6663" min="6663" style="246" width="22.82"/>
    <col collapsed="false" customWidth="true" hidden="false" outlineLevel="0" max="6664" min="6664" style="246" width="23.54"/>
    <col collapsed="false" customWidth="true" hidden="false" outlineLevel="0" max="6665" min="6665" style="246" width="26.82"/>
    <col collapsed="false" customWidth="true" hidden="false" outlineLevel="0" max="6666" min="6666" style="246" width="19"/>
    <col collapsed="false" customWidth="true" hidden="false" outlineLevel="0" max="6667" min="6667" style="246" width="19.82"/>
    <col collapsed="false" customWidth="true" hidden="false" outlineLevel="0" max="6668" min="6668" style="246" width="14.45"/>
    <col collapsed="false" customWidth="true" hidden="false" outlineLevel="0" max="6670" min="6669" style="246" width="24.82"/>
    <col collapsed="false" customWidth="true" hidden="false" outlineLevel="0" max="6671" min="6671" style="246" width="24.45"/>
    <col collapsed="false" customWidth="true" hidden="false" outlineLevel="0" max="6672" min="6672" style="246" width="24.82"/>
    <col collapsed="false" customWidth="false" hidden="false" outlineLevel="0" max="6912" min="6673" style="246" width="9.18"/>
    <col collapsed="false" customWidth="true" hidden="false" outlineLevel="0" max="6913" min="6913" style="246" width="9.54"/>
    <col collapsed="false" customWidth="true" hidden="false" outlineLevel="0" max="6914" min="6914" style="246" width="46.18"/>
    <col collapsed="false" customWidth="true" hidden="false" outlineLevel="0" max="6915" min="6915" style="246" width="15.45"/>
    <col collapsed="false" customWidth="true" hidden="false" outlineLevel="0" max="6916" min="6916" style="246" width="20.54"/>
    <col collapsed="false" customWidth="true" hidden="false" outlineLevel="0" max="6917" min="6917" style="246" width="21"/>
    <col collapsed="false" customWidth="true" hidden="false" outlineLevel="0" max="6918" min="6918" style="246" width="6.18"/>
    <col collapsed="false" customWidth="true" hidden="false" outlineLevel="0" max="6919" min="6919" style="246" width="22.82"/>
    <col collapsed="false" customWidth="true" hidden="false" outlineLevel="0" max="6920" min="6920" style="246" width="23.54"/>
    <col collapsed="false" customWidth="true" hidden="false" outlineLevel="0" max="6921" min="6921" style="246" width="26.82"/>
    <col collapsed="false" customWidth="true" hidden="false" outlineLevel="0" max="6922" min="6922" style="246" width="19"/>
    <col collapsed="false" customWidth="true" hidden="false" outlineLevel="0" max="6923" min="6923" style="246" width="19.82"/>
    <col collapsed="false" customWidth="true" hidden="false" outlineLevel="0" max="6924" min="6924" style="246" width="14.45"/>
    <col collapsed="false" customWidth="true" hidden="false" outlineLevel="0" max="6926" min="6925" style="246" width="24.82"/>
    <col collapsed="false" customWidth="true" hidden="false" outlineLevel="0" max="6927" min="6927" style="246" width="24.45"/>
    <col collapsed="false" customWidth="true" hidden="false" outlineLevel="0" max="6928" min="6928" style="246" width="24.82"/>
    <col collapsed="false" customWidth="false" hidden="false" outlineLevel="0" max="7168" min="6929" style="246" width="9.18"/>
    <col collapsed="false" customWidth="true" hidden="false" outlineLevel="0" max="7169" min="7169" style="246" width="9.54"/>
    <col collapsed="false" customWidth="true" hidden="false" outlineLevel="0" max="7170" min="7170" style="246" width="46.18"/>
    <col collapsed="false" customWidth="true" hidden="false" outlineLevel="0" max="7171" min="7171" style="246" width="15.45"/>
    <col collapsed="false" customWidth="true" hidden="false" outlineLevel="0" max="7172" min="7172" style="246" width="20.54"/>
    <col collapsed="false" customWidth="true" hidden="false" outlineLevel="0" max="7173" min="7173" style="246" width="21"/>
    <col collapsed="false" customWidth="true" hidden="false" outlineLevel="0" max="7174" min="7174" style="246" width="6.18"/>
    <col collapsed="false" customWidth="true" hidden="false" outlineLevel="0" max="7175" min="7175" style="246" width="22.82"/>
    <col collapsed="false" customWidth="true" hidden="false" outlineLevel="0" max="7176" min="7176" style="246" width="23.54"/>
    <col collapsed="false" customWidth="true" hidden="false" outlineLevel="0" max="7177" min="7177" style="246" width="26.82"/>
    <col collapsed="false" customWidth="true" hidden="false" outlineLevel="0" max="7178" min="7178" style="246" width="19"/>
    <col collapsed="false" customWidth="true" hidden="false" outlineLevel="0" max="7179" min="7179" style="246" width="19.82"/>
    <col collapsed="false" customWidth="true" hidden="false" outlineLevel="0" max="7180" min="7180" style="246" width="14.45"/>
    <col collapsed="false" customWidth="true" hidden="false" outlineLevel="0" max="7182" min="7181" style="246" width="24.82"/>
    <col collapsed="false" customWidth="true" hidden="false" outlineLevel="0" max="7183" min="7183" style="246" width="24.45"/>
    <col collapsed="false" customWidth="true" hidden="false" outlineLevel="0" max="7184" min="7184" style="246" width="24.82"/>
    <col collapsed="false" customWidth="false" hidden="false" outlineLevel="0" max="7424" min="7185" style="246" width="9.18"/>
    <col collapsed="false" customWidth="true" hidden="false" outlineLevel="0" max="7425" min="7425" style="246" width="9.54"/>
    <col collapsed="false" customWidth="true" hidden="false" outlineLevel="0" max="7426" min="7426" style="246" width="46.18"/>
    <col collapsed="false" customWidth="true" hidden="false" outlineLevel="0" max="7427" min="7427" style="246" width="15.45"/>
    <col collapsed="false" customWidth="true" hidden="false" outlineLevel="0" max="7428" min="7428" style="246" width="20.54"/>
    <col collapsed="false" customWidth="true" hidden="false" outlineLevel="0" max="7429" min="7429" style="246" width="21"/>
    <col collapsed="false" customWidth="true" hidden="false" outlineLevel="0" max="7430" min="7430" style="246" width="6.18"/>
    <col collapsed="false" customWidth="true" hidden="false" outlineLevel="0" max="7431" min="7431" style="246" width="22.82"/>
    <col collapsed="false" customWidth="true" hidden="false" outlineLevel="0" max="7432" min="7432" style="246" width="23.54"/>
    <col collapsed="false" customWidth="true" hidden="false" outlineLevel="0" max="7433" min="7433" style="246" width="26.82"/>
    <col collapsed="false" customWidth="true" hidden="false" outlineLevel="0" max="7434" min="7434" style="246" width="19"/>
    <col collapsed="false" customWidth="true" hidden="false" outlineLevel="0" max="7435" min="7435" style="246" width="19.82"/>
    <col collapsed="false" customWidth="true" hidden="false" outlineLevel="0" max="7436" min="7436" style="246" width="14.45"/>
    <col collapsed="false" customWidth="true" hidden="false" outlineLevel="0" max="7438" min="7437" style="246" width="24.82"/>
    <col collapsed="false" customWidth="true" hidden="false" outlineLevel="0" max="7439" min="7439" style="246" width="24.45"/>
    <col collapsed="false" customWidth="true" hidden="false" outlineLevel="0" max="7440" min="7440" style="246" width="24.82"/>
    <col collapsed="false" customWidth="false" hidden="false" outlineLevel="0" max="7680" min="7441" style="246" width="9.18"/>
    <col collapsed="false" customWidth="true" hidden="false" outlineLevel="0" max="7681" min="7681" style="246" width="9.54"/>
    <col collapsed="false" customWidth="true" hidden="false" outlineLevel="0" max="7682" min="7682" style="246" width="46.18"/>
    <col collapsed="false" customWidth="true" hidden="false" outlineLevel="0" max="7683" min="7683" style="246" width="15.45"/>
    <col collapsed="false" customWidth="true" hidden="false" outlineLevel="0" max="7684" min="7684" style="246" width="20.54"/>
    <col collapsed="false" customWidth="true" hidden="false" outlineLevel="0" max="7685" min="7685" style="246" width="21"/>
    <col collapsed="false" customWidth="true" hidden="false" outlineLevel="0" max="7686" min="7686" style="246" width="6.18"/>
    <col collapsed="false" customWidth="true" hidden="false" outlineLevel="0" max="7687" min="7687" style="246" width="22.82"/>
    <col collapsed="false" customWidth="true" hidden="false" outlineLevel="0" max="7688" min="7688" style="246" width="23.54"/>
    <col collapsed="false" customWidth="true" hidden="false" outlineLevel="0" max="7689" min="7689" style="246" width="26.82"/>
    <col collapsed="false" customWidth="true" hidden="false" outlineLevel="0" max="7690" min="7690" style="246" width="19"/>
    <col collapsed="false" customWidth="true" hidden="false" outlineLevel="0" max="7691" min="7691" style="246" width="19.82"/>
    <col collapsed="false" customWidth="true" hidden="false" outlineLevel="0" max="7692" min="7692" style="246" width="14.45"/>
    <col collapsed="false" customWidth="true" hidden="false" outlineLevel="0" max="7694" min="7693" style="246" width="24.82"/>
    <col collapsed="false" customWidth="true" hidden="false" outlineLevel="0" max="7695" min="7695" style="246" width="24.45"/>
    <col collapsed="false" customWidth="true" hidden="false" outlineLevel="0" max="7696" min="7696" style="246" width="24.82"/>
    <col collapsed="false" customWidth="false" hidden="false" outlineLevel="0" max="7936" min="7697" style="246" width="9.18"/>
    <col collapsed="false" customWidth="true" hidden="false" outlineLevel="0" max="7937" min="7937" style="246" width="9.54"/>
    <col collapsed="false" customWidth="true" hidden="false" outlineLevel="0" max="7938" min="7938" style="246" width="46.18"/>
    <col collapsed="false" customWidth="true" hidden="false" outlineLevel="0" max="7939" min="7939" style="246" width="15.45"/>
    <col collapsed="false" customWidth="true" hidden="false" outlineLevel="0" max="7940" min="7940" style="246" width="20.54"/>
    <col collapsed="false" customWidth="true" hidden="false" outlineLevel="0" max="7941" min="7941" style="246" width="21"/>
    <col collapsed="false" customWidth="true" hidden="false" outlineLevel="0" max="7942" min="7942" style="246" width="6.18"/>
    <col collapsed="false" customWidth="true" hidden="false" outlineLevel="0" max="7943" min="7943" style="246" width="22.82"/>
    <col collapsed="false" customWidth="true" hidden="false" outlineLevel="0" max="7944" min="7944" style="246" width="23.54"/>
    <col collapsed="false" customWidth="true" hidden="false" outlineLevel="0" max="7945" min="7945" style="246" width="26.82"/>
    <col collapsed="false" customWidth="true" hidden="false" outlineLevel="0" max="7946" min="7946" style="246" width="19"/>
    <col collapsed="false" customWidth="true" hidden="false" outlineLevel="0" max="7947" min="7947" style="246" width="19.82"/>
    <col collapsed="false" customWidth="true" hidden="false" outlineLevel="0" max="7948" min="7948" style="246" width="14.45"/>
    <col collapsed="false" customWidth="true" hidden="false" outlineLevel="0" max="7950" min="7949" style="246" width="24.82"/>
    <col collapsed="false" customWidth="true" hidden="false" outlineLevel="0" max="7951" min="7951" style="246" width="24.45"/>
    <col collapsed="false" customWidth="true" hidden="false" outlineLevel="0" max="7952" min="7952" style="246" width="24.82"/>
    <col collapsed="false" customWidth="false" hidden="false" outlineLevel="0" max="8192" min="7953" style="246" width="9.18"/>
    <col collapsed="false" customWidth="true" hidden="false" outlineLevel="0" max="8193" min="8193" style="246" width="9.54"/>
    <col collapsed="false" customWidth="true" hidden="false" outlineLevel="0" max="8194" min="8194" style="246" width="46.18"/>
    <col collapsed="false" customWidth="true" hidden="false" outlineLevel="0" max="8195" min="8195" style="246" width="15.45"/>
    <col collapsed="false" customWidth="true" hidden="false" outlineLevel="0" max="8196" min="8196" style="246" width="20.54"/>
    <col collapsed="false" customWidth="true" hidden="false" outlineLevel="0" max="8197" min="8197" style="246" width="21"/>
    <col collapsed="false" customWidth="true" hidden="false" outlineLevel="0" max="8198" min="8198" style="246" width="6.18"/>
    <col collapsed="false" customWidth="true" hidden="false" outlineLevel="0" max="8199" min="8199" style="246" width="22.82"/>
    <col collapsed="false" customWidth="true" hidden="false" outlineLevel="0" max="8200" min="8200" style="246" width="23.54"/>
    <col collapsed="false" customWidth="true" hidden="false" outlineLevel="0" max="8201" min="8201" style="246" width="26.82"/>
    <col collapsed="false" customWidth="true" hidden="false" outlineLevel="0" max="8202" min="8202" style="246" width="19"/>
    <col collapsed="false" customWidth="true" hidden="false" outlineLevel="0" max="8203" min="8203" style="246" width="19.82"/>
    <col collapsed="false" customWidth="true" hidden="false" outlineLevel="0" max="8204" min="8204" style="246" width="14.45"/>
    <col collapsed="false" customWidth="true" hidden="false" outlineLevel="0" max="8206" min="8205" style="246" width="24.82"/>
    <col collapsed="false" customWidth="true" hidden="false" outlineLevel="0" max="8207" min="8207" style="246" width="24.45"/>
    <col collapsed="false" customWidth="true" hidden="false" outlineLevel="0" max="8208" min="8208" style="246" width="24.82"/>
    <col collapsed="false" customWidth="false" hidden="false" outlineLevel="0" max="8448" min="8209" style="246" width="9.18"/>
    <col collapsed="false" customWidth="true" hidden="false" outlineLevel="0" max="8449" min="8449" style="246" width="9.54"/>
    <col collapsed="false" customWidth="true" hidden="false" outlineLevel="0" max="8450" min="8450" style="246" width="46.18"/>
    <col collapsed="false" customWidth="true" hidden="false" outlineLevel="0" max="8451" min="8451" style="246" width="15.45"/>
    <col collapsed="false" customWidth="true" hidden="false" outlineLevel="0" max="8452" min="8452" style="246" width="20.54"/>
    <col collapsed="false" customWidth="true" hidden="false" outlineLevel="0" max="8453" min="8453" style="246" width="21"/>
    <col collapsed="false" customWidth="true" hidden="false" outlineLevel="0" max="8454" min="8454" style="246" width="6.18"/>
    <col collapsed="false" customWidth="true" hidden="false" outlineLevel="0" max="8455" min="8455" style="246" width="22.82"/>
    <col collapsed="false" customWidth="true" hidden="false" outlineLevel="0" max="8456" min="8456" style="246" width="23.54"/>
    <col collapsed="false" customWidth="true" hidden="false" outlineLevel="0" max="8457" min="8457" style="246" width="26.82"/>
    <col collapsed="false" customWidth="true" hidden="false" outlineLevel="0" max="8458" min="8458" style="246" width="19"/>
    <col collapsed="false" customWidth="true" hidden="false" outlineLevel="0" max="8459" min="8459" style="246" width="19.82"/>
    <col collapsed="false" customWidth="true" hidden="false" outlineLevel="0" max="8460" min="8460" style="246" width="14.45"/>
    <col collapsed="false" customWidth="true" hidden="false" outlineLevel="0" max="8462" min="8461" style="246" width="24.82"/>
    <col collapsed="false" customWidth="true" hidden="false" outlineLevel="0" max="8463" min="8463" style="246" width="24.45"/>
    <col collapsed="false" customWidth="true" hidden="false" outlineLevel="0" max="8464" min="8464" style="246" width="24.82"/>
    <col collapsed="false" customWidth="false" hidden="false" outlineLevel="0" max="8704" min="8465" style="246" width="9.18"/>
    <col collapsed="false" customWidth="true" hidden="false" outlineLevel="0" max="8705" min="8705" style="246" width="9.54"/>
    <col collapsed="false" customWidth="true" hidden="false" outlineLevel="0" max="8706" min="8706" style="246" width="46.18"/>
    <col collapsed="false" customWidth="true" hidden="false" outlineLevel="0" max="8707" min="8707" style="246" width="15.45"/>
    <col collapsed="false" customWidth="true" hidden="false" outlineLevel="0" max="8708" min="8708" style="246" width="20.54"/>
    <col collapsed="false" customWidth="true" hidden="false" outlineLevel="0" max="8709" min="8709" style="246" width="21"/>
    <col collapsed="false" customWidth="true" hidden="false" outlineLevel="0" max="8710" min="8710" style="246" width="6.18"/>
    <col collapsed="false" customWidth="true" hidden="false" outlineLevel="0" max="8711" min="8711" style="246" width="22.82"/>
    <col collapsed="false" customWidth="true" hidden="false" outlineLevel="0" max="8712" min="8712" style="246" width="23.54"/>
    <col collapsed="false" customWidth="true" hidden="false" outlineLevel="0" max="8713" min="8713" style="246" width="26.82"/>
    <col collapsed="false" customWidth="true" hidden="false" outlineLevel="0" max="8714" min="8714" style="246" width="19"/>
    <col collapsed="false" customWidth="true" hidden="false" outlineLevel="0" max="8715" min="8715" style="246" width="19.82"/>
    <col collapsed="false" customWidth="true" hidden="false" outlineLevel="0" max="8716" min="8716" style="246" width="14.45"/>
    <col collapsed="false" customWidth="true" hidden="false" outlineLevel="0" max="8718" min="8717" style="246" width="24.82"/>
    <col collapsed="false" customWidth="true" hidden="false" outlineLevel="0" max="8719" min="8719" style="246" width="24.45"/>
    <col collapsed="false" customWidth="true" hidden="false" outlineLevel="0" max="8720" min="8720" style="246" width="24.82"/>
    <col collapsed="false" customWidth="false" hidden="false" outlineLevel="0" max="8960" min="8721" style="246" width="9.18"/>
    <col collapsed="false" customWidth="true" hidden="false" outlineLevel="0" max="8961" min="8961" style="246" width="9.54"/>
    <col collapsed="false" customWidth="true" hidden="false" outlineLevel="0" max="8962" min="8962" style="246" width="46.18"/>
    <col collapsed="false" customWidth="true" hidden="false" outlineLevel="0" max="8963" min="8963" style="246" width="15.45"/>
    <col collapsed="false" customWidth="true" hidden="false" outlineLevel="0" max="8964" min="8964" style="246" width="20.54"/>
    <col collapsed="false" customWidth="true" hidden="false" outlineLevel="0" max="8965" min="8965" style="246" width="21"/>
    <col collapsed="false" customWidth="true" hidden="false" outlineLevel="0" max="8966" min="8966" style="246" width="6.18"/>
    <col collapsed="false" customWidth="true" hidden="false" outlineLevel="0" max="8967" min="8967" style="246" width="22.82"/>
    <col collapsed="false" customWidth="true" hidden="false" outlineLevel="0" max="8968" min="8968" style="246" width="23.54"/>
    <col collapsed="false" customWidth="true" hidden="false" outlineLevel="0" max="8969" min="8969" style="246" width="26.82"/>
    <col collapsed="false" customWidth="true" hidden="false" outlineLevel="0" max="8970" min="8970" style="246" width="19"/>
    <col collapsed="false" customWidth="true" hidden="false" outlineLevel="0" max="8971" min="8971" style="246" width="19.82"/>
    <col collapsed="false" customWidth="true" hidden="false" outlineLevel="0" max="8972" min="8972" style="246" width="14.45"/>
    <col collapsed="false" customWidth="true" hidden="false" outlineLevel="0" max="8974" min="8973" style="246" width="24.82"/>
    <col collapsed="false" customWidth="true" hidden="false" outlineLevel="0" max="8975" min="8975" style="246" width="24.45"/>
    <col collapsed="false" customWidth="true" hidden="false" outlineLevel="0" max="8976" min="8976" style="246" width="24.82"/>
    <col collapsed="false" customWidth="false" hidden="false" outlineLevel="0" max="9216" min="8977" style="246" width="9.18"/>
    <col collapsed="false" customWidth="true" hidden="false" outlineLevel="0" max="9217" min="9217" style="246" width="9.54"/>
    <col collapsed="false" customWidth="true" hidden="false" outlineLevel="0" max="9218" min="9218" style="246" width="46.18"/>
    <col collapsed="false" customWidth="true" hidden="false" outlineLevel="0" max="9219" min="9219" style="246" width="15.45"/>
    <col collapsed="false" customWidth="true" hidden="false" outlineLevel="0" max="9220" min="9220" style="246" width="20.54"/>
    <col collapsed="false" customWidth="true" hidden="false" outlineLevel="0" max="9221" min="9221" style="246" width="21"/>
    <col collapsed="false" customWidth="true" hidden="false" outlineLevel="0" max="9222" min="9222" style="246" width="6.18"/>
    <col collapsed="false" customWidth="true" hidden="false" outlineLevel="0" max="9223" min="9223" style="246" width="22.82"/>
    <col collapsed="false" customWidth="true" hidden="false" outlineLevel="0" max="9224" min="9224" style="246" width="23.54"/>
    <col collapsed="false" customWidth="true" hidden="false" outlineLevel="0" max="9225" min="9225" style="246" width="26.82"/>
    <col collapsed="false" customWidth="true" hidden="false" outlineLevel="0" max="9226" min="9226" style="246" width="19"/>
    <col collapsed="false" customWidth="true" hidden="false" outlineLevel="0" max="9227" min="9227" style="246" width="19.82"/>
    <col collapsed="false" customWidth="true" hidden="false" outlineLevel="0" max="9228" min="9228" style="246" width="14.45"/>
    <col collapsed="false" customWidth="true" hidden="false" outlineLevel="0" max="9230" min="9229" style="246" width="24.82"/>
    <col collapsed="false" customWidth="true" hidden="false" outlineLevel="0" max="9231" min="9231" style="246" width="24.45"/>
    <col collapsed="false" customWidth="true" hidden="false" outlineLevel="0" max="9232" min="9232" style="246" width="24.82"/>
    <col collapsed="false" customWidth="false" hidden="false" outlineLevel="0" max="9472" min="9233" style="246" width="9.18"/>
    <col collapsed="false" customWidth="true" hidden="false" outlineLevel="0" max="9473" min="9473" style="246" width="9.54"/>
    <col collapsed="false" customWidth="true" hidden="false" outlineLevel="0" max="9474" min="9474" style="246" width="46.18"/>
    <col collapsed="false" customWidth="true" hidden="false" outlineLevel="0" max="9475" min="9475" style="246" width="15.45"/>
    <col collapsed="false" customWidth="true" hidden="false" outlineLevel="0" max="9476" min="9476" style="246" width="20.54"/>
    <col collapsed="false" customWidth="true" hidden="false" outlineLevel="0" max="9477" min="9477" style="246" width="21"/>
    <col collapsed="false" customWidth="true" hidden="false" outlineLevel="0" max="9478" min="9478" style="246" width="6.18"/>
    <col collapsed="false" customWidth="true" hidden="false" outlineLevel="0" max="9479" min="9479" style="246" width="22.82"/>
    <col collapsed="false" customWidth="true" hidden="false" outlineLevel="0" max="9480" min="9480" style="246" width="23.54"/>
    <col collapsed="false" customWidth="true" hidden="false" outlineLevel="0" max="9481" min="9481" style="246" width="26.82"/>
    <col collapsed="false" customWidth="true" hidden="false" outlineLevel="0" max="9482" min="9482" style="246" width="19"/>
    <col collapsed="false" customWidth="true" hidden="false" outlineLevel="0" max="9483" min="9483" style="246" width="19.82"/>
    <col collapsed="false" customWidth="true" hidden="false" outlineLevel="0" max="9484" min="9484" style="246" width="14.45"/>
    <col collapsed="false" customWidth="true" hidden="false" outlineLevel="0" max="9486" min="9485" style="246" width="24.82"/>
    <col collapsed="false" customWidth="true" hidden="false" outlineLevel="0" max="9487" min="9487" style="246" width="24.45"/>
    <col collapsed="false" customWidth="true" hidden="false" outlineLevel="0" max="9488" min="9488" style="246" width="24.82"/>
    <col collapsed="false" customWidth="false" hidden="false" outlineLevel="0" max="9728" min="9489" style="246" width="9.18"/>
    <col collapsed="false" customWidth="true" hidden="false" outlineLevel="0" max="9729" min="9729" style="246" width="9.54"/>
    <col collapsed="false" customWidth="true" hidden="false" outlineLevel="0" max="9730" min="9730" style="246" width="46.18"/>
    <col collapsed="false" customWidth="true" hidden="false" outlineLevel="0" max="9731" min="9731" style="246" width="15.45"/>
    <col collapsed="false" customWidth="true" hidden="false" outlineLevel="0" max="9732" min="9732" style="246" width="20.54"/>
    <col collapsed="false" customWidth="true" hidden="false" outlineLevel="0" max="9733" min="9733" style="246" width="21"/>
    <col collapsed="false" customWidth="true" hidden="false" outlineLevel="0" max="9734" min="9734" style="246" width="6.18"/>
    <col collapsed="false" customWidth="true" hidden="false" outlineLevel="0" max="9735" min="9735" style="246" width="22.82"/>
    <col collapsed="false" customWidth="true" hidden="false" outlineLevel="0" max="9736" min="9736" style="246" width="23.54"/>
    <col collapsed="false" customWidth="true" hidden="false" outlineLevel="0" max="9737" min="9737" style="246" width="26.82"/>
    <col collapsed="false" customWidth="true" hidden="false" outlineLevel="0" max="9738" min="9738" style="246" width="19"/>
    <col collapsed="false" customWidth="true" hidden="false" outlineLevel="0" max="9739" min="9739" style="246" width="19.82"/>
    <col collapsed="false" customWidth="true" hidden="false" outlineLevel="0" max="9740" min="9740" style="246" width="14.45"/>
    <col collapsed="false" customWidth="true" hidden="false" outlineLevel="0" max="9742" min="9741" style="246" width="24.82"/>
    <col collapsed="false" customWidth="true" hidden="false" outlineLevel="0" max="9743" min="9743" style="246" width="24.45"/>
    <col collapsed="false" customWidth="true" hidden="false" outlineLevel="0" max="9744" min="9744" style="246" width="24.82"/>
    <col collapsed="false" customWidth="false" hidden="false" outlineLevel="0" max="9984" min="9745" style="246" width="9.18"/>
    <col collapsed="false" customWidth="true" hidden="false" outlineLevel="0" max="9985" min="9985" style="246" width="9.54"/>
    <col collapsed="false" customWidth="true" hidden="false" outlineLevel="0" max="9986" min="9986" style="246" width="46.18"/>
    <col collapsed="false" customWidth="true" hidden="false" outlineLevel="0" max="9987" min="9987" style="246" width="15.45"/>
    <col collapsed="false" customWidth="true" hidden="false" outlineLevel="0" max="9988" min="9988" style="246" width="20.54"/>
    <col collapsed="false" customWidth="true" hidden="false" outlineLevel="0" max="9989" min="9989" style="246" width="21"/>
    <col collapsed="false" customWidth="true" hidden="false" outlineLevel="0" max="9990" min="9990" style="246" width="6.18"/>
    <col collapsed="false" customWidth="true" hidden="false" outlineLevel="0" max="9991" min="9991" style="246" width="22.82"/>
    <col collapsed="false" customWidth="true" hidden="false" outlineLevel="0" max="9992" min="9992" style="246" width="23.54"/>
    <col collapsed="false" customWidth="true" hidden="false" outlineLevel="0" max="9993" min="9993" style="246" width="26.82"/>
    <col collapsed="false" customWidth="true" hidden="false" outlineLevel="0" max="9994" min="9994" style="246" width="19"/>
    <col collapsed="false" customWidth="true" hidden="false" outlineLevel="0" max="9995" min="9995" style="246" width="19.82"/>
    <col collapsed="false" customWidth="true" hidden="false" outlineLevel="0" max="9996" min="9996" style="246" width="14.45"/>
    <col collapsed="false" customWidth="true" hidden="false" outlineLevel="0" max="9998" min="9997" style="246" width="24.82"/>
    <col collapsed="false" customWidth="true" hidden="false" outlineLevel="0" max="9999" min="9999" style="246" width="24.45"/>
    <col collapsed="false" customWidth="true" hidden="false" outlineLevel="0" max="10000" min="10000" style="246" width="24.82"/>
    <col collapsed="false" customWidth="false" hidden="false" outlineLevel="0" max="10240" min="10001" style="246" width="9.18"/>
    <col collapsed="false" customWidth="true" hidden="false" outlineLevel="0" max="10241" min="10241" style="246" width="9.54"/>
    <col collapsed="false" customWidth="true" hidden="false" outlineLevel="0" max="10242" min="10242" style="246" width="46.18"/>
    <col collapsed="false" customWidth="true" hidden="false" outlineLevel="0" max="10243" min="10243" style="246" width="15.45"/>
    <col collapsed="false" customWidth="true" hidden="false" outlineLevel="0" max="10244" min="10244" style="246" width="20.54"/>
    <col collapsed="false" customWidth="true" hidden="false" outlineLevel="0" max="10245" min="10245" style="246" width="21"/>
    <col collapsed="false" customWidth="true" hidden="false" outlineLevel="0" max="10246" min="10246" style="246" width="6.18"/>
    <col collapsed="false" customWidth="true" hidden="false" outlineLevel="0" max="10247" min="10247" style="246" width="22.82"/>
    <col collapsed="false" customWidth="true" hidden="false" outlineLevel="0" max="10248" min="10248" style="246" width="23.54"/>
    <col collapsed="false" customWidth="true" hidden="false" outlineLevel="0" max="10249" min="10249" style="246" width="26.82"/>
    <col collapsed="false" customWidth="true" hidden="false" outlineLevel="0" max="10250" min="10250" style="246" width="19"/>
    <col collapsed="false" customWidth="true" hidden="false" outlineLevel="0" max="10251" min="10251" style="246" width="19.82"/>
    <col collapsed="false" customWidth="true" hidden="false" outlineLevel="0" max="10252" min="10252" style="246" width="14.45"/>
    <col collapsed="false" customWidth="true" hidden="false" outlineLevel="0" max="10254" min="10253" style="246" width="24.82"/>
    <col collapsed="false" customWidth="true" hidden="false" outlineLevel="0" max="10255" min="10255" style="246" width="24.45"/>
    <col collapsed="false" customWidth="true" hidden="false" outlineLevel="0" max="10256" min="10256" style="246" width="24.82"/>
    <col collapsed="false" customWidth="false" hidden="false" outlineLevel="0" max="10496" min="10257" style="246" width="9.18"/>
    <col collapsed="false" customWidth="true" hidden="false" outlineLevel="0" max="10497" min="10497" style="246" width="9.54"/>
    <col collapsed="false" customWidth="true" hidden="false" outlineLevel="0" max="10498" min="10498" style="246" width="46.18"/>
    <col collapsed="false" customWidth="true" hidden="false" outlineLevel="0" max="10499" min="10499" style="246" width="15.45"/>
    <col collapsed="false" customWidth="true" hidden="false" outlineLevel="0" max="10500" min="10500" style="246" width="20.54"/>
    <col collapsed="false" customWidth="true" hidden="false" outlineLevel="0" max="10501" min="10501" style="246" width="21"/>
    <col collapsed="false" customWidth="true" hidden="false" outlineLevel="0" max="10502" min="10502" style="246" width="6.18"/>
    <col collapsed="false" customWidth="true" hidden="false" outlineLevel="0" max="10503" min="10503" style="246" width="22.82"/>
    <col collapsed="false" customWidth="true" hidden="false" outlineLevel="0" max="10504" min="10504" style="246" width="23.54"/>
    <col collapsed="false" customWidth="true" hidden="false" outlineLevel="0" max="10505" min="10505" style="246" width="26.82"/>
    <col collapsed="false" customWidth="true" hidden="false" outlineLevel="0" max="10506" min="10506" style="246" width="19"/>
    <col collapsed="false" customWidth="true" hidden="false" outlineLevel="0" max="10507" min="10507" style="246" width="19.82"/>
    <col collapsed="false" customWidth="true" hidden="false" outlineLevel="0" max="10508" min="10508" style="246" width="14.45"/>
    <col collapsed="false" customWidth="true" hidden="false" outlineLevel="0" max="10510" min="10509" style="246" width="24.82"/>
    <col collapsed="false" customWidth="true" hidden="false" outlineLevel="0" max="10511" min="10511" style="246" width="24.45"/>
    <col collapsed="false" customWidth="true" hidden="false" outlineLevel="0" max="10512" min="10512" style="246" width="24.82"/>
    <col collapsed="false" customWidth="false" hidden="false" outlineLevel="0" max="10752" min="10513" style="246" width="9.18"/>
    <col collapsed="false" customWidth="true" hidden="false" outlineLevel="0" max="10753" min="10753" style="246" width="9.54"/>
    <col collapsed="false" customWidth="true" hidden="false" outlineLevel="0" max="10754" min="10754" style="246" width="46.18"/>
    <col collapsed="false" customWidth="true" hidden="false" outlineLevel="0" max="10755" min="10755" style="246" width="15.45"/>
    <col collapsed="false" customWidth="true" hidden="false" outlineLevel="0" max="10756" min="10756" style="246" width="20.54"/>
    <col collapsed="false" customWidth="true" hidden="false" outlineLevel="0" max="10757" min="10757" style="246" width="21"/>
    <col collapsed="false" customWidth="true" hidden="false" outlineLevel="0" max="10758" min="10758" style="246" width="6.18"/>
    <col collapsed="false" customWidth="true" hidden="false" outlineLevel="0" max="10759" min="10759" style="246" width="22.82"/>
    <col collapsed="false" customWidth="true" hidden="false" outlineLevel="0" max="10760" min="10760" style="246" width="23.54"/>
    <col collapsed="false" customWidth="true" hidden="false" outlineLevel="0" max="10761" min="10761" style="246" width="26.82"/>
    <col collapsed="false" customWidth="true" hidden="false" outlineLevel="0" max="10762" min="10762" style="246" width="19"/>
    <col collapsed="false" customWidth="true" hidden="false" outlineLevel="0" max="10763" min="10763" style="246" width="19.82"/>
    <col collapsed="false" customWidth="true" hidden="false" outlineLevel="0" max="10764" min="10764" style="246" width="14.45"/>
    <col collapsed="false" customWidth="true" hidden="false" outlineLevel="0" max="10766" min="10765" style="246" width="24.82"/>
    <col collapsed="false" customWidth="true" hidden="false" outlineLevel="0" max="10767" min="10767" style="246" width="24.45"/>
    <col collapsed="false" customWidth="true" hidden="false" outlineLevel="0" max="10768" min="10768" style="246" width="24.82"/>
    <col collapsed="false" customWidth="false" hidden="false" outlineLevel="0" max="11008" min="10769" style="246" width="9.18"/>
    <col collapsed="false" customWidth="true" hidden="false" outlineLevel="0" max="11009" min="11009" style="246" width="9.54"/>
    <col collapsed="false" customWidth="true" hidden="false" outlineLevel="0" max="11010" min="11010" style="246" width="46.18"/>
    <col collapsed="false" customWidth="true" hidden="false" outlineLevel="0" max="11011" min="11011" style="246" width="15.45"/>
    <col collapsed="false" customWidth="true" hidden="false" outlineLevel="0" max="11012" min="11012" style="246" width="20.54"/>
    <col collapsed="false" customWidth="true" hidden="false" outlineLevel="0" max="11013" min="11013" style="246" width="21"/>
    <col collapsed="false" customWidth="true" hidden="false" outlineLevel="0" max="11014" min="11014" style="246" width="6.18"/>
    <col collapsed="false" customWidth="true" hidden="false" outlineLevel="0" max="11015" min="11015" style="246" width="22.82"/>
    <col collapsed="false" customWidth="true" hidden="false" outlineLevel="0" max="11016" min="11016" style="246" width="23.54"/>
    <col collapsed="false" customWidth="true" hidden="false" outlineLevel="0" max="11017" min="11017" style="246" width="26.82"/>
    <col collapsed="false" customWidth="true" hidden="false" outlineLevel="0" max="11018" min="11018" style="246" width="19"/>
    <col collapsed="false" customWidth="true" hidden="false" outlineLevel="0" max="11019" min="11019" style="246" width="19.82"/>
    <col collapsed="false" customWidth="true" hidden="false" outlineLevel="0" max="11020" min="11020" style="246" width="14.45"/>
    <col collapsed="false" customWidth="true" hidden="false" outlineLevel="0" max="11022" min="11021" style="246" width="24.82"/>
    <col collapsed="false" customWidth="true" hidden="false" outlineLevel="0" max="11023" min="11023" style="246" width="24.45"/>
    <col collapsed="false" customWidth="true" hidden="false" outlineLevel="0" max="11024" min="11024" style="246" width="24.82"/>
    <col collapsed="false" customWidth="false" hidden="false" outlineLevel="0" max="11264" min="11025" style="246" width="9.18"/>
    <col collapsed="false" customWidth="true" hidden="false" outlineLevel="0" max="11265" min="11265" style="246" width="9.54"/>
    <col collapsed="false" customWidth="true" hidden="false" outlineLevel="0" max="11266" min="11266" style="246" width="46.18"/>
    <col collapsed="false" customWidth="true" hidden="false" outlineLevel="0" max="11267" min="11267" style="246" width="15.45"/>
    <col collapsed="false" customWidth="true" hidden="false" outlineLevel="0" max="11268" min="11268" style="246" width="20.54"/>
    <col collapsed="false" customWidth="true" hidden="false" outlineLevel="0" max="11269" min="11269" style="246" width="21"/>
    <col collapsed="false" customWidth="true" hidden="false" outlineLevel="0" max="11270" min="11270" style="246" width="6.18"/>
    <col collapsed="false" customWidth="true" hidden="false" outlineLevel="0" max="11271" min="11271" style="246" width="22.82"/>
    <col collapsed="false" customWidth="true" hidden="false" outlineLevel="0" max="11272" min="11272" style="246" width="23.54"/>
    <col collapsed="false" customWidth="true" hidden="false" outlineLevel="0" max="11273" min="11273" style="246" width="26.82"/>
    <col collapsed="false" customWidth="true" hidden="false" outlineLevel="0" max="11274" min="11274" style="246" width="19"/>
    <col collapsed="false" customWidth="true" hidden="false" outlineLevel="0" max="11275" min="11275" style="246" width="19.82"/>
    <col collapsed="false" customWidth="true" hidden="false" outlineLevel="0" max="11276" min="11276" style="246" width="14.45"/>
    <col collapsed="false" customWidth="true" hidden="false" outlineLevel="0" max="11278" min="11277" style="246" width="24.82"/>
    <col collapsed="false" customWidth="true" hidden="false" outlineLevel="0" max="11279" min="11279" style="246" width="24.45"/>
    <col collapsed="false" customWidth="true" hidden="false" outlineLevel="0" max="11280" min="11280" style="246" width="24.82"/>
    <col collapsed="false" customWidth="false" hidden="false" outlineLevel="0" max="11520" min="11281" style="246" width="9.18"/>
    <col collapsed="false" customWidth="true" hidden="false" outlineLevel="0" max="11521" min="11521" style="246" width="9.54"/>
    <col collapsed="false" customWidth="true" hidden="false" outlineLevel="0" max="11522" min="11522" style="246" width="46.18"/>
    <col collapsed="false" customWidth="true" hidden="false" outlineLevel="0" max="11523" min="11523" style="246" width="15.45"/>
    <col collapsed="false" customWidth="true" hidden="false" outlineLevel="0" max="11524" min="11524" style="246" width="20.54"/>
    <col collapsed="false" customWidth="true" hidden="false" outlineLevel="0" max="11525" min="11525" style="246" width="21"/>
    <col collapsed="false" customWidth="true" hidden="false" outlineLevel="0" max="11526" min="11526" style="246" width="6.18"/>
    <col collapsed="false" customWidth="true" hidden="false" outlineLevel="0" max="11527" min="11527" style="246" width="22.82"/>
    <col collapsed="false" customWidth="true" hidden="false" outlineLevel="0" max="11528" min="11528" style="246" width="23.54"/>
    <col collapsed="false" customWidth="true" hidden="false" outlineLevel="0" max="11529" min="11529" style="246" width="26.82"/>
    <col collapsed="false" customWidth="true" hidden="false" outlineLevel="0" max="11530" min="11530" style="246" width="19"/>
    <col collapsed="false" customWidth="true" hidden="false" outlineLevel="0" max="11531" min="11531" style="246" width="19.82"/>
    <col collapsed="false" customWidth="true" hidden="false" outlineLevel="0" max="11532" min="11532" style="246" width="14.45"/>
    <col collapsed="false" customWidth="true" hidden="false" outlineLevel="0" max="11534" min="11533" style="246" width="24.82"/>
    <col collapsed="false" customWidth="true" hidden="false" outlineLevel="0" max="11535" min="11535" style="246" width="24.45"/>
    <col collapsed="false" customWidth="true" hidden="false" outlineLevel="0" max="11536" min="11536" style="246" width="24.82"/>
    <col collapsed="false" customWidth="false" hidden="false" outlineLevel="0" max="11776" min="11537" style="246" width="9.18"/>
    <col collapsed="false" customWidth="true" hidden="false" outlineLevel="0" max="11777" min="11777" style="246" width="9.54"/>
    <col collapsed="false" customWidth="true" hidden="false" outlineLevel="0" max="11778" min="11778" style="246" width="46.18"/>
    <col collapsed="false" customWidth="true" hidden="false" outlineLevel="0" max="11779" min="11779" style="246" width="15.45"/>
    <col collapsed="false" customWidth="true" hidden="false" outlineLevel="0" max="11780" min="11780" style="246" width="20.54"/>
    <col collapsed="false" customWidth="true" hidden="false" outlineLevel="0" max="11781" min="11781" style="246" width="21"/>
    <col collapsed="false" customWidth="true" hidden="false" outlineLevel="0" max="11782" min="11782" style="246" width="6.18"/>
    <col collapsed="false" customWidth="true" hidden="false" outlineLevel="0" max="11783" min="11783" style="246" width="22.82"/>
    <col collapsed="false" customWidth="true" hidden="false" outlineLevel="0" max="11784" min="11784" style="246" width="23.54"/>
    <col collapsed="false" customWidth="true" hidden="false" outlineLevel="0" max="11785" min="11785" style="246" width="26.82"/>
    <col collapsed="false" customWidth="true" hidden="false" outlineLevel="0" max="11786" min="11786" style="246" width="19"/>
    <col collapsed="false" customWidth="true" hidden="false" outlineLevel="0" max="11787" min="11787" style="246" width="19.82"/>
    <col collapsed="false" customWidth="true" hidden="false" outlineLevel="0" max="11788" min="11788" style="246" width="14.45"/>
    <col collapsed="false" customWidth="true" hidden="false" outlineLevel="0" max="11790" min="11789" style="246" width="24.82"/>
    <col collapsed="false" customWidth="true" hidden="false" outlineLevel="0" max="11791" min="11791" style="246" width="24.45"/>
    <col collapsed="false" customWidth="true" hidden="false" outlineLevel="0" max="11792" min="11792" style="246" width="24.82"/>
    <col collapsed="false" customWidth="false" hidden="false" outlineLevel="0" max="12032" min="11793" style="246" width="9.18"/>
    <col collapsed="false" customWidth="true" hidden="false" outlineLevel="0" max="12033" min="12033" style="246" width="9.54"/>
    <col collapsed="false" customWidth="true" hidden="false" outlineLevel="0" max="12034" min="12034" style="246" width="46.18"/>
    <col collapsed="false" customWidth="true" hidden="false" outlineLevel="0" max="12035" min="12035" style="246" width="15.45"/>
    <col collapsed="false" customWidth="true" hidden="false" outlineLevel="0" max="12036" min="12036" style="246" width="20.54"/>
    <col collapsed="false" customWidth="true" hidden="false" outlineLevel="0" max="12037" min="12037" style="246" width="21"/>
    <col collapsed="false" customWidth="true" hidden="false" outlineLevel="0" max="12038" min="12038" style="246" width="6.18"/>
    <col collapsed="false" customWidth="true" hidden="false" outlineLevel="0" max="12039" min="12039" style="246" width="22.82"/>
    <col collapsed="false" customWidth="true" hidden="false" outlineLevel="0" max="12040" min="12040" style="246" width="23.54"/>
    <col collapsed="false" customWidth="true" hidden="false" outlineLevel="0" max="12041" min="12041" style="246" width="26.82"/>
    <col collapsed="false" customWidth="true" hidden="false" outlineLevel="0" max="12042" min="12042" style="246" width="19"/>
    <col collapsed="false" customWidth="true" hidden="false" outlineLevel="0" max="12043" min="12043" style="246" width="19.82"/>
    <col collapsed="false" customWidth="true" hidden="false" outlineLevel="0" max="12044" min="12044" style="246" width="14.45"/>
    <col collapsed="false" customWidth="true" hidden="false" outlineLevel="0" max="12046" min="12045" style="246" width="24.82"/>
    <col collapsed="false" customWidth="true" hidden="false" outlineLevel="0" max="12047" min="12047" style="246" width="24.45"/>
    <col collapsed="false" customWidth="true" hidden="false" outlineLevel="0" max="12048" min="12048" style="246" width="24.82"/>
    <col collapsed="false" customWidth="false" hidden="false" outlineLevel="0" max="12288" min="12049" style="246" width="9.18"/>
    <col collapsed="false" customWidth="true" hidden="false" outlineLevel="0" max="12289" min="12289" style="246" width="9.54"/>
    <col collapsed="false" customWidth="true" hidden="false" outlineLevel="0" max="12290" min="12290" style="246" width="46.18"/>
    <col collapsed="false" customWidth="true" hidden="false" outlineLevel="0" max="12291" min="12291" style="246" width="15.45"/>
    <col collapsed="false" customWidth="true" hidden="false" outlineLevel="0" max="12292" min="12292" style="246" width="20.54"/>
    <col collapsed="false" customWidth="true" hidden="false" outlineLevel="0" max="12293" min="12293" style="246" width="21"/>
    <col collapsed="false" customWidth="true" hidden="false" outlineLevel="0" max="12294" min="12294" style="246" width="6.18"/>
    <col collapsed="false" customWidth="true" hidden="false" outlineLevel="0" max="12295" min="12295" style="246" width="22.82"/>
    <col collapsed="false" customWidth="true" hidden="false" outlineLevel="0" max="12296" min="12296" style="246" width="23.54"/>
    <col collapsed="false" customWidth="true" hidden="false" outlineLevel="0" max="12297" min="12297" style="246" width="26.82"/>
    <col collapsed="false" customWidth="true" hidden="false" outlineLevel="0" max="12298" min="12298" style="246" width="19"/>
    <col collapsed="false" customWidth="true" hidden="false" outlineLevel="0" max="12299" min="12299" style="246" width="19.82"/>
    <col collapsed="false" customWidth="true" hidden="false" outlineLevel="0" max="12300" min="12300" style="246" width="14.45"/>
    <col collapsed="false" customWidth="true" hidden="false" outlineLevel="0" max="12302" min="12301" style="246" width="24.82"/>
    <col collapsed="false" customWidth="true" hidden="false" outlineLevel="0" max="12303" min="12303" style="246" width="24.45"/>
    <col collapsed="false" customWidth="true" hidden="false" outlineLevel="0" max="12304" min="12304" style="246" width="24.82"/>
    <col collapsed="false" customWidth="false" hidden="false" outlineLevel="0" max="12544" min="12305" style="246" width="9.18"/>
    <col collapsed="false" customWidth="true" hidden="false" outlineLevel="0" max="12545" min="12545" style="246" width="9.54"/>
    <col collapsed="false" customWidth="true" hidden="false" outlineLevel="0" max="12546" min="12546" style="246" width="46.18"/>
    <col collapsed="false" customWidth="true" hidden="false" outlineLevel="0" max="12547" min="12547" style="246" width="15.45"/>
    <col collapsed="false" customWidth="true" hidden="false" outlineLevel="0" max="12548" min="12548" style="246" width="20.54"/>
    <col collapsed="false" customWidth="true" hidden="false" outlineLevel="0" max="12549" min="12549" style="246" width="21"/>
    <col collapsed="false" customWidth="true" hidden="false" outlineLevel="0" max="12550" min="12550" style="246" width="6.18"/>
    <col collapsed="false" customWidth="true" hidden="false" outlineLevel="0" max="12551" min="12551" style="246" width="22.82"/>
    <col collapsed="false" customWidth="true" hidden="false" outlineLevel="0" max="12552" min="12552" style="246" width="23.54"/>
    <col collapsed="false" customWidth="true" hidden="false" outlineLevel="0" max="12553" min="12553" style="246" width="26.82"/>
    <col collapsed="false" customWidth="true" hidden="false" outlineLevel="0" max="12554" min="12554" style="246" width="19"/>
    <col collapsed="false" customWidth="true" hidden="false" outlineLevel="0" max="12555" min="12555" style="246" width="19.82"/>
    <col collapsed="false" customWidth="true" hidden="false" outlineLevel="0" max="12556" min="12556" style="246" width="14.45"/>
    <col collapsed="false" customWidth="true" hidden="false" outlineLevel="0" max="12558" min="12557" style="246" width="24.82"/>
    <col collapsed="false" customWidth="true" hidden="false" outlineLevel="0" max="12559" min="12559" style="246" width="24.45"/>
    <col collapsed="false" customWidth="true" hidden="false" outlineLevel="0" max="12560" min="12560" style="246" width="24.82"/>
    <col collapsed="false" customWidth="false" hidden="false" outlineLevel="0" max="12800" min="12561" style="246" width="9.18"/>
    <col collapsed="false" customWidth="true" hidden="false" outlineLevel="0" max="12801" min="12801" style="246" width="9.54"/>
    <col collapsed="false" customWidth="true" hidden="false" outlineLevel="0" max="12802" min="12802" style="246" width="46.18"/>
    <col collapsed="false" customWidth="true" hidden="false" outlineLevel="0" max="12803" min="12803" style="246" width="15.45"/>
    <col collapsed="false" customWidth="true" hidden="false" outlineLevel="0" max="12804" min="12804" style="246" width="20.54"/>
    <col collapsed="false" customWidth="true" hidden="false" outlineLevel="0" max="12805" min="12805" style="246" width="21"/>
    <col collapsed="false" customWidth="true" hidden="false" outlineLevel="0" max="12806" min="12806" style="246" width="6.18"/>
    <col collapsed="false" customWidth="true" hidden="false" outlineLevel="0" max="12807" min="12807" style="246" width="22.82"/>
    <col collapsed="false" customWidth="true" hidden="false" outlineLevel="0" max="12808" min="12808" style="246" width="23.54"/>
    <col collapsed="false" customWidth="true" hidden="false" outlineLevel="0" max="12809" min="12809" style="246" width="26.82"/>
    <col collapsed="false" customWidth="true" hidden="false" outlineLevel="0" max="12810" min="12810" style="246" width="19"/>
    <col collapsed="false" customWidth="true" hidden="false" outlineLevel="0" max="12811" min="12811" style="246" width="19.82"/>
    <col collapsed="false" customWidth="true" hidden="false" outlineLevel="0" max="12812" min="12812" style="246" width="14.45"/>
    <col collapsed="false" customWidth="true" hidden="false" outlineLevel="0" max="12814" min="12813" style="246" width="24.82"/>
    <col collapsed="false" customWidth="true" hidden="false" outlineLevel="0" max="12815" min="12815" style="246" width="24.45"/>
    <col collapsed="false" customWidth="true" hidden="false" outlineLevel="0" max="12816" min="12816" style="246" width="24.82"/>
    <col collapsed="false" customWidth="false" hidden="false" outlineLevel="0" max="13056" min="12817" style="246" width="9.18"/>
    <col collapsed="false" customWidth="true" hidden="false" outlineLevel="0" max="13057" min="13057" style="246" width="9.54"/>
    <col collapsed="false" customWidth="true" hidden="false" outlineLevel="0" max="13058" min="13058" style="246" width="46.18"/>
    <col collapsed="false" customWidth="true" hidden="false" outlineLevel="0" max="13059" min="13059" style="246" width="15.45"/>
    <col collapsed="false" customWidth="true" hidden="false" outlineLevel="0" max="13060" min="13060" style="246" width="20.54"/>
    <col collapsed="false" customWidth="true" hidden="false" outlineLevel="0" max="13061" min="13061" style="246" width="21"/>
    <col collapsed="false" customWidth="true" hidden="false" outlineLevel="0" max="13062" min="13062" style="246" width="6.18"/>
    <col collapsed="false" customWidth="true" hidden="false" outlineLevel="0" max="13063" min="13063" style="246" width="22.82"/>
    <col collapsed="false" customWidth="true" hidden="false" outlineLevel="0" max="13064" min="13064" style="246" width="23.54"/>
    <col collapsed="false" customWidth="true" hidden="false" outlineLevel="0" max="13065" min="13065" style="246" width="26.82"/>
    <col collapsed="false" customWidth="true" hidden="false" outlineLevel="0" max="13066" min="13066" style="246" width="19"/>
    <col collapsed="false" customWidth="true" hidden="false" outlineLevel="0" max="13067" min="13067" style="246" width="19.82"/>
    <col collapsed="false" customWidth="true" hidden="false" outlineLevel="0" max="13068" min="13068" style="246" width="14.45"/>
    <col collapsed="false" customWidth="true" hidden="false" outlineLevel="0" max="13070" min="13069" style="246" width="24.82"/>
    <col collapsed="false" customWidth="true" hidden="false" outlineLevel="0" max="13071" min="13071" style="246" width="24.45"/>
    <col collapsed="false" customWidth="true" hidden="false" outlineLevel="0" max="13072" min="13072" style="246" width="24.82"/>
    <col collapsed="false" customWidth="false" hidden="false" outlineLevel="0" max="13312" min="13073" style="246" width="9.18"/>
    <col collapsed="false" customWidth="true" hidden="false" outlineLevel="0" max="13313" min="13313" style="246" width="9.54"/>
    <col collapsed="false" customWidth="true" hidden="false" outlineLevel="0" max="13314" min="13314" style="246" width="46.18"/>
    <col collapsed="false" customWidth="true" hidden="false" outlineLevel="0" max="13315" min="13315" style="246" width="15.45"/>
    <col collapsed="false" customWidth="true" hidden="false" outlineLevel="0" max="13316" min="13316" style="246" width="20.54"/>
    <col collapsed="false" customWidth="true" hidden="false" outlineLevel="0" max="13317" min="13317" style="246" width="21"/>
    <col collapsed="false" customWidth="true" hidden="false" outlineLevel="0" max="13318" min="13318" style="246" width="6.18"/>
    <col collapsed="false" customWidth="true" hidden="false" outlineLevel="0" max="13319" min="13319" style="246" width="22.82"/>
    <col collapsed="false" customWidth="true" hidden="false" outlineLevel="0" max="13320" min="13320" style="246" width="23.54"/>
    <col collapsed="false" customWidth="true" hidden="false" outlineLevel="0" max="13321" min="13321" style="246" width="26.82"/>
    <col collapsed="false" customWidth="true" hidden="false" outlineLevel="0" max="13322" min="13322" style="246" width="19"/>
    <col collapsed="false" customWidth="true" hidden="false" outlineLevel="0" max="13323" min="13323" style="246" width="19.82"/>
    <col collapsed="false" customWidth="true" hidden="false" outlineLevel="0" max="13324" min="13324" style="246" width="14.45"/>
    <col collapsed="false" customWidth="true" hidden="false" outlineLevel="0" max="13326" min="13325" style="246" width="24.82"/>
    <col collapsed="false" customWidth="true" hidden="false" outlineLevel="0" max="13327" min="13327" style="246" width="24.45"/>
    <col collapsed="false" customWidth="true" hidden="false" outlineLevel="0" max="13328" min="13328" style="246" width="24.82"/>
    <col collapsed="false" customWidth="false" hidden="false" outlineLevel="0" max="13568" min="13329" style="246" width="9.18"/>
    <col collapsed="false" customWidth="true" hidden="false" outlineLevel="0" max="13569" min="13569" style="246" width="9.54"/>
    <col collapsed="false" customWidth="true" hidden="false" outlineLevel="0" max="13570" min="13570" style="246" width="46.18"/>
    <col collapsed="false" customWidth="true" hidden="false" outlineLevel="0" max="13571" min="13571" style="246" width="15.45"/>
    <col collapsed="false" customWidth="true" hidden="false" outlineLevel="0" max="13572" min="13572" style="246" width="20.54"/>
    <col collapsed="false" customWidth="true" hidden="false" outlineLevel="0" max="13573" min="13573" style="246" width="21"/>
    <col collapsed="false" customWidth="true" hidden="false" outlineLevel="0" max="13574" min="13574" style="246" width="6.18"/>
    <col collapsed="false" customWidth="true" hidden="false" outlineLevel="0" max="13575" min="13575" style="246" width="22.82"/>
    <col collapsed="false" customWidth="true" hidden="false" outlineLevel="0" max="13576" min="13576" style="246" width="23.54"/>
    <col collapsed="false" customWidth="true" hidden="false" outlineLevel="0" max="13577" min="13577" style="246" width="26.82"/>
    <col collapsed="false" customWidth="true" hidden="false" outlineLevel="0" max="13578" min="13578" style="246" width="19"/>
    <col collapsed="false" customWidth="true" hidden="false" outlineLevel="0" max="13579" min="13579" style="246" width="19.82"/>
    <col collapsed="false" customWidth="true" hidden="false" outlineLevel="0" max="13580" min="13580" style="246" width="14.45"/>
    <col collapsed="false" customWidth="true" hidden="false" outlineLevel="0" max="13582" min="13581" style="246" width="24.82"/>
    <col collapsed="false" customWidth="true" hidden="false" outlineLevel="0" max="13583" min="13583" style="246" width="24.45"/>
    <col collapsed="false" customWidth="true" hidden="false" outlineLevel="0" max="13584" min="13584" style="246" width="24.82"/>
    <col collapsed="false" customWidth="false" hidden="false" outlineLevel="0" max="13824" min="13585" style="246" width="9.18"/>
    <col collapsed="false" customWidth="true" hidden="false" outlineLevel="0" max="13825" min="13825" style="246" width="9.54"/>
    <col collapsed="false" customWidth="true" hidden="false" outlineLevel="0" max="13826" min="13826" style="246" width="46.18"/>
    <col collapsed="false" customWidth="true" hidden="false" outlineLevel="0" max="13827" min="13827" style="246" width="15.45"/>
    <col collapsed="false" customWidth="true" hidden="false" outlineLevel="0" max="13828" min="13828" style="246" width="20.54"/>
    <col collapsed="false" customWidth="true" hidden="false" outlineLevel="0" max="13829" min="13829" style="246" width="21"/>
    <col collapsed="false" customWidth="true" hidden="false" outlineLevel="0" max="13830" min="13830" style="246" width="6.18"/>
    <col collapsed="false" customWidth="true" hidden="false" outlineLevel="0" max="13831" min="13831" style="246" width="22.82"/>
    <col collapsed="false" customWidth="true" hidden="false" outlineLevel="0" max="13832" min="13832" style="246" width="23.54"/>
    <col collapsed="false" customWidth="true" hidden="false" outlineLevel="0" max="13833" min="13833" style="246" width="26.82"/>
    <col collapsed="false" customWidth="true" hidden="false" outlineLevel="0" max="13834" min="13834" style="246" width="19"/>
    <col collapsed="false" customWidth="true" hidden="false" outlineLevel="0" max="13835" min="13835" style="246" width="19.82"/>
    <col collapsed="false" customWidth="true" hidden="false" outlineLevel="0" max="13836" min="13836" style="246" width="14.45"/>
    <col collapsed="false" customWidth="true" hidden="false" outlineLevel="0" max="13838" min="13837" style="246" width="24.82"/>
    <col collapsed="false" customWidth="true" hidden="false" outlineLevel="0" max="13839" min="13839" style="246" width="24.45"/>
    <col collapsed="false" customWidth="true" hidden="false" outlineLevel="0" max="13840" min="13840" style="246" width="24.82"/>
    <col collapsed="false" customWidth="false" hidden="false" outlineLevel="0" max="14080" min="13841" style="246" width="9.18"/>
    <col collapsed="false" customWidth="true" hidden="false" outlineLevel="0" max="14081" min="14081" style="246" width="9.54"/>
    <col collapsed="false" customWidth="true" hidden="false" outlineLevel="0" max="14082" min="14082" style="246" width="46.18"/>
    <col collapsed="false" customWidth="true" hidden="false" outlineLevel="0" max="14083" min="14083" style="246" width="15.45"/>
    <col collapsed="false" customWidth="true" hidden="false" outlineLevel="0" max="14084" min="14084" style="246" width="20.54"/>
    <col collapsed="false" customWidth="true" hidden="false" outlineLevel="0" max="14085" min="14085" style="246" width="21"/>
    <col collapsed="false" customWidth="true" hidden="false" outlineLevel="0" max="14086" min="14086" style="246" width="6.18"/>
    <col collapsed="false" customWidth="true" hidden="false" outlineLevel="0" max="14087" min="14087" style="246" width="22.82"/>
    <col collapsed="false" customWidth="true" hidden="false" outlineLevel="0" max="14088" min="14088" style="246" width="23.54"/>
    <col collapsed="false" customWidth="true" hidden="false" outlineLevel="0" max="14089" min="14089" style="246" width="26.82"/>
    <col collapsed="false" customWidth="true" hidden="false" outlineLevel="0" max="14090" min="14090" style="246" width="19"/>
    <col collapsed="false" customWidth="true" hidden="false" outlineLevel="0" max="14091" min="14091" style="246" width="19.82"/>
    <col collapsed="false" customWidth="true" hidden="false" outlineLevel="0" max="14092" min="14092" style="246" width="14.45"/>
    <col collapsed="false" customWidth="true" hidden="false" outlineLevel="0" max="14094" min="14093" style="246" width="24.82"/>
    <col collapsed="false" customWidth="true" hidden="false" outlineLevel="0" max="14095" min="14095" style="246" width="24.45"/>
    <col collapsed="false" customWidth="true" hidden="false" outlineLevel="0" max="14096" min="14096" style="246" width="24.82"/>
    <col collapsed="false" customWidth="false" hidden="false" outlineLevel="0" max="14336" min="14097" style="246" width="9.18"/>
    <col collapsed="false" customWidth="true" hidden="false" outlineLevel="0" max="14337" min="14337" style="246" width="9.54"/>
    <col collapsed="false" customWidth="true" hidden="false" outlineLevel="0" max="14338" min="14338" style="246" width="46.18"/>
    <col collapsed="false" customWidth="true" hidden="false" outlineLevel="0" max="14339" min="14339" style="246" width="15.45"/>
    <col collapsed="false" customWidth="true" hidden="false" outlineLevel="0" max="14340" min="14340" style="246" width="20.54"/>
    <col collapsed="false" customWidth="true" hidden="false" outlineLevel="0" max="14341" min="14341" style="246" width="21"/>
    <col collapsed="false" customWidth="true" hidden="false" outlineLevel="0" max="14342" min="14342" style="246" width="6.18"/>
    <col collapsed="false" customWidth="true" hidden="false" outlineLevel="0" max="14343" min="14343" style="246" width="22.82"/>
    <col collapsed="false" customWidth="true" hidden="false" outlineLevel="0" max="14344" min="14344" style="246" width="23.54"/>
    <col collapsed="false" customWidth="true" hidden="false" outlineLevel="0" max="14345" min="14345" style="246" width="26.82"/>
    <col collapsed="false" customWidth="true" hidden="false" outlineLevel="0" max="14346" min="14346" style="246" width="19"/>
    <col collapsed="false" customWidth="true" hidden="false" outlineLevel="0" max="14347" min="14347" style="246" width="19.82"/>
    <col collapsed="false" customWidth="true" hidden="false" outlineLevel="0" max="14348" min="14348" style="246" width="14.45"/>
    <col collapsed="false" customWidth="true" hidden="false" outlineLevel="0" max="14350" min="14349" style="246" width="24.82"/>
    <col collapsed="false" customWidth="true" hidden="false" outlineLevel="0" max="14351" min="14351" style="246" width="24.45"/>
    <col collapsed="false" customWidth="true" hidden="false" outlineLevel="0" max="14352" min="14352" style="246" width="24.82"/>
    <col collapsed="false" customWidth="false" hidden="false" outlineLevel="0" max="14592" min="14353" style="246" width="9.18"/>
    <col collapsed="false" customWidth="true" hidden="false" outlineLevel="0" max="14593" min="14593" style="246" width="9.54"/>
    <col collapsed="false" customWidth="true" hidden="false" outlineLevel="0" max="14594" min="14594" style="246" width="46.18"/>
    <col collapsed="false" customWidth="true" hidden="false" outlineLevel="0" max="14595" min="14595" style="246" width="15.45"/>
    <col collapsed="false" customWidth="true" hidden="false" outlineLevel="0" max="14596" min="14596" style="246" width="20.54"/>
    <col collapsed="false" customWidth="true" hidden="false" outlineLevel="0" max="14597" min="14597" style="246" width="21"/>
    <col collapsed="false" customWidth="true" hidden="false" outlineLevel="0" max="14598" min="14598" style="246" width="6.18"/>
    <col collapsed="false" customWidth="true" hidden="false" outlineLevel="0" max="14599" min="14599" style="246" width="22.82"/>
    <col collapsed="false" customWidth="true" hidden="false" outlineLevel="0" max="14600" min="14600" style="246" width="23.54"/>
    <col collapsed="false" customWidth="true" hidden="false" outlineLevel="0" max="14601" min="14601" style="246" width="26.82"/>
    <col collapsed="false" customWidth="true" hidden="false" outlineLevel="0" max="14602" min="14602" style="246" width="19"/>
    <col collapsed="false" customWidth="true" hidden="false" outlineLevel="0" max="14603" min="14603" style="246" width="19.82"/>
    <col collapsed="false" customWidth="true" hidden="false" outlineLevel="0" max="14604" min="14604" style="246" width="14.45"/>
    <col collapsed="false" customWidth="true" hidden="false" outlineLevel="0" max="14606" min="14605" style="246" width="24.82"/>
    <col collapsed="false" customWidth="true" hidden="false" outlineLevel="0" max="14607" min="14607" style="246" width="24.45"/>
    <col collapsed="false" customWidth="true" hidden="false" outlineLevel="0" max="14608" min="14608" style="246" width="24.82"/>
    <col collapsed="false" customWidth="false" hidden="false" outlineLevel="0" max="14848" min="14609" style="246" width="9.18"/>
    <col collapsed="false" customWidth="true" hidden="false" outlineLevel="0" max="14849" min="14849" style="246" width="9.54"/>
    <col collapsed="false" customWidth="true" hidden="false" outlineLevel="0" max="14850" min="14850" style="246" width="46.18"/>
    <col collapsed="false" customWidth="true" hidden="false" outlineLevel="0" max="14851" min="14851" style="246" width="15.45"/>
    <col collapsed="false" customWidth="true" hidden="false" outlineLevel="0" max="14852" min="14852" style="246" width="20.54"/>
    <col collapsed="false" customWidth="true" hidden="false" outlineLevel="0" max="14853" min="14853" style="246" width="21"/>
    <col collapsed="false" customWidth="true" hidden="false" outlineLevel="0" max="14854" min="14854" style="246" width="6.18"/>
    <col collapsed="false" customWidth="true" hidden="false" outlineLevel="0" max="14855" min="14855" style="246" width="22.82"/>
    <col collapsed="false" customWidth="true" hidden="false" outlineLevel="0" max="14856" min="14856" style="246" width="23.54"/>
    <col collapsed="false" customWidth="true" hidden="false" outlineLevel="0" max="14857" min="14857" style="246" width="26.82"/>
    <col collapsed="false" customWidth="true" hidden="false" outlineLevel="0" max="14858" min="14858" style="246" width="19"/>
    <col collapsed="false" customWidth="true" hidden="false" outlineLevel="0" max="14859" min="14859" style="246" width="19.82"/>
    <col collapsed="false" customWidth="true" hidden="false" outlineLevel="0" max="14860" min="14860" style="246" width="14.45"/>
    <col collapsed="false" customWidth="true" hidden="false" outlineLevel="0" max="14862" min="14861" style="246" width="24.82"/>
    <col collapsed="false" customWidth="true" hidden="false" outlineLevel="0" max="14863" min="14863" style="246" width="24.45"/>
    <col collapsed="false" customWidth="true" hidden="false" outlineLevel="0" max="14864" min="14864" style="246" width="24.82"/>
    <col collapsed="false" customWidth="false" hidden="false" outlineLevel="0" max="15104" min="14865" style="246" width="9.18"/>
    <col collapsed="false" customWidth="true" hidden="false" outlineLevel="0" max="15105" min="15105" style="246" width="9.54"/>
    <col collapsed="false" customWidth="true" hidden="false" outlineLevel="0" max="15106" min="15106" style="246" width="46.18"/>
    <col collapsed="false" customWidth="true" hidden="false" outlineLevel="0" max="15107" min="15107" style="246" width="15.45"/>
    <col collapsed="false" customWidth="true" hidden="false" outlineLevel="0" max="15108" min="15108" style="246" width="20.54"/>
    <col collapsed="false" customWidth="true" hidden="false" outlineLevel="0" max="15109" min="15109" style="246" width="21"/>
    <col collapsed="false" customWidth="true" hidden="false" outlineLevel="0" max="15110" min="15110" style="246" width="6.18"/>
    <col collapsed="false" customWidth="true" hidden="false" outlineLevel="0" max="15111" min="15111" style="246" width="22.82"/>
    <col collapsed="false" customWidth="true" hidden="false" outlineLevel="0" max="15112" min="15112" style="246" width="23.54"/>
    <col collapsed="false" customWidth="true" hidden="false" outlineLevel="0" max="15113" min="15113" style="246" width="26.82"/>
    <col collapsed="false" customWidth="true" hidden="false" outlineLevel="0" max="15114" min="15114" style="246" width="19"/>
    <col collapsed="false" customWidth="true" hidden="false" outlineLevel="0" max="15115" min="15115" style="246" width="19.82"/>
    <col collapsed="false" customWidth="true" hidden="false" outlineLevel="0" max="15116" min="15116" style="246" width="14.45"/>
    <col collapsed="false" customWidth="true" hidden="false" outlineLevel="0" max="15118" min="15117" style="246" width="24.82"/>
    <col collapsed="false" customWidth="true" hidden="false" outlineLevel="0" max="15119" min="15119" style="246" width="24.45"/>
    <col collapsed="false" customWidth="true" hidden="false" outlineLevel="0" max="15120" min="15120" style="246" width="24.82"/>
    <col collapsed="false" customWidth="false" hidden="false" outlineLevel="0" max="15360" min="15121" style="246" width="9.18"/>
    <col collapsed="false" customWidth="true" hidden="false" outlineLevel="0" max="15361" min="15361" style="246" width="9.54"/>
    <col collapsed="false" customWidth="true" hidden="false" outlineLevel="0" max="15362" min="15362" style="246" width="46.18"/>
    <col collapsed="false" customWidth="true" hidden="false" outlineLevel="0" max="15363" min="15363" style="246" width="15.45"/>
    <col collapsed="false" customWidth="true" hidden="false" outlineLevel="0" max="15364" min="15364" style="246" width="20.54"/>
    <col collapsed="false" customWidth="true" hidden="false" outlineLevel="0" max="15365" min="15365" style="246" width="21"/>
    <col collapsed="false" customWidth="true" hidden="false" outlineLevel="0" max="15366" min="15366" style="246" width="6.18"/>
    <col collapsed="false" customWidth="true" hidden="false" outlineLevel="0" max="15367" min="15367" style="246" width="22.82"/>
    <col collapsed="false" customWidth="true" hidden="false" outlineLevel="0" max="15368" min="15368" style="246" width="23.54"/>
    <col collapsed="false" customWidth="true" hidden="false" outlineLevel="0" max="15369" min="15369" style="246" width="26.82"/>
    <col collapsed="false" customWidth="true" hidden="false" outlineLevel="0" max="15370" min="15370" style="246" width="19"/>
    <col collapsed="false" customWidth="true" hidden="false" outlineLevel="0" max="15371" min="15371" style="246" width="19.82"/>
    <col collapsed="false" customWidth="true" hidden="false" outlineLevel="0" max="15372" min="15372" style="246" width="14.45"/>
    <col collapsed="false" customWidth="true" hidden="false" outlineLevel="0" max="15374" min="15373" style="246" width="24.82"/>
    <col collapsed="false" customWidth="true" hidden="false" outlineLevel="0" max="15375" min="15375" style="246" width="24.45"/>
    <col collapsed="false" customWidth="true" hidden="false" outlineLevel="0" max="15376" min="15376" style="246" width="24.82"/>
    <col collapsed="false" customWidth="false" hidden="false" outlineLevel="0" max="15616" min="15377" style="246" width="9.18"/>
    <col collapsed="false" customWidth="true" hidden="false" outlineLevel="0" max="15617" min="15617" style="246" width="9.54"/>
    <col collapsed="false" customWidth="true" hidden="false" outlineLevel="0" max="15618" min="15618" style="246" width="46.18"/>
    <col collapsed="false" customWidth="true" hidden="false" outlineLevel="0" max="15619" min="15619" style="246" width="15.45"/>
    <col collapsed="false" customWidth="true" hidden="false" outlineLevel="0" max="15620" min="15620" style="246" width="20.54"/>
    <col collapsed="false" customWidth="true" hidden="false" outlineLevel="0" max="15621" min="15621" style="246" width="21"/>
    <col collapsed="false" customWidth="true" hidden="false" outlineLevel="0" max="15622" min="15622" style="246" width="6.18"/>
    <col collapsed="false" customWidth="true" hidden="false" outlineLevel="0" max="15623" min="15623" style="246" width="22.82"/>
    <col collapsed="false" customWidth="true" hidden="false" outlineLevel="0" max="15624" min="15624" style="246" width="23.54"/>
    <col collapsed="false" customWidth="true" hidden="false" outlineLevel="0" max="15625" min="15625" style="246" width="26.82"/>
    <col collapsed="false" customWidth="true" hidden="false" outlineLevel="0" max="15626" min="15626" style="246" width="19"/>
    <col collapsed="false" customWidth="true" hidden="false" outlineLevel="0" max="15627" min="15627" style="246" width="19.82"/>
    <col collapsed="false" customWidth="true" hidden="false" outlineLevel="0" max="15628" min="15628" style="246" width="14.45"/>
    <col collapsed="false" customWidth="true" hidden="false" outlineLevel="0" max="15630" min="15629" style="246" width="24.82"/>
    <col collapsed="false" customWidth="true" hidden="false" outlineLevel="0" max="15631" min="15631" style="246" width="24.45"/>
    <col collapsed="false" customWidth="true" hidden="false" outlineLevel="0" max="15632" min="15632" style="246" width="24.82"/>
    <col collapsed="false" customWidth="false" hidden="false" outlineLevel="0" max="15872" min="15633" style="246" width="9.18"/>
    <col collapsed="false" customWidth="true" hidden="false" outlineLevel="0" max="15873" min="15873" style="246" width="9.54"/>
    <col collapsed="false" customWidth="true" hidden="false" outlineLevel="0" max="15874" min="15874" style="246" width="46.18"/>
    <col collapsed="false" customWidth="true" hidden="false" outlineLevel="0" max="15875" min="15875" style="246" width="15.45"/>
    <col collapsed="false" customWidth="true" hidden="false" outlineLevel="0" max="15876" min="15876" style="246" width="20.54"/>
    <col collapsed="false" customWidth="true" hidden="false" outlineLevel="0" max="15877" min="15877" style="246" width="21"/>
    <col collapsed="false" customWidth="true" hidden="false" outlineLevel="0" max="15878" min="15878" style="246" width="6.18"/>
    <col collapsed="false" customWidth="true" hidden="false" outlineLevel="0" max="15879" min="15879" style="246" width="22.82"/>
    <col collapsed="false" customWidth="true" hidden="false" outlineLevel="0" max="15880" min="15880" style="246" width="23.54"/>
    <col collapsed="false" customWidth="true" hidden="false" outlineLevel="0" max="15881" min="15881" style="246" width="26.82"/>
    <col collapsed="false" customWidth="true" hidden="false" outlineLevel="0" max="15882" min="15882" style="246" width="19"/>
    <col collapsed="false" customWidth="true" hidden="false" outlineLevel="0" max="15883" min="15883" style="246" width="19.82"/>
    <col collapsed="false" customWidth="true" hidden="false" outlineLevel="0" max="15884" min="15884" style="246" width="14.45"/>
    <col collapsed="false" customWidth="true" hidden="false" outlineLevel="0" max="15886" min="15885" style="246" width="24.82"/>
    <col collapsed="false" customWidth="true" hidden="false" outlineLevel="0" max="15887" min="15887" style="246" width="24.45"/>
    <col collapsed="false" customWidth="true" hidden="false" outlineLevel="0" max="15888" min="15888" style="246" width="24.82"/>
    <col collapsed="false" customWidth="false" hidden="false" outlineLevel="0" max="16128" min="15889" style="246" width="9.18"/>
    <col collapsed="false" customWidth="true" hidden="false" outlineLevel="0" max="16129" min="16129" style="246" width="9.54"/>
    <col collapsed="false" customWidth="true" hidden="false" outlineLevel="0" max="16130" min="16130" style="246" width="46.18"/>
    <col collapsed="false" customWidth="true" hidden="false" outlineLevel="0" max="16131" min="16131" style="246" width="15.45"/>
    <col collapsed="false" customWidth="true" hidden="false" outlineLevel="0" max="16132" min="16132" style="246" width="20.54"/>
    <col collapsed="false" customWidth="true" hidden="false" outlineLevel="0" max="16133" min="16133" style="246" width="21"/>
    <col collapsed="false" customWidth="true" hidden="false" outlineLevel="0" max="16134" min="16134" style="246" width="6.18"/>
    <col collapsed="false" customWidth="true" hidden="false" outlineLevel="0" max="16135" min="16135" style="246" width="22.82"/>
    <col collapsed="false" customWidth="true" hidden="false" outlineLevel="0" max="16136" min="16136" style="246" width="23.54"/>
    <col collapsed="false" customWidth="true" hidden="false" outlineLevel="0" max="16137" min="16137" style="246" width="26.82"/>
    <col collapsed="false" customWidth="true" hidden="false" outlineLevel="0" max="16138" min="16138" style="246" width="19"/>
    <col collapsed="false" customWidth="true" hidden="false" outlineLevel="0" max="16139" min="16139" style="246" width="19.82"/>
    <col collapsed="false" customWidth="true" hidden="false" outlineLevel="0" max="16140" min="16140" style="246" width="14.45"/>
    <col collapsed="false" customWidth="true" hidden="false" outlineLevel="0" max="16142" min="16141" style="246" width="24.82"/>
    <col collapsed="false" customWidth="true" hidden="false" outlineLevel="0" max="16143" min="16143" style="246" width="24.45"/>
    <col collapsed="false" customWidth="true" hidden="false" outlineLevel="0" max="16144" min="16144" style="246" width="24.82"/>
    <col collapsed="false" customWidth="false" hidden="false" outlineLevel="0" max="16384" min="16145" style="246" width="9.18"/>
  </cols>
  <sheetData>
    <row r="1" s="252" customFormat="true" ht="19.5" hidden="false" customHeight="true" outlineLevel="0" collapsed="false">
      <c r="A1" s="248" t="s">
        <v>459</v>
      </c>
      <c r="B1" s="249" t="s">
        <v>460</v>
      </c>
      <c r="C1" s="249" t="s">
        <v>461</v>
      </c>
      <c r="D1" s="249" t="s">
        <v>462</v>
      </c>
      <c r="E1" s="249" t="s">
        <v>463</v>
      </c>
      <c r="F1" s="249" t="s">
        <v>464</v>
      </c>
      <c r="G1" s="249" t="s">
        <v>465</v>
      </c>
      <c r="H1" s="249" t="s">
        <v>466</v>
      </c>
      <c r="I1" s="249" t="s">
        <v>467</v>
      </c>
      <c r="J1" s="249" t="s">
        <v>468</v>
      </c>
      <c r="K1" s="249" t="s">
        <v>469</v>
      </c>
      <c r="L1" s="250" t="s">
        <v>470</v>
      </c>
      <c r="M1" s="251" t="s">
        <v>471</v>
      </c>
      <c r="N1" s="251" t="s">
        <v>472</v>
      </c>
      <c r="O1" s="251" t="s">
        <v>473</v>
      </c>
      <c r="P1" s="251" t="s">
        <v>474</v>
      </c>
    </row>
    <row r="2" s="256" customFormat="true" ht="9.75" hidden="false" customHeight="false" outlineLevel="0" collapsed="false">
      <c r="A2" s="253" t="s">
        <v>475</v>
      </c>
      <c r="B2" s="254" t="s">
        <v>476</v>
      </c>
      <c r="C2" s="254" t="s">
        <v>477</v>
      </c>
      <c r="D2" s="254" t="s">
        <v>478</v>
      </c>
      <c r="E2" s="254" t="s">
        <v>479</v>
      </c>
      <c r="F2" s="254" t="s">
        <v>480</v>
      </c>
      <c r="G2" s="254" t="s">
        <v>481</v>
      </c>
      <c r="H2" s="254" t="s">
        <v>482</v>
      </c>
      <c r="I2" s="254" t="s">
        <v>483</v>
      </c>
      <c r="J2" s="254" t="s">
        <v>484</v>
      </c>
      <c r="K2" s="254" t="s">
        <v>483</v>
      </c>
      <c r="L2" s="255" t="n">
        <v>421905859671</v>
      </c>
      <c r="M2" s="254" t="s">
        <v>485</v>
      </c>
      <c r="N2" s="254"/>
      <c r="O2" s="254"/>
      <c r="P2" s="254"/>
      <c r="R2" s="257"/>
    </row>
    <row r="3" s="256" customFormat="true" ht="9.75" hidden="false" customHeight="false" outlineLevel="0" collapsed="false">
      <c r="A3" s="253" t="s">
        <v>486</v>
      </c>
      <c r="B3" s="254" t="s">
        <v>487</v>
      </c>
      <c r="C3" s="254" t="s">
        <v>477</v>
      </c>
      <c r="D3" s="254" t="s">
        <v>488</v>
      </c>
      <c r="E3" s="254" t="s">
        <v>489</v>
      </c>
      <c r="F3" s="254" t="s">
        <v>490</v>
      </c>
      <c r="G3" s="254" t="s">
        <v>491</v>
      </c>
      <c r="H3" s="254" t="s">
        <v>492</v>
      </c>
      <c r="I3" s="254" t="s">
        <v>493</v>
      </c>
      <c r="J3" s="254" t="s">
        <v>484</v>
      </c>
      <c r="K3" s="254" t="s">
        <v>494</v>
      </c>
      <c r="L3" s="255" t="n">
        <v>421915992124</v>
      </c>
      <c r="M3" s="254" t="s">
        <v>495</v>
      </c>
      <c r="N3" s="254"/>
      <c r="O3" s="254"/>
      <c r="P3" s="254"/>
      <c r="R3" s="257"/>
    </row>
    <row r="4" s="256" customFormat="true" ht="9.75" hidden="false" customHeight="false" outlineLevel="0" collapsed="false">
      <c r="A4" s="253" t="s">
        <v>496</v>
      </c>
      <c r="B4" s="254" t="s">
        <v>497</v>
      </c>
      <c r="C4" s="254" t="s">
        <v>477</v>
      </c>
      <c r="D4" s="254" t="s">
        <v>498</v>
      </c>
      <c r="E4" s="254" t="s">
        <v>499</v>
      </c>
      <c r="F4" s="254" t="s">
        <v>500</v>
      </c>
      <c r="G4" s="254" t="s">
        <v>501</v>
      </c>
      <c r="H4" s="254" t="s">
        <v>502</v>
      </c>
      <c r="I4" s="254" t="s">
        <v>503</v>
      </c>
      <c r="J4" s="254" t="s">
        <v>484</v>
      </c>
      <c r="K4" s="254" t="s">
        <v>503</v>
      </c>
      <c r="L4" s="255" t="n">
        <v>421905262613</v>
      </c>
      <c r="M4" s="254" t="s">
        <v>504</v>
      </c>
      <c r="N4" s="254"/>
      <c r="O4" s="254"/>
      <c r="P4" s="254"/>
      <c r="R4" s="257"/>
    </row>
    <row r="5" s="256" customFormat="true" ht="9.75" hidden="false" customHeight="false" outlineLevel="0" collapsed="false">
      <c r="A5" s="253" t="s">
        <v>505</v>
      </c>
      <c r="B5" s="254" t="s">
        <v>506</v>
      </c>
      <c r="C5" s="254" t="s">
        <v>477</v>
      </c>
      <c r="D5" s="254" t="s">
        <v>507</v>
      </c>
      <c r="E5" s="254" t="s">
        <v>508</v>
      </c>
      <c r="F5" s="254" t="s">
        <v>509</v>
      </c>
      <c r="G5" s="254" t="s">
        <v>510</v>
      </c>
      <c r="H5" s="254" t="s">
        <v>511</v>
      </c>
      <c r="I5" s="254" t="s">
        <v>512</v>
      </c>
      <c r="J5" s="254" t="s">
        <v>484</v>
      </c>
      <c r="K5" s="254" t="s">
        <v>512</v>
      </c>
      <c r="L5" s="255" t="n">
        <v>421915064990</v>
      </c>
      <c r="M5" s="254" t="s">
        <v>513</v>
      </c>
      <c r="N5" s="254"/>
      <c r="O5" s="254"/>
      <c r="P5" s="254"/>
      <c r="R5" s="257"/>
    </row>
    <row r="6" s="256" customFormat="true" ht="9.75" hidden="false" customHeight="false" outlineLevel="0" collapsed="false">
      <c r="A6" s="253" t="s">
        <v>514</v>
      </c>
      <c r="B6" s="254" t="s">
        <v>515</v>
      </c>
      <c r="C6" s="254" t="s">
        <v>477</v>
      </c>
      <c r="D6" s="254" t="s">
        <v>516</v>
      </c>
      <c r="E6" s="254" t="s">
        <v>479</v>
      </c>
      <c r="F6" s="254" t="s">
        <v>480</v>
      </c>
      <c r="G6" s="254" t="s">
        <v>517</v>
      </c>
      <c r="H6" s="254" t="s">
        <v>518</v>
      </c>
      <c r="I6" s="254" t="s">
        <v>519</v>
      </c>
      <c r="J6" s="254" t="s">
        <v>484</v>
      </c>
      <c r="K6" s="254" t="s">
        <v>519</v>
      </c>
      <c r="L6" s="255" t="n">
        <v>421908174487</v>
      </c>
      <c r="M6" s="254" t="s">
        <v>520</v>
      </c>
      <c r="N6" s="254"/>
      <c r="O6" s="254"/>
      <c r="P6" s="254"/>
      <c r="R6" s="257"/>
    </row>
    <row r="7" s="256" customFormat="true" ht="9.75" hidden="false" customHeight="false" outlineLevel="0" collapsed="false">
      <c r="A7" s="253" t="s">
        <v>521</v>
      </c>
      <c r="B7" s="254" t="s">
        <v>522</v>
      </c>
      <c r="C7" s="254" t="s">
        <v>477</v>
      </c>
      <c r="D7" s="254" t="s">
        <v>523</v>
      </c>
      <c r="E7" s="254" t="s">
        <v>524</v>
      </c>
      <c r="F7" s="254" t="s">
        <v>525</v>
      </c>
      <c r="G7" s="254" t="s">
        <v>526</v>
      </c>
      <c r="H7" s="254" t="s">
        <v>527</v>
      </c>
      <c r="I7" s="254" t="s">
        <v>528</v>
      </c>
      <c r="J7" s="254" t="s">
        <v>529</v>
      </c>
      <c r="K7" s="254" t="s">
        <v>530</v>
      </c>
      <c r="L7" s="255" t="n">
        <v>421911110504</v>
      </c>
      <c r="M7" s="254" t="s">
        <v>531</v>
      </c>
      <c r="N7" s="254"/>
      <c r="O7" s="254"/>
      <c r="P7" s="254"/>
      <c r="R7" s="257"/>
    </row>
    <row r="8" s="256" customFormat="true" ht="9.75" hidden="false" customHeight="false" outlineLevel="0" collapsed="false">
      <c r="A8" s="253" t="s">
        <v>532</v>
      </c>
      <c r="B8" s="254" t="s">
        <v>533</v>
      </c>
      <c r="C8" s="254" t="s">
        <v>534</v>
      </c>
      <c r="D8" s="254" t="s">
        <v>535</v>
      </c>
      <c r="E8" s="254" t="s">
        <v>536</v>
      </c>
      <c r="F8" s="254" t="s">
        <v>537</v>
      </c>
      <c r="G8" s="254" t="s">
        <v>538</v>
      </c>
      <c r="H8" s="254" t="s">
        <v>539</v>
      </c>
      <c r="I8" s="254" t="s">
        <v>540</v>
      </c>
      <c r="J8" s="254" t="s">
        <v>541</v>
      </c>
      <c r="K8" s="254" t="s">
        <v>540</v>
      </c>
      <c r="L8" s="255" t="n">
        <v>421905625637</v>
      </c>
      <c r="M8" s="254" t="s">
        <v>542</v>
      </c>
      <c r="N8" s="254"/>
      <c r="O8" s="254"/>
      <c r="P8" s="254"/>
      <c r="R8" s="257"/>
    </row>
    <row r="9" s="256" customFormat="true" ht="9.75" hidden="false" customHeight="false" outlineLevel="0" collapsed="false">
      <c r="A9" s="253" t="s">
        <v>543</v>
      </c>
      <c r="B9" s="254" t="s">
        <v>544</v>
      </c>
      <c r="C9" s="254" t="s">
        <v>477</v>
      </c>
      <c r="D9" s="254" t="s">
        <v>545</v>
      </c>
      <c r="E9" s="254" t="s">
        <v>546</v>
      </c>
      <c r="F9" s="254" t="s">
        <v>547</v>
      </c>
      <c r="G9" s="254" t="s">
        <v>548</v>
      </c>
      <c r="H9" s="254" t="s">
        <v>549</v>
      </c>
      <c r="I9" s="254" t="s">
        <v>550</v>
      </c>
      <c r="J9" s="254" t="s">
        <v>484</v>
      </c>
      <c r="K9" s="254" t="s">
        <v>551</v>
      </c>
      <c r="L9" s="255" t="n">
        <v>421904567820</v>
      </c>
      <c r="M9" s="254" t="s">
        <v>552</v>
      </c>
      <c r="N9" s="254"/>
      <c r="O9" s="254"/>
      <c r="P9" s="254"/>
      <c r="R9" s="257"/>
    </row>
    <row r="10" s="256" customFormat="true" ht="11.25" hidden="false" customHeight="true" outlineLevel="0" collapsed="false">
      <c r="A10" s="258" t="s">
        <v>553</v>
      </c>
      <c r="B10" s="259" t="s">
        <v>554</v>
      </c>
      <c r="C10" s="260" t="s">
        <v>477</v>
      </c>
      <c r="D10" s="259" t="s">
        <v>555</v>
      </c>
      <c r="E10" s="259" t="s">
        <v>556</v>
      </c>
      <c r="F10" s="259" t="s">
        <v>557</v>
      </c>
      <c r="G10" s="261" t="s">
        <v>558</v>
      </c>
      <c r="H10" s="261" t="s">
        <v>559</v>
      </c>
      <c r="I10" s="262" t="s">
        <v>560</v>
      </c>
      <c r="J10" s="259" t="s">
        <v>561</v>
      </c>
      <c r="K10" s="262" t="s">
        <v>562</v>
      </c>
      <c r="L10" s="263" t="n">
        <v>421903471398</v>
      </c>
      <c r="M10" s="259" t="s">
        <v>563</v>
      </c>
      <c r="N10" s="259"/>
      <c r="O10" s="259"/>
      <c r="P10" s="259"/>
      <c r="R10" s="257"/>
    </row>
    <row r="11" s="256" customFormat="true" ht="9.75" hidden="false" customHeight="false" outlineLevel="0" collapsed="false">
      <c r="A11" s="253" t="s">
        <v>564</v>
      </c>
      <c r="B11" s="254" t="s">
        <v>565</v>
      </c>
      <c r="C11" s="254" t="s">
        <v>477</v>
      </c>
      <c r="D11" s="254" t="s">
        <v>566</v>
      </c>
      <c r="E11" s="254" t="s">
        <v>479</v>
      </c>
      <c r="F11" s="254" t="s">
        <v>567</v>
      </c>
      <c r="G11" s="254" t="s">
        <v>568</v>
      </c>
      <c r="H11" s="254" t="s">
        <v>569</v>
      </c>
      <c r="I11" s="254" t="s">
        <v>570</v>
      </c>
      <c r="J11" s="254" t="s">
        <v>571</v>
      </c>
      <c r="K11" s="254" t="s">
        <v>572</v>
      </c>
      <c r="L11" s="255" t="n">
        <v>421910953832</v>
      </c>
      <c r="M11" s="254" t="s">
        <v>573</v>
      </c>
      <c r="N11" s="254"/>
      <c r="O11" s="254"/>
      <c r="P11" s="254"/>
      <c r="R11" s="257"/>
    </row>
    <row r="12" s="256" customFormat="true" ht="9.75" hidden="false" customHeight="false" outlineLevel="0" collapsed="false">
      <c r="A12" s="253" t="s">
        <v>574</v>
      </c>
      <c r="B12" s="254" t="s">
        <v>575</v>
      </c>
      <c r="C12" s="254" t="s">
        <v>477</v>
      </c>
      <c r="D12" s="254" t="s">
        <v>576</v>
      </c>
      <c r="E12" s="254" t="s">
        <v>479</v>
      </c>
      <c r="F12" s="254" t="s">
        <v>577</v>
      </c>
      <c r="G12" s="254" t="s">
        <v>578</v>
      </c>
      <c r="H12" s="254" t="s">
        <v>579</v>
      </c>
      <c r="I12" s="254" t="s">
        <v>580</v>
      </c>
      <c r="J12" s="254" t="s">
        <v>484</v>
      </c>
      <c r="K12" s="254" t="s">
        <v>580</v>
      </c>
      <c r="L12" s="255" t="n">
        <v>421911244266</v>
      </c>
      <c r="M12" s="254" t="s">
        <v>581</v>
      </c>
      <c r="N12" s="254"/>
      <c r="O12" s="254"/>
      <c r="P12" s="254"/>
      <c r="R12" s="257"/>
    </row>
    <row r="13" s="256" customFormat="true" ht="9.75" hidden="false" customHeight="false" outlineLevel="0" collapsed="false">
      <c r="A13" s="253" t="s">
        <v>582</v>
      </c>
      <c r="B13" s="254" t="s">
        <v>583</v>
      </c>
      <c r="C13" s="254" t="s">
        <v>477</v>
      </c>
      <c r="D13" s="254" t="s">
        <v>584</v>
      </c>
      <c r="E13" s="254" t="s">
        <v>479</v>
      </c>
      <c r="F13" s="254" t="s">
        <v>585</v>
      </c>
      <c r="G13" s="254" t="s">
        <v>586</v>
      </c>
      <c r="H13" s="254" t="s">
        <v>587</v>
      </c>
      <c r="I13" s="254" t="s">
        <v>588</v>
      </c>
      <c r="J13" s="254" t="s">
        <v>484</v>
      </c>
      <c r="K13" s="254" t="s">
        <v>588</v>
      </c>
      <c r="L13" s="255" t="n">
        <v>421948780850</v>
      </c>
      <c r="M13" s="254" t="s">
        <v>589</v>
      </c>
      <c r="N13" s="254"/>
      <c r="O13" s="254"/>
      <c r="P13" s="254"/>
      <c r="R13" s="257" t="str">
        <f aca="false">A13</f>
        <v>55184707</v>
      </c>
    </row>
    <row r="14" s="256" customFormat="true" ht="9.75" hidden="false" customHeight="false" outlineLevel="0" collapsed="false">
      <c r="A14" s="253" t="s">
        <v>590</v>
      </c>
      <c r="B14" s="254" t="s">
        <v>591</v>
      </c>
      <c r="C14" s="254" t="s">
        <v>477</v>
      </c>
      <c r="D14" s="254" t="s">
        <v>592</v>
      </c>
      <c r="E14" s="254" t="s">
        <v>593</v>
      </c>
      <c r="F14" s="254" t="s">
        <v>490</v>
      </c>
      <c r="G14" s="254" t="s">
        <v>594</v>
      </c>
      <c r="H14" s="254" t="s">
        <v>595</v>
      </c>
      <c r="I14" s="254" t="s">
        <v>596</v>
      </c>
      <c r="J14" s="254" t="s">
        <v>484</v>
      </c>
      <c r="K14" s="254" t="s">
        <v>596</v>
      </c>
      <c r="L14" s="255" t="n">
        <v>421918706450</v>
      </c>
      <c r="M14" s="254" t="s">
        <v>597</v>
      </c>
      <c r="N14" s="254"/>
      <c r="O14" s="254"/>
      <c r="P14" s="254"/>
      <c r="R14" s="257" t="str">
        <f aca="false">A14</f>
        <v>35629827</v>
      </c>
    </row>
    <row r="15" s="256" customFormat="true" ht="9.75" hidden="false" customHeight="false" outlineLevel="0" collapsed="false">
      <c r="A15" s="253" t="s">
        <v>598</v>
      </c>
      <c r="B15" s="254" t="s">
        <v>599</v>
      </c>
      <c r="C15" s="254" t="s">
        <v>477</v>
      </c>
      <c r="D15" s="254" t="s">
        <v>600</v>
      </c>
      <c r="E15" s="254" t="s">
        <v>601</v>
      </c>
      <c r="F15" s="254" t="s">
        <v>602</v>
      </c>
      <c r="G15" s="254" t="s">
        <v>603</v>
      </c>
      <c r="H15" s="254" t="s">
        <v>604</v>
      </c>
      <c r="I15" s="254" t="s">
        <v>605</v>
      </c>
      <c r="J15" s="254" t="s">
        <v>484</v>
      </c>
      <c r="K15" s="254" t="s">
        <v>605</v>
      </c>
      <c r="L15" s="255" t="n">
        <v>421905442262</v>
      </c>
      <c r="M15" s="254" t="s">
        <v>606</v>
      </c>
      <c r="N15" s="254"/>
      <c r="O15" s="254"/>
      <c r="P15" s="254"/>
      <c r="R15" s="257" t="str">
        <f aca="false">A15</f>
        <v>37963091</v>
      </c>
    </row>
    <row r="16" customFormat="false" ht="9.75" hidden="false" customHeight="false" outlineLevel="0" collapsed="false">
      <c r="A16" s="253" t="s">
        <v>607</v>
      </c>
      <c r="B16" s="254" t="s">
        <v>608</v>
      </c>
      <c r="C16" s="254" t="s">
        <v>477</v>
      </c>
      <c r="D16" s="254" t="s">
        <v>609</v>
      </c>
      <c r="E16" s="254" t="s">
        <v>610</v>
      </c>
      <c r="F16" s="254" t="s">
        <v>611</v>
      </c>
      <c r="G16" s="254" t="s">
        <v>612</v>
      </c>
      <c r="H16" s="254" t="s">
        <v>613</v>
      </c>
      <c r="I16" s="254" t="s">
        <v>614</v>
      </c>
      <c r="J16" s="254" t="s">
        <v>484</v>
      </c>
      <c r="K16" s="254" t="s">
        <v>614</v>
      </c>
      <c r="L16" s="255" t="n">
        <v>421907188019</v>
      </c>
      <c r="M16" s="254" t="s">
        <v>615</v>
      </c>
      <c r="N16" s="254"/>
      <c r="O16" s="254"/>
      <c r="P16" s="254"/>
      <c r="Q16" s="256"/>
      <c r="R16" s="257" t="str">
        <f aca="false">A16</f>
        <v>42220971</v>
      </c>
    </row>
    <row r="17" customFormat="false" ht="9.75" hidden="false" customHeight="false" outlineLevel="0" collapsed="false">
      <c r="A17" s="253" t="s">
        <v>616</v>
      </c>
      <c r="B17" s="254" t="s">
        <v>617</v>
      </c>
      <c r="C17" s="254" t="s">
        <v>477</v>
      </c>
      <c r="D17" s="254" t="s">
        <v>618</v>
      </c>
      <c r="E17" s="254" t="s">
        <v>619</v>
      </c>
      <c r="F17" s="254" t="s">
        <v>620</v>
      </c>
      <c r="G17" s="254" t="s">
        <v>621</v>
      </c>
      <c r="H17" s="254" t="s">
        <v>622</v>
      </c>
      <c r="I17" s="254" t="s">
        <v>623</v>
      </c>
      <c r="J17" s="254" t="s">
        <v>484</v>
      </c>
      <c r="K17" s="254" t="s">
        <v>623</v>
      </c>
      <c r="L17" s="255" t="n">
        <v>421905508129</v>
      </c>
      <c r="M17" s="254" t="s">
        <v>624</v>
      </c>
      <c r="N17" s="254"/>
      <c r="O17" s="254"/>
      <c r="P17" s="254"/>
      <c r="Q17" s="256"/>
      <c r="R17" s="257" t="str">
        <f aca="false">A17</f>
        <v>42180309</v>
      </c>
    </row>
    <row r="18" customFormat="false" ht="9.75" hidden="false" customHeight="false" outlineLevel="0" collapsed="false">
      <c r="A18" s="253" t="s">
        <v>625</v>
      </c>
      <c r="B18" s="254" t="s">
        <v>626</v>
      </c>
      <c r="C18" s="254" t="s">
        <v>477</v>
      </c>
      <c r="D18" s="254" t="s">
        <v>627</v>
      </c>
      <c r="E18" s="254" t="s">
        <v>628</v>
      </c>
      <c r="F18" s="254" t="s">
        <v>629</v>
      </c>
      <c r="G18" s="254" t="s">
        <v>630</v>
      </c>
      <c r="H18" s="254" t="s">
        <v>631</v>
      </c>
      <c r="I18" s="254" t="s">
        <v>632</v>
      </c>
      <c r="J18" s="254" t="s">
        <v>633</v>
      </c>
      <c r="K18" s="254" t="s">
        <v>634</v>
      </c>
      <c r="L18" s="255" t="n">
        <v>421911545054</v>
      </c>
      <c r="M18" s="254" t="s">
        <v>635</v>
      </c>
      <c r="N18" s="254"/>
      <c r="O18" s="254"/>
      <c r="P18" s="254"/>
      <c r="Q18" s="256"/>
      <c r="R18" s="257"/>
    </row>
    <row r="19" customFormat="false" ht="9.75" hidden="false" customHeight="false" outlineLevel="0" collapsed="false">
      <c r="A19" s="253" t="s">
        <v>636</v>
      </c>
      <c r="B19" s="254" t="s">
        <v>637</v>
      </c>
      <c r="C19" s="254" t="s">
        <v>534</v>
      </c>
      <c r="D19" s="254" t="s">
        <v>638</v>
      </c>
      <c r="E19" s="254" t="s">
        <v>479</v>
      </c>
      <c r="F19" s="254" t="s">
        <v>639</v>
      </c>
      <c r="G19" s="254" t="s">
        <v>640</v>
      </c>
      <c r="H19" s="254" t="s">
        <v>641</v>
      </c>
      <c r="I19" s="254" t="s">
        <v>642</v>
      </c>
      <c r="J19" s="254" t="s">
        <v>541</v>
      </c>
      <c r="K19" s="254" t="s">
        <v>642</v>
      </c>
      <c r="L19" s="255" t="n">
        <v>421907510189</v>
      </c>
      <c r="M19" s="254" t="s">
        <v>643</v>
      </c>
      <c r="N19" s="254"/>
      <c r="O19" s="254"/>
      <c r="P19" s="254"/>
      <c r="Q19" s="256"/>
      <c r="R19" s="257" t="str">
        <f aca="false">A19</f>
        <v>51972042</v>
      </c>
    </row>
    <row r="20" customFormat="false" ht="9.75" hidden="false" customHeight="false" outlineLevel="0" collapsed="false">
      <c r="A20" s="258" t="s">
        <v>644</v>
      </c>
      <c r="B20" s="259" t="s">
        <v>645</v>
      </c>
      <c r="C20" s="260" t="s">
        <v>477</v>
      </c>
      <c r="D20" s="259" t="s">
        <v>646</v>
      </c>
      <c r="E20" s="259" t="s">
        <v>479</v>
      </c>
      <c r="F20" s="259" t="s">
        <v>647</v>
      </c>
      <c r="G20" s="264" t="s">
        <v>648</v>
      </c>
      <c r="H20" s="264" t="s">
        <v>649</v>
      </c>
      <c r="I20" s="262" t="s">
        <v>650</v>
      </c>
      <c r="J20" s="259" t="s">
        <v>561</v>
      </c>
      <c r="K20" s="262" t="s">
        <v>651</v>
      </c>
      <c r="L20" s="263" t="n">
        <v>421911370554</v>
      </c>
      <c r="M20" s="259" t="s">
        <v>652</v>
      </c>
      <c r="N20" s="259"/>
      <c r="O20" s="259"/>
      <c r="P20" s="259"/>
      <c r="Q20" s="256"/>
      <c r="R20" s="257" t="str">
        <f aca="false">A20</f>
        <v>42254388</v>
      </c>
    </row>
    <row r="21" customFormat="false" ht="9.75" hidden="false" customHeight="false" outlineLevel="0" collapsed="false">
      <c r="A21" s="253" t="s">
        <v>653</v>
      </c>
      <c r="B21" s="254" t="s">
        <v>654</v>
      </c>
      <c r="C21" s="254" t="s">
        <v>477</v>
      </c>
      <c r="D21" s="254" t="s">
        <v>655</v>
      </c>
      <c r="E21" s="254" t="s">
        <v>656</v>
      </c>
      <c r="F21" s="254" t="s">
        <v>657</v>
      </c>
      <c r="G21" s="254" t="s">
        <v>658</v>
      </c>
      <c r="H21" s="254" t="s">
        <v>659</v>
      </c>
      <c r="I21" s="254" t="s">
        <v>660</v>
      </c>
      <c r="J21" s="254" t="s">
        <v>484</v>
      </c>
      <c r="K21" s="254" t="s">
        <v>660</v>
      </c>
      <c r="L21" s="255" t="n">
        <v>421903945335</v>
      </c>
      <c r="M21" s="254" t="s">
        <v>661</v>
      </c>
      <c r="N21" s="254"/>
      <c r="O21" s="254"/>
      <c r="P21" s="254"/>
      <c r="Q21" s="256"/>
      <c r="R21" s="257"/>
    </row>
    <row r="22" customFormat="false" ht="9.75" hidden="false" customHeight="false" outlineLevel="0" collapsed="false">
      <c r="A22" s="253" t="s">
        <v>662</v>
      </c>
      <c r="B22" s="254" t="s">
        <v>663</v>
      </c>
      <c r="C22" s="254" t="s">
        <v>477</v>
      </c>
      <c r="D22" s="254" t="s">
        <v>664</v>
      </c>
      <c r="E22" s="254" t="s">
        <v>665</v>
      </c>
      <c r="F22" s="254" t="s">
        <v>666</v>
      </c>
      <c r="G22" s="254" t="s">
        <v>667</v>
      </c>
      <c r="H22" s="254" t="s">
        <v>668</v>
      </c>
      <c r="I22" s="254" t="s">
        <v>669</v>
      </c>
      <c r="J22" s="254" t="s">
        <v>484</v>
      </c>
      <c r="K22" s="254" t="s">
        <v>669</v>
      </c>
      <c r="L22" s="255" t="n">
        <v>421903604195</v>
      </c>
      <c r="M22" s="254" t="s">
        <v>670</v>
      </c>
      <c r="N22" s="254"/>
      <c r="O22" s="254"/>
      <c r="P22" s="254"/>
      <c r="Q22" s="256"/>
      <c r="R22" s="257" t="str">
        <f aca="false">A22</f>
        <v>42103711</v>
      </c>
    </row>
    <row r="23" customFormat="false" ht="9.75" hidden="false" customHeight="false" outlineLevel="0" collapsed="false">
      <c r="A23" s="253" t="s">
        <v>671</v>
      </c>
      <c r="B23" s="254" t="s">
        <v>672</v>
      </c>
      <c r="C23" s="254" t="s">
        <v>477</v>
      </c>
      <c r="D23" s="254" t="s">
        <v>673</v>
      </c>
      <c r="E23" s="254" t="s">
        <v>479</v>
      </c>
      <c r="F23" s="254" t="s">
        <v>674</v>
      </c>
      <c r="G23" s="254" t="s">
        <v>675</v>
      </c>
      <c r="H23" s="254" t="s">
        <v>676</v>
      </c>
      <c r="I23" s="254" t="s">
        <v>677</v>
      </c>
      <c r="J23" s="254" t="s">
        <v>484</v>
      </c>
      <c r="K23" s="254" t="s">
        <v>677</v>
      </c>
      <c r="L23" s="255" t="n">
        <v>421905613897</v>
      </c>
      <c r="M23" s="254" t="s">
        <v>678</v>
      </c>
      <c r="N23" s="254"/>
      <c r="O23" s="254"/>
      <c r="P23" s="254"/>
      <c r="Q23" s="256"/>
      <c r="R23" s="257"/>
    </row>
    <row r="24" customFormat="false" ht="9.75" hidden="false" customHeight="false" outlineLevel="0" collapsed="false">
      <c r="A24" s="253" t="s">
        <v>679</v>
      </c>
      <c r="B24" s="254" t="s">
        <v>680</v>
      </c>
      <c r="C24" s="254" t="s">
        <v>477</v>
      </c>
      <c r="D24" s="254" t="s">
        <v>681</v>
      </c>
      <c r="E24" s="254" t="s">
        <v>682</v>
      </c>
      <c r="F24" s="254" t="s">
        <v>683</v>
      </c>
      <c r="G24" s="254" t="s">
        <v>684</v>
      </c>
      <c r="H24" s="254" t="s">
        <v>685</v>
      </c>
      <c r="I24" s="254" t="s">
        <v>686</v>
      </c>
      <c r="J24" s="254" t="s">
        <v>484</v>
      </c>
      <c r="K24" s="254" t="s">
        <v>686</v>
      </c>
      <c r="L24" s="255" t="n">
        <v>421905837809</v>
      </c>
      <c r="M24" s="254" t="s">
        <v>687</v>
      </c>
      <c r="N24" s="254"/>
      <c r="O24" s="254"/>
      <c r="P24" s="254"/>
      <c r="Q24" s="256"/>
      <c r="R24" s="257"/>
    </row>
    <row r="25" customFormat="false" ht="9.75" hidden="false" customHeight="false" outlineLevel="0" collapsed="false">
      <c r="A25" s="253" t="s">
        <v>688</v>
      </c>
      <c r="B25" s="254" t="s">
        <v>689</v>
      </c>
      <c r="C25" s="254" t="s">
        <v>477</v>
      </c>
      <c r="D25" s="254" t="s">
        <v>690</v>
      </c>
      <c r="E25" s="254" t="s">
        <v>619</v>
      </c>
      <c r="F25" s="254" t="s">
        <v>691</v>
      </c>
      <c r="G25" s="254" t="s">
        <v>692</v>
      </c>
      <c r="H25" s="254" t="s">
        <v>693</v>
      </c>
      <c r="I25" s="254" t="s">
        <v>694</v>
      </c>
      <c r="J25" s="254" t="s">
        <v>484</v>
      </c>
      <c r="K25" s="254" t="s">
        <v>694</v>
      </c>
      <c r="L25" s="255" t="n">
        <v>421903434035</v>
      </c>
      <c r="M25" s="254" t="s">
        <v>695</v>
      </c>
      <c r="N25" s="254"/>
      <c r="O25" s="254"/>
      <c r="P25" s="254"/>
      <c r="Q25" s="256"/>
      <c r="R25" s="257" t="str">
        <f aca="false">A25</f>
        <v>42258014</v>
      </c>
    </row>
    <row r="26" customFormat="false" ht="9.75" hidden="false" customHeight="false" outlineLevel="0" collapsed="false">
      <c r="A26" s="253" t="s">
        <v>696</v>
      </c>
      <c r="B26" s="254" t="s">
        <v>697</v>
      </c>
      <c r="C26" s="254" t="s">
        <v>477</v>
      </c>
      <c r="D26" s="254" t="s">
        <v>698</v>
      </c>
      <c r="E26" s="254" t="s">
        <v>699</v>
      </c>
      <c r="F26" s="254" t="s">
        <v>537</v>
      </c>
      <c r="G26" s="254" t="s">
        <v>700</v>
      </c>
      <c r="H26" s="254" t="s">
        <v>701</v>
      </c>
      <c r="I26" s="254" t="s">
        <v>702</v>
      </c>
      <c r="J26" s="254" t="s">
        <v>484</v>
      </c>
      <c r="K26" s="254" t="s">
        <v>703</v>
      </c>
      <c r="L26" s="255" t="n">
        <v>421905323008</v>
      </c>
      <c r="M26" s="254" t="s">
        <v>630</v>
      </c>
      <c r="N26" s="254"/>
      <c r="O26" s="254"/>
      <c r="P26" s="254"/>
      <c r="Q26" s="256"/>
      <c r="R26" s="257" t="str">
        <f aca="false">A26</f>
        <v>42396841</v>
      </c>
    </row>
    <row r="27" customFormat="false" ht="9.75" hidden="false" customHeight="false" outlineLevel="0" collapsed="false">
      <c r="A27" s="258" t="s">
        <v>704</v>
      </c>
      <c r="B27" s="259" t="s">
        <v>705</v>
      </c>
      <c r="C27" s="260" t="s">
        <v>706</v>
      </c>
      <c r="D27" s="259" t="s">
        <v>707</v>
      </c>
      <c r="E27" s="259" t="s">
        <v>708</v>
      </c>
      <c r="F27" s="259" t="s">
        <v>709</v>
      </c>
      <c r="G27" s="261" t="s">
        <v>710</v>
      </c>
      <c r="H27" s="261" t="s">
        <v>711</v>
      </c>
      <c r="I27" s="262" t="s">
        <v>712</v>
      </c>
      <c r="J27" s="259" t="s">
        <v>571</v>
      </c>
      <c r="K27" s="262" t="s">
        <v>712</v>
      </c>
      <c r="L27" s="263" t="n">
        <v>421904760660</v>
      </c>
      <c r="M27" s="259" t="s">
        <v>713</v>
      </c>
      <c r="N27" s="259"/>
      <c r="O27" s="259"/>
      <c r="P27" s="259"/>
      <c r="Q27" s="256"/>
      <c r="R27" s="257" t="str">
        <f aca="false">A27</f>
        <v>53939042</v>
      </c>
    </row>
    <row r="28" customFormat="false" ht="9.75" hidden="false" customHeight="false" outlineLevel="0" collapsed="false">
      <c r="A28" s="253" t="s">
        <v>714</v>
      </c>
      <c r="B28" s="254" t="s">
        <v>715</v>
      </c>
      <c r="C28" s="254" t="s">
        <v>477</v>
      </c>
      <c r="D28" s="254" t="s">
        <v>716</v>
      </c>
      <c r="E28" s="254" t="s">
        <v>717</v>
      </c>
      <c r="F28" s="254" t="s">
        <v>718</v>
      </c>
      <c r="G28" s="254" t="s">
        <v>719</v>
      </c>
      <c r="H28" s="254" t="s">
        <v>720</v>
      </c>
      <c r="I28" s="254" t="s">
        <v>721</v>
      </c>
      <c r="J28" s="254" t="s">
        <v>484</v>
      </c>
      <c r="K28" s="254" t="s">
        <v>721</v>
      </c>
      <c r="L28" s="255" t="n">
        <v>421903757165</v>
      </c>
      <c r="M28" s="254" t="s">
        <v>722</v>
      </c>
      <c r="N28" s="254"/>
      <c r="O28" s="254"/>
      <c r="P28" s="254"/>
      <c r="Q28" s="256"/>
      <c r="R28" s="257"/>
    </row>
    <row r="29" customFormat="false" ht="9.75" hidden="false" customHeight="false" outlineLevel="0" collapsed="false">
      <c r="A29" s="253" t="s">
        <v>723</v>
      </c>
      <c r="B29" s="254" t="s">
        <v>724</v>
      </c>
      <c r="C29" s="254" t="s">
        <v>534</v>
      </c>
      <c r="D29" s="254" t="s">
        <v>725</v>
      </c>
      <c r="E29" s="254" t="s">
        <v>726</v>
      </c>
      <c r="F29" s="254" t="s">
        <v>727</v>
      </c>
      <c r="G29" s="254" t="s">
        <v>630</v>
      </c>
      <c r="H29" s="254" t="s">
        <v>728</v>
      </c>
      <c r="I29" s="254" t="s">
        <v>729</v>
      </c>
      <c r="J29" s="254" t="s">
        <v>541</v>
      </c>
      <c r="K29" s="254" t="s">
        <v>630</v>
      </c>
      <c r="L29" s="255" t="s">
        <v>630</v>
      </c>
      <c r="M29" s="254" t="s">
        <v>630</v>
      </c>
      <c r="N29" s="254"/>
      <c r="O29" s="254"/>
      <c r="P29" s="254"/>
      <c r="Q29" s="256"/>
      <c r="R29" s="257" t="str">
        <f aca="false">A29</f>
        <v>52798721</v>
      </c>
    </row>
    <row r="30" customFormat="false" ht="12" hidden="false" customHeight="false" outlineLevel="0" collapsed="false">
      <c r="A30" s="258" t="s">
        <v>730</v>
      </c>
      <c r="B30" s="259" t="s">
        <v>731</v>
      </c>
      <c r="C30" s="260" t="s">
        <v>477</v>
      </c>
      <c r="D30" s="259" t="s">
        <v>732</v>
      </c>
      <c r="E30" s="259" t="s">
        <v>733</v>
      </c>
      <c r="F30" s="259" t="s">
        <v>734</v>
      </c>
      <c r="G30" s="261" t="s">
        <v>735</v>
      </c>
      <c r="H30" s="265" t="s">
        <v>736</v>
      </c>
      <c r="I30" s="262" t="s">
        <v>737</v>
      </c>
      <c r="J30" s="259" t="s">
        <v>484</v>
      </c>
      <c r="K30" s="262" t="s">
        <v>737</v>
      </c>
      <c r="L30" s="263" t="n">
        <v>421905103966</v>
      </c>
      <c r="M30" s="259" t="s">
        <v>738</v>
      </c>
      <c r="N30" s="259"/>
      <c r="O30" s="259"/>
      <c r="P30" s="259"/>
      <c r="Q30" s="256"/>
      <c r="R30" s="257" t="str">
        <f aca="false">A30</f>
        <v>52489159</v>
      </c>
    </row>
    <row r="31" customFormat="false" ht="9.75" hidden="false" customHeight="false" outlineLevel="0" collapsed="false">
      <c r="A31" s="258" t="s">
        <v>739</v>
      </c>
      <c r="B31" s="259" t="s">
        <v>740</v>
      </c>
      <c r="C31" s="260" t="s">
        <v>741</v>
      </c>
      <c r="D31" s="259" t="s">
        <v>742</v>
      </c>
      <c r="E31" s="259" t="s">
        <v>479</v>
      </c>
      <c r="F31" s="259" t="s">
        <v>743</v>
      </c>
      <c r="G31" s="261" t="s">
        <v>744</v>
      </c>
      <c r="H31" s="261" t="s">
        <v>745</v>
      </c>
      <c r="I31" s="262" t="s">
        <v>746</v>
      </c>
      <c r="J31" s="259" t="s">
        <v>747</v>
      </c>
      <c r="K31" s="262"/>
      <c r="L31" s="263"/>
      <c r="M31" s="259" t="s">
        <v>748</v>
      </c>
      <c r="N31" s="259"/>
      <c r="O31" s="259"/>
      <c r="P31" s="259"/>
      <c r="Q31" s="256"/>
      <c r="R31" s="257" t="str">
        <f aca="false">A31</f>
        <v>00603481</v>
      </c>
    </row>
    <row r="32" customFormat="false" ht="9.75" hidden="false" customHeight="false" outlineLevel="0" collapsed="false">
      <c r="A32" s="258" t="s">
        <v>749</v>
      </c>
      <c r="B32" s="259" t="s">
        <v>750</v>
      </c>
      <c r="C32" s="260" t="s">
        <v>477</v>
      </c>
      <c r="D32" s="259" t="s">
        <v>751</v>
      </c>
      <c r="E32" s="259" t="s">
        <v>752</v>
      </c>
      <c r="F32" s="259" t="s">
        <v>753</v>
      </c>
      <c r="G32" s="261" t="s">
        <v>754</v>
      </c>
      <c r="H32" s="261" t="s">
        <v>755</v>
      </c>
      <c r="I32" s="262" t="s">
        <v>756</v>
      </c>
      <c r="J32" s="259" t="s">
        <v>561</v>
      </c>
      <c r="K32" s="262"/>
      <c r="L32" s="263"/>
      <c r="M32" s="259" t="s">
        <v>757</v>
      </c>
      <c r="N32" s="259"/>
      <c r="O32" s="259"/>
      <c r="P32" s="259"/>
      <c r="Q32" s="256"/>
      <c r="R32" s="257" t="str">
        <f aca="false">A32</f>
        <v>50879391</v>
      </c>
    </row>
    <row r="33" customFormat="false" ht="12" hidden="false" customHeight="false" outlineLevel="0" collapsed="false">
      <c r="A33" s="258" t="s">
        <v>758</v>
      </c>
      <c r="B33" s="259" t="s">
        <v>759</v>
      </c>
      <c r="C33" s="260" t="s">
        <v>477</v>
      </c>
      <c r="D33" s="259" t="s">
        <v>760</v>
      </c>
      <c r="E33" s="259" t="s">
        <v>761</v>
      </c>
      <c r="F33" s="259" t="s">
        <v>762</v>
      </c>
      <c r="G33" s="265" t="s">
        <v>763</v>
      </c>
      <c r="H33" s="261" t="s">
        <v>764</v>
      </c>
      <c r="I33" s="262" t="s">
        <v>765</v>
      </c>
      <c r="J33" s="259" t="s">
        <v>766</v>
      </c>
      <c r="K33" s="262" t="s">
        <v>765</v>
      </c>
      <c r="L33" s="263" t="n">
        <v>421905819613</v>
      </c>
      <c r="M33" s="259" t="s">
        <v>767</v>
      </c>
      <c r="N33" s="259"/>
      <c r="O33" s="259"/>
      <c r="P33" s="259"/>
      <c r="Q33" s="256"/>
      <c r="R33" s="257"/>
    </row>
    <row r="34" customFormat="false" ht="9.75" hidden="false" customHeight="false" outlineLevel="0" collapsed="false">
      <c r="A34" s="253" t="s">
        <v>768</v>
      </c>
      <c r="B34" s="254" t="s">
        <v>769</v>
      </c>
      <c r="C34" s="254" t="s">
        <v>477</v>
      </c>
      <c r="D34" s="254" t="s">
        <v>770</v>
      </c>
      <c r="E34" s="254" t="s">
        <v>771</v>
      </c>
      <c r="F34" s="254" t="s">
        <v>772</v>
      </c>
      <c r="G34" s="254" t="s">
        <v>773</v>
      </c>
      <c r="H34" s="254" t="s">
        <v>774</v>
      </c>
      <c r="I34" s="254" t="s">
        <v>775</v>
      </c>
      <c r="J34" s="254" t="s">
        <v>776</v>
      </c>
      <c r="K34" s="254" t="s">
        <v>775</v>
      </c>
      <c r="L34" s="255" t="n">
        <v>421904481001</v>
      </c>
      <c r="M34" s="254" t="s">
        <v>777</v>
      </c>
      <c r="N34" s="254"/>
      <c r="O34" s="254"/>
      <c r="P34" s="254"/>
      <c r="Q34" s="256"/>
      <c r="R34" s="257" t="str">
        <f aca="false">A34</f>
        <v>42024536</v>
      </c>
    </row>
    <row r="35" customFormat="false" ht="9.75" hidden="false" customHeight="false" outlineLevel="0" collapsed="false">
      <c r="A35" s="253" t="s">
        <v>778</v>
      </c>
      <c r="B35" s="254" t="s">
        <v>779</v>
      </c>
      <c r="C35" s="254" t="s">
        <v>477</v>
      </c>
      <c r="D35" s="254" t="s">
        <v>780</v>
      </c>
      <c r="E35" s="254" t="s">
        <v>781</v>
      </c>
      <c r="F35" s="254" t="s">
        <v>782</v>
      </c>
      <c r="G35" s="254" t="s">
        <v>783</v>
      </c>
      <c r="H35" s="254" t="s">
        <v>784</v>
      </c>
      <c r="I35" s="254" t="s">
        <v>785</v>
      </c>
      <c r="J35" s="254" t="s">
        <v>786</v>
      </c>
      <c r="K35" s="254" t="s">
        <v>785</v>
      </c>
      <c r="L35" s="255" t="n">
        <v>421903655253</v>
      </c>
      <c r="M35" s="254" t="s">
        <v>787</v>
      </c>
      <c r="N35" s="254"/>
      <c r="O35" s="254"/>
      <c r="P35" s="254"/>
      <c r="Q35" s="256"/>
      <c r="R35" s="257" t="str">
        <f aca="false">A35</f>
        <v>51285193</v>
      </c>
    </row>
    <row r="36" customFormat="false" ht="9.75" hidden="false" customHeight="false" outlineLevel="0" collapsed="false">
      <c r="A36" s="253" t="s">
        <v>788</v>
      </c>
      <c r="B36" s="254" t="s">
        <v>789</v>
      </c>
      <c r="C36" s="254" t="s">
        <v>477</v>
      </c>
      <c r="D36" s="254" t="s">
        <v>790</v>
      </c>
      <c r="E36" s="254" t="s">
        <v>781</v>
      </c>
      <c r="F36" s="254" t="s">
        <v>782</v>
      </c>
      <c r="G36" s="254" t="s">
        <v>791</v>
      </c>
      <c r="H36" s="254" t="s">
        <v>792</v>
      </c>
      <c r="I36" s="254" t="s">
        <v>793</v>
      </c>
      <c r="J36" s="254" t="s">
        <v>484</v>
      </c>
      <c r="K36" s="254" t="s">
        <v>793</v>
      </c>
      <c r="L36" s="255" t="n">
        <v>421908828982</v>
      </c>
      <c r="M36" s="254" t="s">
        <v>794</v>
      </c>
      <c r="N36" s="254"/>
      <c r="O36" s="254"/>
      <c r="P36" s="254"/>
      <c r="Q36" s="256"/>
      <c r="R36" s="257" t="str">
        <f aca="false">A36</f>
        <v>42103479</v>
      </c>
    </row>
    <row r="37" customFormat="false" ht="9.75" hidden="false" customHeight="false" outlineLevel="0" collapsed="false">
      <c r="A37" s="253" t="s">
        <v>795</v>
      </c>
      <c r="B37" s="254" t="s">
        <v>796</v>
      </c>
      <c r="C37" s="254" t="s">
        <v>534</v>
      </c>
      <c r="D37" s="254" t="s">
        <v>797</v>
      </c>
      <c r="E37" s="254" t="s">
        <v>798</v>
      </c>
      <c r="F37" s="254" t="s">
        <v>799</v>
      </c>
      <c r="G37" s="254" t="s">
        <v>800</v>
      </c>
      <c r="H37" s="254" t="s">
        <v>801</v>
      </c>
      <c r="I37" s="254" t="s">
        <v>802</v>
      </c>
      <c r="J37" s="254" t="s">
        <v>803</v>
      </c>
      <c r="K37" s="254" t="s">
        <v>802</v>
      </c>
      <c r="L37" s="255" t="n">
        <v>421903141567</v>
      </c>
      <c r="M37" s="254" t="s">
        <v>804</v>
      </c>
      <c r="N37" s="254"/>
      <c r="O37" s="254"/>
      <c r="P37" s="254"/>
      <c r="Q37" s="256"/>
      <c r="R37" s="257" t="str">
        <f aca="false">A37</f>
        <v>47210125</v>
      </c>
    </row>
    <row r="38" customFormat="false" ht="12" hidden="false" customHeight="false" outlineLevel="0" collapsed="false">
      <c r="A38" s="253" t="s">
        <v>805</v>
      </c>
      <c r="B38" s="254" t="s">
        <v>806</v>
      </c>
      <c r="C38" s="254" t="s">
        <v>477</v>
      </c>
      <c r="D38" s="254" t="s">
        <v>807</v>
      </c>
      <c r="E38" s="254" t="s">
        <v>808</v>
      </c>
      <c r="F38" s="254" t="s">
        <v>809</v>
      </c>
      <c r="G38" s="266" t="s">
        <v>810</v>
      </c>
      <c r="H38" s="267" t="s">
        <v>811</v>
      </c>
      <c r="I38" s="254" t="s">
        <v>812</v>
      </c>
      <c r="J38" s="254" t="s">
        <v>633</v>
      </c>
      <c r="K38" s="254" t="s">
        <v>812</v>
      </c>
      <c r="L38" s="255" t="n">
        <v>421905262047</v>
      </c>
      <c r="M38" s="254" t="s">
        <v>813</v>
      </c>
      <c r="N38" s="254"/>
      <c r="O38" s="254"/>
      <c r="P38" s="254"/>
      <c r="Q38" s="256"/>
      <c r="R38" s="257" t="str">
        <f aca="false">A38</f>
        <v>42234425</v>
      </c>
    </row>
    <row r="39" customFormat="false" ht="9.75" hidden="false" customHeight="false" outlineLevel="0" collapsed="false">
      <c r="A39" s="253" t="s">
        <v>814</v>
      </c>
      <c r="B39" s="254" t="s">
        <v>815</v>
      </c>
      <c r="C39" s="254" t="s">
        <v>477</v>
      </c>
      <c r="D39" s="254" t="s">
        <v>816</v>
      </c>
      <c r="E39" s="254" t="s">
        <v>628</v>
      </c>
      <c r="F39" s="254" t="s">
        <v>629</v>
      </c>
      <c r="G39" s="254" t="s">
        <v>817</v>
      </c>
      <c r="H39" s="254" t="s">
        <v>818</v>
      </c>
      <c r="I39" s="254" t="s">
        <v>819</v>
      </c>
      <c r="J39" s="254" t="s">
        <v>484</v>
      </c>
      <c r="K39" s="254" t="s">
        <v>819</v>
      </c>
      <c r="L39" s="255" t="n">
        <v>421907672006</v>
      </c>
      <c r="M39" s="254" t="s">
        <v>820</v>
      </c>
      <c r="N39" s="254"/>
      <c r="O39" s="254"/>
      <c r="P39" s="254"/>
      <c r="Q39" s="256"/>
      <c r="R39" s="257" t="str">
        <f aca="false">A39</f>
        <v>14222230</v>
      </c>
    </row>
    <row r="40" customFormat="false" ht="9.75" hidden="false" customHeight="false" outlineLevel="0" collapsed="false">
      <c r="A40" s="253" t="s">
        <v>821</v>
      </c>
      <c r="B40" s="254" t="s">
        <v>822</v>
      </c>
      <c r="C40" s="254" t="s">
        <v>477</v>
      </c>
      <c r="D40" s="254" t="s">
        <v>823</v>
      </c>
      <c r="E40" s="254" t="s">
        <v>824</v>
      </c>
      <c r="F40" s="254" t="s">
        <v>825</v>
      </c>
      <c r="G40" s="254" t="s">
        <v>826</v>
      </c>
      <c r="H40" s="254" t="s">
        <v>827</v>
      </c>
      <c r="I40" s="254" t="s">
        <v>828</v>
      </c>
      <c r="J40" s="254" t="s">
        <v>484</v>
      </c>
      <c r="K40" s="254" t="s">
        <v>828</v>
      </c>
      <c r="L40" s="255" t="n">
        <v>421915178155</v>
      </c>
      <c r="M40" s="254" t="s">
        <v>829</v>
      </c>
      <c r="N40" s="254"/>
      <c r="O40" s="254"/>
      <c r="P40" s="254"/>
      <c r="Q40" s="256"/>
      <c r="R40" s="257" t="str">
        <f aca="false">A40</f>
        <v>00609153</v>
      </c>
    </row>
    <row r="41" customFormat="false" ht="9.75" hidden="false" customHeight="false" outlineLevel="0" collapsed="false">
      <c r="A41" s="253" t="s">
        <v>830</v>
      </c>
      <c r="B41" s="254" t="s">
        <v>831</v>
      </c>
      <c r="C41" s="254" t="s">
        <v>477</v>
      </c>
      <c r="D41" s="254" t="s">
        <v>832</v>
      </c>
      <c r="E41" s="254" t="s">
        <v>833</v>
      </c>
      <c r="F41" s="254" t="s">
        <v>834</v>
      </c>
      <c r="G41" s="254" t="s">
        <v>835</v>
      </c>
      <c r="H41" s="254" t="s">
        <v>836</v>
      </c>
      <c r="I41" s="254" t="s">
        <v>837</v>
      </c>
      <c r="J41" s="254" t="s">
        <v>484</v>
      </c>
      <c r="K41" s="254" t="s">
        <v>838</v>
      </c>
      <c r="L41" s="255" t="n">
        <v>421903623498</v>
      </c>
      <c r="M41" s="254" t="s">
        <v>839</v>
      </c>
      <c r="N41" s="254"/>
      <c r="O41" s="254"/>
      <c r="P41" s="254"/>
      <c r="Q41" s="256"/>
      <c r="R41" s="257" t="str">
        <f aca="false">A41</f>
        <v>35533099</v>
      </c>
    </row>
    <row r="42" customFormat="false" ht="9.75" hidden="false" customHeight="false" outlineLevel="0" collapsed="false">
      <c r="A42" s="253" t="s">
        <v>840</v>
      </c>
      <c r="B42" s="254" t="s">
        <v>841</v>
      </c>
      <c r="C42" s="254" t="s">
        <v>477</v>
      </c>
      <c r="D42" s="254" t="s">
        <v>842</v>
      </c>
      <c r="E42" s="254" t="s">
        <v>843</v>
      </c>
      <c r="F42" s="254" t="s">
        <v>844</v>
      </c>
      <c r="G42" s="254" t="s">
        <v>845</v>
      </c>
      <c r="H42" s="254" t="s">
        <v>846</v>
      </c>
      <c r="I42" s="254" t="s">
        <v>847</v>
      </c>
      <c r="J42" s="254" t="s">
        <v>484</v>
      </c>
      <c r="K42" s="254" t="s">
        <v>847</v>
      </c>
      <c r="L42" s="255" t="n">
        <v>421907450644</v>
      </c>
      <c r="M42" s="254" t="s">
        <v>848</v>
      </c>
      <c r="N42" s="254"/>
      <c r="O42" s="254"/>
      <c r="P42" s="254"/>
      <c r="Q42" s="256"/>
      <c r="R42" s="257" t="str">
        <f aca="false">A42</f>
        <v>42074355</v>
      </c>
    </row>
    <row r="43" customFormat="false" ht="9.75" hidden="false" customHeight="false" outlineLevel="0" collapsed="false">
      <c r="A43" s="253" t="s">
        <v>849</v>
      </c>
      <c r="B43" s="254" t="s">
        <v>850</v>
      </c>
      <c r="C43" s="254" t="s">
        <v>477</v>
      </c>
      <c r="D43" s="254" t="s">
        <v>851</v>
      </c>
      <c r="E43" s="254" t="s">
        <v>781</v>
      </c>
      <c r="F43" s="254" t="s">
        <v>852</v>
      </c>
      <c r="G43" s="254" t="s">
        <v>853</v>
      </c>
      <c r="H43" s="254" t="s">
        <v>854</v>
      </c>
      <c r="I43" s="254" t="s">
        <v>855</v>
      </c>
      <c r="J43" s="254" t="s">
        <v>484</v>
      </c>
      <c r="K43" s="254" t="s">
        <v>855</v>
      </c>
      <c r="L43" s="255" t="n">
        <v>421905321899</v>
      </c>
      <c r="M43" s="254" t="s">
        <v>856</v>
      </c>
      <c r="N43" s="254"/>
      <c r="O43" s="254"/>
      <c r="P43" s="254"/>
      <c r="Q43" s="256"/>
      <c r="R43" s="257" t="str">
        <f aca="false">A43</f>
        <v>35545127</v>
      </c>
    </row>
    <row r="44" customFormat="false" ht="9.75" hidden="false" customHeight="false" outlineLevel="0" collapsed="false">
      <c r="A44" s="253" t="s">
        <v>857</v>
      </c>
      <c r="B44" s="254" t="s">
        <v>858</v>
      </c>
      <c r="C44" s="254" t="s">
        <v>477</v>
      </c>
      <c r="D44" s="254" t="s">
        <v>859</v>
      </c>
      <c r="E44" s="254" t="s">
        <v>860</v>
      </c>
      <c r="F44" s="254" t="s">
        <v>861</v>
      </c>
      <c r="G44" s="254" t="s">
        <v>862</v>
      </c>
      <c r="H44" s="254" t="s">
        <v>863</v>
      </c>
      <c r="I44" s="254" t="s">
        <v>864</v>
      </c>
      <c r="J44" s="254" t="s">
        <v>484</v>
      </c>
      <c r="K44" s="254" t="s">
        <v>864</v>
      </c>
      <c r="L44" s="255" t="n">
        <v>421907778064</v>
      </c>
      <c r="M44" s="254" t="s">
        <v>865</v>
      </c>
      <c r="N44" s="254"/>
      <c r="O44" s="254"/>
      <c r="P44" s="254"/>
      <c r="Q44" s="256"/>
      <c r="R44" s="257" t="str">
        <f aca="false">A44</f>
        <v>36130605</v>
      </c>
    </row>
    <row r="45" customFormat="false" ht="9.75" hidden="false" customHeight="false" outlineLevel="0" collapsed="false">
      <c r="A45" s="253" t="s">
        <v>866</v>
      </c>
      <c r="B45" s="254" t="s">
        <v>867</v>
      </c>
      <c r="C45" s="254" t="s">
        <v>477</v>
      </c>
      <c r="D45" s="254" t="s">
        <v>868</v>
      </c>
      <c r="E45" s="254" t="s">
        <v>733</v>
      </c>
      <c r="F45" s="254" t="s">
        <v>611</v>
      </c>
      <c r="G45" s="254" t="s">
        <v>869</v>
      </c>
      <c r="H45" s="254" t="s">
        <v>870</v>
      </c>
      <c r="I45" s="254" t="s">
        <v>871</v>
      </c>
      <c r="J45" s="254" t="s">
        <v>484</v>
      </c>
      <c r="K45" s="254" t="s">
        <v>871</v>
      </c>
      <c r="L45" s="255" t="n">
        <v>421948900425</v>
      </c>
      <c r="M45" s="254" t="s">
        <v>872</v>
      </c>
      <c r="N45" s="254"/>
      <c r="O45" s="254"/>
      <c r="P45" s="254"/>
      <c r="Q45" s="256"/>
      <c r="R45" s="257" t="str">
        <f aca="false">A45</f>
        <v>30230152</v>
      </c>
    </row>
    <row r="46" customFormat="false" ht="9.75" hidden="false" customHeight="false" outlineLevel="0" collapsed="false">
      <c r="A46" s="253" t="s">
        <v>873</v>
      </c>
      <c r="B46" s="254" t="s">
        <v>874</v>
      </c>
      <c r="C46" s="254" t="s">
        <v>477</v>
      </c>
      <c r="D46" s="254" t="s">
        <v>875</v>
      </c>
      <c r="E46" s="254" t="s">
        <v>824</v>
      </c>
      <c r="F46" s="254" t="s">
        <v>825</v>
      </c>
      <c r="G46" s="254" t="s">
        <v>876</v>
      </c>
      <c r="H46" s="254" t="s">
        <v>877</v>
      </c>
      <c r="I46" s="254" t="s">
        <v>878</v>
      </c>
      <c r="J46" s="254" t="s">
        <v>561</v>
      </c>
      <c r="K46" s="254" t="s">
        <v>878</v>
      </c>
      <c r="L46" s="255" t="n">
        <v>421948022784</v>
      </c>
      <c r="M46" s="254" t="s">
        <v>879</v>
      </c>
      <c r="N46" s="254"/>
      <c r="O46" s="254"/>
      <c r="P46" s="254"/>
      <c r="Q46" s="256"/>
      <c r="R46" s="257"/>
    </row>
    <row r="47" customFormat="false" ht="9.75" hidden="false" customHeight="false" outlineLevel="0" collapsed="false">
      <c r="A47" s="253" t="s">
        <v>880</v>
      </c>
      <c r="B47" s="254" t="s">
        <v>881</v>
      </c>
      <c r="C47" s="254" t="s">
        <v>477</v>
      </c>
      <c r="D47" s="254" t="s">
        <v>882</v>
      </c>
      <c r="E47" s="254" t="s">
        <v>593</v>
      </c>
      <c r="F47" s="254" t="s">
        <v>490</v>
      </c>
      <c r="G47" s="254" t="s">
        <v>883</v>
      </c>
      <c r="H47" s="254" t="s">
        <v>884</v>
      </c>
      <c r="I47" s="254" t="s">
        <v>885</v>
      </c>
      <c r="J47" s="254" t="s">
        <v>484</v>
      </c>
      <c r="K47" s="254" t="s">
        <v>886</v>
      </c>
      <c r="L47" s="255" t="n">
        <v>421905811054</v>
      </c>
      <c r="M47" s="254" t="s">
        <v>887</v>
      </c>
      <c r="N47" s="254"/>
      <c r="O47" s="254"/>
      <c r="P47" s="254"/>
      <c r="Q47" s="256"/>
      <c r="R47" s="257" t="str">
        <f aca="false">A47</f>
        <v>45011893</v>
      </c>
    </row>
    <row r="48" customFormat="false" ht="9.75" hidden="false" customHeight="false" outlineLevel="0" collapsed="false">
      <c r="A48" s="253" t="s">
        <v>888</v>
      </c>
      <c r="B48" s="254" t="s">
        <v>889</v>
      </c>
      <c r="C48" s="254" t="s">
        <v>477</v>
      </c>
      <c r="D48" s="254" t="s">
        <v>890</v>
      </c>
      <c r="E48" s="254" t="s">
        <v>479</v>
      </c>
      <c r="F48" s="254" t="s">
        <v>891</v>
      </c>
      <c r="G48" s="254" t="s">
        <v>892</v>
      </c>
      <c r="H48" s="254" t="s">
        <v>893</v>
      </c>
      <c r="I48" s="254" t="s">
        <v>894</v>
      </c>
      <c r="J48" s="254" t="s">
        <v>895</v>
      </c>
      <c r="K48" s="254" t="s">
        <v>894</v>
      </c>
      <c r="L48" s="255" t="n">
        <v>421905790638</v>
      </c>
      <c r="M48" s="254" t="s">
        <v>896</v>
      </c>
      <c r="N48" s="254"/>
      <c r="O48" s="254"/>
      <c r="P48" s="254"/>
      <c r="Q48" s="256"/>
      <c r="R48" s="257" t="str">
        <f aca="false">A48</f>
        <v>36071498</v>
      </c>
    </row>
    <row r="49" customFormat="false" ht="9.75" hidden="false" customHeight="false" outlineLevel="0" collapsed="false">
      <c r="A49" s="253" t="s">
        <v>897</v>
      </c>
      <c r="B49" s="254" t="s">
        <v>898</v>
      </c>
      <c r="C49" s="254" t="s">
        <v>477</v>
      </c>
      <c r="D49" s="254" t="s">
        <v>780</v>
      </c>
      <c r="E49" s="254" t="s">
        <v>781</v>
      </c>
      <c r="F49" s="254" t="s">
        <v>782</v>
      </c>
      <c r="G49" s="254" t="s">
        <v>899</v>
      </c>
      <c r="H49" s="267" t="s">
        <v>900</v>
      </c>
      <c r="I49" s="254" t="s">
        <v>901</v>
      </c>
      <c r="J49" s="254" t="s">
        <v>484</v>
      </c>
      <c r="K49" s="254" t="s">
        <v>901</v>
      </c>
      <c r="L49" s="255" t="n">
        <v>421915872938</v>
      </c>
      <c r="M49" s="254" t="s">
        <v>902</v>
      </c>
      <c r="N49" s="254"/>
      <c r="O49" s="254"/>
      <c r="P49" s="254"/>
      <c r="Q49" s="256"/>
      <c r="R49" s="257" t="str">
        <f aca="false">A49</f>
        <v>51565153</v>
      </c>
    </row>
    <row r="50" customFormat="false" ht="12" hidden="false" customHeight="false" outlineLevel="0" collapsed="false">
      <c r="A50" s="253" t="s">
        <v>903</v>
      </c>
      <c r="B50" s="254" t="s">
        <v>904</v>
      </c>
      <c r="C50" s="254" t="s">
        <v>477</v>
      </c>
      <c r="D50" s="254" t="s">
        <v>905</v>
      </c>
      <c r="E50" s="254" t="s">
        <v>610</v>
      </c>
      <c r="F50" s="254" t="s">
        <v>906</v>
      </c>
      <c r="G50" s="266" t="s">
        <v>907</v>
      </c>
      <c r="H50" s="267" t="s">
        <v>908</v>
      </c>
      <c r="I50" s="254" t="s">
        <v>909</v>
      </c>
      <c r="J50" s="254" t="s">
        <v>484</v>
      </c>
      <c r="K50" s="254" t="s">
        <v>909</v>
      </c>
      <c r="L50" s="255" t="n">
        <v>421904457419</v>
      </c>
      <c r="M50" s="254" t="s">
        <v>910</v>
      </c>
      <c r="N50" s="254"/>
      <c r="O50" s="254"/>
      <c r="P50" s="254"/>
      <c r="Q50" s="256"/>
      <c r="R50" s="257" t="str">
        <f aca="false">A50</f>
        <v>31940803</v>
      </c>
    </row>
    <row r="51" customFormat="false" ht="12" hidden="false" customHeight="false" outlineLevel="0" collapsed="false">
      <c r="A51" s="253" t="s">
        <v>911</v>
      </c>
      <c r="B51" s="254" t="s">
        <v>912</v>
      </c>
      <c r="C51" s="254" t="s">
        <v>477</v>
      </c>
      <c r="D51" s="254" t="s">
        <v>913</v>
      </c>
      <c r="E51" s="254" t="s">
        <v>593</v>
      </c>
      <c r="F51" s="254" t="s">
        <v>914</v>
      </c>
      <c r="G51" s="266" t="s">
        <v>915</v>
      </c>
      <c r="H51" s="267" t="s">
        <v>916</v>
      </c>
      <c r="I51" s="254" t="s">
        <v>917</v>
      </c>
      <c r="J51" s="254" t="s">
        <v>484</v>
      </c>
      <c r="K51" s="254" t="s">
        <v>917</v>
      </c>
      <c r="L51" s="255" t="n">
        <v>421908119697</v>
      </c>
      <c r="M51" s="254" t="s">
        <v>918</v>
      </c>
      <c r="N51" s="254"/>
      <c r="O51" s="254"/>
      <c r="P51" s="254"/>
      <c r="Q51" s="256"/>
      <c r="R51" s="257" t="str">
        <f aca="false">A51</f>
        <v>36082538</v>
      </c>
    </row>
    <row r="52" customFormat="false" ht="9.75" hidden="false" customHeight="false" outlineLevel="0" collapsed="false">
      <c r="A52" s="258" t="s">
        <v>919</v>
      </c>
      <c r="B52" s="259" t="s">
        <v>920</v>
      </c>
      <c r="C52" s="260" t="s">
        <v>477</v>
      </c>
      <c r="D52" s="259" t="s">
        <v>921</v>
      </c>
      <c r="E52" s="259" t="s">
        <v>479</v>
      </c>
      <c r="F52" s="259" t="s">
        <v>922</v>
      </c>
      <c r="G52" s="259" t="s">
        <v>923</v>
      </c>
      <c r="H52" s="259" t="s">
        <v>924</v>
      </c>
      <c r="I52" s="259" t="s">
        <v>925</v>
      </c>
      <c r="J52" s="259" t="s">
        <v>484</v>
      </c>
      <c r="K52" s="259" t="s">
        <v>926</v>
      </c>
      <c r="L52" s="263" t="n">
        <v>421903705119</v>
      </c>
      <c r="M52" s="259" t="s">
        <v>927</v>
      </c>
      <c r="N52" s="259"/>
      <c r="O52" s="259"/>
      <c r="P52" s="259"/>
      <c r="Q52" s="256"/>
      <c r="R52" s="257" t="str">
        <f aca="false">A52</f>
        <v>00688312</v>
      </c>
    </row>
    <row r="53" customFormat="false" ht="9.75" hidden="false" customHeight="false" outlineLevel="0" collapsed="false">
      <c r="A53" s="253" t="s">
        <v>928</v>
      </c>
      <c r="B53" s="254" t="s">
        <v>929</v>
      </c>
      <c r="C53" s="254" t="s">
        <v>477</v>
      </c>
      <c r="D53" s="254" t="s">
        <v>930</v>
      </c>
      <c r="E53" s="254" t="s">
        <v>781</v>
      </c>
      <c r="F53" s="254" t="s">
        <v>782</v>
      </c>
      <c r="G53" s="254" t="s">
        <v>931</v>
      </c>
      <c r="H53" s="254" t="s">
        <v>932</v>
      </c>
      <c r="I53" s="254" t="s">
        <v>933</v>
      </c>
      <c r="J53" s="254" t="s">
        <v>484</v>
      </c>
      <c r="K53" s="254" t="s">
        <v>933</v>
      </c>
      <c r="L53" s="255" t="n">
        <v>421908744859</v>
      </c>
      <c r="M53" s="254" t="s">
        <v>934</v>
      </c>
      <c r="N53" s="254"/>
      <c r="O53" s="254"/>
      <c r="P53" s="254"/>
      <c r="Q53" s="256"/>
      <c r="R53" s="257" t="str">
        <f aca="false">A53</f>
        <v>42329809</v>
      </c>
    </row>
    <row r="54" customFormat="false" ht="9.75" hidden="false" customHeight="false" outlineLevel="0" collapsed="false">
      <c r="A54" s="253" t="s">
        <v>935</v>
      </c>
      <c r="B54" s="254" t="s">
        <v>936</v>
      </c>
      <c r="C54" s="254" t="s">
        <v>477</v>
      </c>
      <c r="D54" s="254" t="s">
        <v>937</v>
      </c>
      <c r="E54" s="254" t="s">
        <v>479</v>
      </c>
      <c r="F54" s="254" t="s">
        <v>938</v>
      </c>
      <c r="G54" s="254" t="s">
        <v>939</v>
      </c>
      <c r="H54" s="254" t="s">
        <v>940</v>
      </c>
      <c r="I54" s="254" t="s">
        <v>941</v>
      </c>
      <c r="J54" s="254" t="s">
        <v>484</v>
      </c>
      <c r="K54" s="254" t="s">
        <v>941</v>
      </c>
      <c r="L54" s="255" t="n">
        <v>421902299675</v>
      </c>
      <c r="M54" s="254" t="s">
        <v>942</v>
      </c>
      <c r="N54" s="254"/>
      <c r="O54" s="254"/>
      <c r="P54" s="254"/>
      <c r="Q54" s="256"/>
      <c r="R54" s="257" t="str">
        <f aca="false">A54</f>
        <v>30857791</v>
      </c>
    </row>
    <row r="55" customFormat="false" ht="9.75" hidden="false" customHeight="false" outlineLevel="0" collapsed="false">
      <c r="A55" s="253" t="s">
        <v>943</v>
      </c>
      <c r="B55" s="254" t="s">
        <v>944</v>
      </c>
      <c r="C55" s="254" t="s">
        <v>477</v>
      </c>
      <c r="D55" s="254" t="s">
        <v>751</v>
      </c>
      <c r="E55" s="254" t="s">
        <v>945</v>
      </c>
      <c r="F55" s="254" t="s">
        <v>753</v>
      </c>
      <c r="G55" s="254" t="s">
        <v>946</v>
      </c>
      <c r="H55" s="254" t="s">
        <v>947</v>
      </c>
      <c r="I55" s="254" t="s">
        <v>948</v>
      </c>
      <c r="J55" s="254" t="s">
        <v>895</v>
      </c>
      <c r="K55" s="254" t="s">
        <v>949</v>
      </c>
      <c r="L55" s="255" t="n">
        <v>421911970887</v>
      </c>
      <c r="M55" s="254" t="s">
        <v>950</v>
      </c>
      <c r="N55" s="254"/>
      <c r="O55" s="254"/>
      <c r="P55" s="254"/>
      <c r="Q55" s="256"/>
      <c r="R55" s="257" t="str">
        <f aca="false">A55</f>
        <v>35987901</v>
      </c>
    </row>
    <row r="56" customFormat="false" ht="9.75" hidden="false" customHeight="false" outlineLevel="0" collapsed="false">
      <c r="A56" s="253" t="s">
        <v>951</v>
      </c>
      <c r="B56" s="254" t="s">
        <v>952</v>
      </c>
      <c r="C56" s="254" t="s">
        <v>477</v>
      </c>
      <c r="D56" s="254" t="s">
        <v>953</v>
      </c>
      <c r="E56" s="254" t="s">
        <v>717</v>
      </c>
      <c r="F56" s="254" t="s">
        <v>718</v>
      </c>
      <c r="G56" s="254" t="s">
        <v>954</v>
      </c>
      <c r="H56" s="254" t="s">
        <v>955</v>
      </c>
      <c r="I56" s="254" t="s">
        <v>956</v>
      </c>
      <c r="J56" s="254" t="s">
        <v>484</v>
      </c>
      <c r="K56" s="254"/>
      <c r="L56" s="255" t="n">
        <v>421902677720</v>
      </c>
      <c r="M56" s="254" t="s">
        <v>957</v>
      </c>
      <c r="N56" s="254"/>
      <c r="O56" s="254"/>
      <c r="P56" s="254"/>
      <c r="Q56" s="256"/>
      <c r="R56" s="257" t="str">
        <f aca="false">A56</f>
        <v>53942663</v>
      </c>
    </row>
    <row r="57" customFormat="false" ht="9.75" hidden="false" customHeight="false" outlineLevel="0" collapsed="false">
      <c r="A57" s="253" t="s">
        <v>958</v>
      </c>
      <c r="B57" s="254" t="s">
        <v>959</v>
      </c>
      <c r="C57" s="254" t="s">
        <v>477</v>
      </c>
      <c r="D57" s="254" t="s">
        <v>960</v>
      </c>
      <c r="E57" s="254" t="s">
        <v>961</v>
      </c>
      <c r="F57" s="254" t="s">
        <v>962</v>
      </c>
      <c r="G57" s="254" t="s">
        <v>963</v>
      </c>
      <c r="H57" s="254" t="s">
        <v>964</v>
      </c>
      <c r="I57" s="254" t="s">
        <v>965</v>
      </c>
      <c r="J57" s="254" t="s">
        <v>776</v>
      </c>
      <c r="K57" s="254" t="s">
        <v>965</v>
      </c>
      <c r="L57" s="255" t="n">
        <v>421905892677</v>
      </c>
      <c r="M57" s="254" t="s">
        <v>966</v>
      </c>
      <c r="N57" s="254"/>
      <c r="O57" s="254"/>
      <c r="P57" s="254"/>
      <c r="Q57" s="256"/>
      <c r="R57" s="257" t="str">
        <f aca="false">A57</f>
        <v>37951343</v>
      </c>
    </row>
    <row r="58" customFormat="false" ht="9.75" hidden="false" customHeight="false" outlineLevel="0" collapsed="false">
      <c r="A58" s="253" t="s">
        <v>967</v>
      </c>
      <c r="B58" s="254" t="s">
        <v>968</v>
      </c>
      <c r="C58" s="254" t="s">
        <v>477</v>
      </c>
      <c r="D58" s="254" t="s">
        <v>969</v>
      </c>
      <c r="E58" s="254" t="s">
        <v>479</v>
      </c>
      <c r="F58" s="254" t="s">
        <v>970</v>
      </c>
      <c r="G58" s="254" t="s">
        <v>971</v>
      </c>
      <c r="H58" s="254" t="s">
        <v>972</v>
      </c>
      <c r="I58" s="254" t="s">
        <v>973</v>
      </c>
      <c r="J58" s="254" t="s">
        <v>895</v>
      </c>
      <c r="K58" s="254" t="s">
        <v>974</v>
      </c>
      <c r="L58" s="255" t="n">
        <v>421905504131</v>
      </c>
      <c r="M58" s="254" t="s">
        <v>975</v>
      </c>
      <c r="N58" s="254"/>
      <c r="O58" s="254"/>
      <c r="P58" s="254"/>
      <c r="Q58" s="256"/>
      <c r="R58" s="257" t="str">
        <f aca="false">A58</f>
        <v>30847991</v>
      </c>
    </row>
    <row r="59" customFormat="false" ht="9.75" hidden="false" customHeight="false" outlineLevel="0" collapsed="false">
      <c r="A59" s="253" t="s">
        <v>976</v>
      </c>
      <c r="B59" s="254" t="s">
        <v>977</v>
      </c>
      <c r="C59" s="254" t="s">
        <v>477</v>
      </c>
      <c r="D59" s="254" t="s">
        <v>978</v>
      </c>
      <c r="E59" s="254" t="s">
        <v>979</v>
      </c>
      <c r="F59" s="254" t="s">
        <v>980</v>
      </c>
      <c r="G59" s="254" t="s">
        <v>981</v>
      </c>
      <c r="H59" s="254" t="s">
        <v>982</v>
      </c>
      <c r="I59" s="254" t="s">
        <v>983</v>
      </c>
      <c r="J59" s="254" t="s">
        <v>484</v>
      </c>
      <c r="K59" s="254" t="s">
        <v>983</v>
      </c>
      <c r="L59" s="255" t="n">
        <v>421948800954</v>
      </c>
      <c r="M59" s="254" t="s">
        <v>984</v>
      </c>
      <c r="N59" s="254"/>
      <c r="O59" s="254"/>
      <c r="P59" s="254"/>
      <c r="Q59" s="256"/>
      <c r="R59" s="257" t="str">
        <f aca="false">A59</f>
        <v>35992204</v>
      </c>
    </row>
    <row r="60" customFormat="false" ht="9.75" hidden="false" customHeight="false" outlineLevel="0" collapsed="false">
      <c r="A60" s="258" t="s">
        <v>985</v>
      </c>
      <c r="B60" s="259" t="s">
        <v>986</v>
      </c>
      <c r="C60" s="260" t="s">
        <v>477</v>
      </c>
      <c r="D60" s="259" t="s">
        <v>987</v>
      </c>
      <c r="E60" s="259" t="s">
        <v>479</v>
      </c>
      <c r="F60" s="259" t="s">
        <v>988</v>
      </c>
      <c r="G60" s="259" t="s">
        <v>989</v>
      </c>
      <c r="H60" s="264" t="s">
        <v>990</v>
      </c>
      <c r="I60" s="259" t="s">
        <v>991</v>
      </c>
      <c r="J60" s="259" t="s">
        <v>561</v>
      </c>
      <c r="K60" s="259" t="s">
        <v>992</v>
      </c>
      <c r="L60" s="263" t="n">
        <v>421903555547</v>
      </c>
      <c r="M60" s="259" t="s">
        <v>993</v>
      </c>
      <c r="N60" s="259"/>
      <c r="O60" s="259"/>
      <c r="P60" s="259"/>
      <c r="Q60" s="256"/>
      <c r="R60" s="257" t="str">
        <f aca="false">A60</f>
        <v>42269423</v>
      </c>
    </row>
    <row r="61" customFormat="false" ht="9.75" hidden="false" customHeight="false" outlineLevel="0" collapsed="false">
      <c r="A61" s="253" t="s">
        <v>994</v>
      </c>
      <c r="B61" s="254" t="s">
        <v>995</v>
      </c>
      <c r="C61" s="254" t="s">
        <v>477</v>
      </c>
      <c r="D61" s="254" t="s">
        <v>996</v>
      </c>
      <c r="E61" s="254" t="s">
        <v>997</v>
      </c>
      <c r="F61" s="254" t="s">
        <v>998</v>
      </c>
      <c r="G61" s="267" t="s">
        <v>999</v>
      </c>
      <c r="H61" s="267" t="s">
        <v>1000</v>
      </c>
      <c r="I61" s="254" t="s">
        <v>1001</v>
      </c>
      <c r="J61" s="254" t="s">
        <v>484</v>
      </c>
      <c r="K61" s="254" t="s">
        <v>1001</v>
      </c>
      <c r="L61" s="255" t="n">
        <v>421903175665</v>
      </c>
      <c r="M61" s="254" t="s">
        <v>1002</v>
      </c>
      <c r="N61" s="254"/>
      <c r="O61" s="254"/>
      <c r="P61" s="254"/>
      <c r="Q61" s="256"/>
      <c r="R61" s="257"/>
    </row>
    <row r="62" customFormat="false" ht="9.75" hidden="false" customHeight="false" outlineLevel="0" collapsed="false">
      <c r="A62" s="258" t="s">
        <v>1003</v>
      </c>
      <c r="B62" s="259" t="s">
        <v>1004</v>
      </c>
      <c r="C62" s="260" t="s">
        <v>477</v>
      </c>
      <c r="D62" s="259" t="s">
        <v>1005</v>
      </c>
      <c r="E62" s="259" t="s">
        <v>781</v>
      </c>
      <c r="F62" s="259" t="s">
        <v>782</v>
      </c>
      <c r="G62" s="259" t="s">
        <v>1006</v>
      </c>
      <c r="H62" s="261" t="s">
        <v>1007</v>
      </c>
      <c r="I62" s="259" t="s">
        <v>1008</v>
      </c>
      <c r="J62" s="259" t="s">
        <v>561</v>
      </c>
      <c r="K62" s="259" t="s">
        <v>1009</v>
      </c>
      <c r="L62" s="263" t="n">
        <v>421918626994</v>
      </c>
      <c r="M62" s="259" t="s">
        <v>1010</v>
      </c>
      <c r="N62" s="259"/>
      <c r="O62" s="259"/>
      <c r="P62" s="259"/>
      <c r="Q62" s="256"/>
      <c r="R62" s="257" t="str">
        <f aca="false">A62</f>
        <v>00595209</v>
      </c>
    </row>
    <row r="63" customFormat="false" ht="9.75" hidden="false" customHeight="false" outlineLevel="0" collapsed="false">
      <c r="A63" s="253" t="s">
        <v>1011</v>
      </c>
      <c r="B63" s="254" t="s">
        <v>1012</v>
      </c>
      <c r="C63" s="254" t="s">
        <v>477</v>
      </c>
      <c r="D63" s="254" t="s">
        <v>1013</v>
      </c>
      <c r="E63" s="254" t="s">
        <v>1014</v>
      </c>
      <c r="F63" s="254" t="s">
        <v>354</v>
      </c>
      <c r="G63" s="254"/>
      <c r="H63" s="254" t="s">
        <v>1015</v>
      </c>
      <c r="I63" s="254" t="s">
        <v>1016</v>
      </c>
      <c r="J63" s="254" t="s">
        <v>484</v>
      </c>
      <c r="K63" s="254" t="s">
        <v>1016</v>
      </c>
      <c r="L63" s="255" t="n">
        <v>421907835443</v>
      </c>
      <c r="M63" s="254" t="s">
        <v>1017</v>
      </c>
      <c r="N63" s="254"/>
      <c r="O63" s="254"/>
      <c r="P63" s="254"/>
      <c r="Q63" s="256"/>
      <c r="R63" s="257" t="str">
        <f aca="false">A63</f>
        <v>00689025</v>
      </c>
    </row>
    <row r="64" customFormat="false" ht="9.75" hidden="false" customHeight="false" outlineLevel="0" collapsed="false">
      <c r="A64" s="253" t="s">
        <v>1018</v>
      </c>
      <c r="B64" s="254" t="s">
        <v>1019</v>
      </c>
      <c r="C64" s="254" t="s">
        <v>741</v>
      </c>
      <c r="D64" s="254" t="s">
        <v>1020</v>
      </c>
      <c r="E64" s="254" t="s">
        <v>1021</v>
      </c>
      <c r="F64" s="254" t="s">
        <v>1022</v>
      </c>
      <c r="G64" s="254" t="s">
        <v>1023</v>
      </c>
      <c r="H64" s="254" t="s">
        <v>1024</v>
      </c>
      <c r="I64" s="254" t="s">
        <v>1025</v>
      </c>
      <c r="J64" s="254" t="s">
        <v>1026</v>
      </c>
      <c r="K64" s="254" t="s">
        <v>1025</v>
      </c>
      <c r="L64" s="255" t="n">
        <v>421911674673</v>
      </c>
      <c r="M64" s="254" t="s">
        <v>1027</v>
      </c>
      <c r="N64" s="254"/>
      <c r="O64" s="254"/>
      <c r="P64" s="254"/>
      <c r="Q64" s="256"/>
      <c r="R64" s="257" t="str">
        <f aca="false">A64</f>
        <v>00313319</v>
      </c>
    </row>
    <row r="65" customFormat="false" ht="9.75" hidden="false" customHeight="false" outlineLevel="0" collapsed="false">
      <c r="A65" s="253" t="s">
        <v>1028</v>
      </c>
      <c r="B65" s="254" t="s">
        <v>1029</v>
      </c>
      <c r="C65" s="254" t="s">
        <v>741</v>
      </c>
      <c r="D65" s="254" t="s">
        <v>1030</v>
      </c>
      <c r="E65" s="254" t="s">
        <v>1031</v>
      </c>
      <c r="F65" s="254" t="s">
        <v>1032</v>
      </c>
      <c r="G65" s="254" t="s">
        <v>1033</v>
      </c>
      <c r="H65" s="254" t="s">
        <v>1034</v>
      </c>
      <c r="I65" s="254" t="s">
        <v>1035</v>
      </c>
      <c r="J65" s="254" t="s">
        <v>1026</v>
      </c>
      <c r="K65" s="254" t="s">
        <v>1035</v>
      </c>
      <c r="L65" s="255" t="n">
        <v>421527167202</v>
      </c>
      <c r="M65" s="254" t="s">
        <v>1036</v>
      </c>
      <c r="N65" s="254"/>
      <c r="O65" s="254"/>
      <c r="P65" s="254"/>
      <c r="Q65" s="256"/>
      <c r="R65" s="257" t="str">
        <f aca="false">A65</f>
        <v>00326470</v>
      </c>
    </row>
    <row r="66" customFormat="false" ht="9.75" hidden="false" customHeight="false" outlineLevel="0" collapsed="false">
      <c r="A66" s="253" t="s">
        <v>1037</v>
      </c>
      <c r="B66" s="254" t="s">
        <v>1038</v>
      </c>
      <c r="C66" s="254" t="s">
        <v>741</v>
      </c>
      <c r="D66" s="254" t="s">
        <v>1039</v>
      </c>
      <c r="E66" s="254" t="s">
        <v>1040</v>
      </c>
      <c r="F66" s="254" t="s">
        <v>1041</v>
      </c>
      <c r="G66" s="254" t="s">
        <v>1042</v>
      </c>
      <c r="H66" s="254" t="s">
        <v>1043</v>
      </c>
      <c r="I66" s="254" t="s">
        <v>1044</v>
      </c>
      <c r="J66" s="254" t="s">
        <v>1026</v>
      </c>
      <c r="K66" s="254" t="s">
        <v>1044</v>
      </c>
      <c r="L66" s="255" t="n">
        <v>421362851307</v>
      </c>
      <c r="M66" s="254" t="s">
        <v>1045</v>
      </c>
      <c r="N66" s="254"/>
      <c r="O66" s="254"/>
      <c r="P66" s="254"/>
      <c r="Q66" s="256"/>
      <c r="R66" s="257" t="str">
        <f aca="false">A66</f>
        <v>00309303</v>
      </c>
    </row>
    <row r="67" customFormat="false" ht="9.75" hidden="false" customHeight="false" outlineLevel="0" collapsed="false">
      <c r="A67" s="253" t="s">
        <v>1046</v>
      </c>
      <c r="B67" s="254" t="s">
        <v>1047</v>
      </c>
      <c r="C67" s="254" t="s">
        <v>477</v>
      </c>
      <c r="D67" s="254" t="s">
        <v>1048</v>
      </c>
      <c r="E67" s="254" t="s">
        <v>1049</v>
      </c>
      <c r="F67" s="254" t="s">
        <v>1050</v>
      </c>
      <c r="G67" s="254" t="s">
        <v>1051</v>
      </c>
      <c r="H67" s="254" t="s">
        <v>1052</v>
      </c>
      <c r="I67" s="254" t="s">
        <v>1053</v>
      </c>
      <c r="J67" s="254" t="s">
        <v>1054</v>
      </c>
      <c r="K67" s="254" t="s">
        <v>1053</v>
      </c>
      <c r="L67" s="255" t="n">
        <v>421903882441</v>
      </c>
      <c r="M67" s="254" t="s">
        <v>1055</v>
      </c>
      <c r="N67" s="254"/>
      <c r="O67" s="254"/>
      <c r="P67" s="254"/>
      <c r="Q67" s="256"/>
      <c r="R67" s="257" t="str">
        <f aca="false">A67</f>
        <v>42375177</v>
      </c>
    </row>
    <row r="68" customFormat="false" ht="9.75" hidden="false" customHeight="false" outlineLevel="0" collapsed="false">
      <c r="A68" s="253" t="s">
        <v>1056</v>
      </c>
      <c r="B68" s="254" t="s">
        <v>1057</v>
      </c>
      <c r="C68" s="254" t="s">
        <v>477</v>
      </c>
      <c r="D68" s="254" t="s">
        <v>1058</v>
      </c>
      <c r="E68" s="254" t="s">
        <v>479</v>
      </c>
      <c r="F68" s="254" t="s">
        <v>1059</v>
      </c>
      <c r="G68" s="254" t="s">
        <v>1060</v>
      </c>
      <c r="H68" s="254" t="s">
        <v>1061</v>
      </c>
      <c r="I68" s="254" t="s">
        <v>1062</v>
      </c>
      <c r="J68" s="254" t="s">
        <v>484</v>
      </c>
      <c r="K68" s="254" t="s">
        <v>1062</v>
      </c>
      <c r="L68" s="255" t="n">
        <v>421904566528</v>
      </c>
      <c r="M68" s="254" t="s">
        <v>630</v>
      </c>
      <c r="N68" s="254"/>
      <c r="O68" s="254"/>
      <c r="P68" s="254"/>
      <c r="Q68" s="256"/>
      <c r="R68" s="257" t="str">
        <f aca="false">A68</f>
        <v>42253284</v>
      </c>
    </row>
    <row r="69" customFormat="false" ht="12" hidden="false" customHeight="false" outlineLevel="0" collapsed="false">
      <c r="A69" s="253" t="s">
        <v>1063</v>
      </c>
      <c r="B69" s="254" t="s">
        <v>1064</v>
      </c>
      <c r="C69" s="254" t="s">
        <v>477</v>
      </c>
      <c r="D69" s="254" t="s">
        <v>1065</v>
      </c>
      <c r="E69" s="254" t="s">
        <v>860</v>
      </c>
      <c r="F69" s="254" t="s">
        <v>861</v>
      </c>
      <c r="G69" s="266" t="s">
        <v>1066</v>
      </c>
      <c r="H69" s="254" t="s">
        <v>1067</v>
      </c>
      <c r="I69" s="254" t="s">
        <v>1068</v>
      </c>
      <c r="J69" s="254" t="s">
        <v>1069</v>
      </c>
      <c r="K69" s="254" t="s">
        <v>1070</v>
      </c>
      <c r="L69" s="255" t="n">
        <v>421917659092</v>
      </c>
      <c r="M69" s="254" t="s">
        <v>1071</v>
      </c>
      <c r="N69" s="254"/>
      <c r="O69" s="254"/>
      <c r="P69" s="254"/>
      <c r="Q69" s="256"/>
      <c r="R69" s="257" t="str">
        <f aca="false">A69</f>
        <v>35994134</v>
      </c>
    </row>
    <row r="70" customFormat="false" ht="9.75" hidden="false" customHeight="false" outlineLevel="0" collapsed="false">
      <c r="A70" s="253" t="s">
        <v>1072</v>
      </c>
      <c r="B70" s="254" t="s">
        <v>1073</v>
      </c>
      <c r="C70" s="254" t="s">
        <v>477</v>
      </c>
      <c r="D70" s="254" t="s">
        <v>1074</v>
      </c>
      <c r="E70" s="254" t="s">
        <v>1075</v>
      </c>
      <c r="F70" s="254" t="s">
        <v>1076</v>
      </c>
      <c r="G70" s="254" t="s">
        <v>1077</v>
      </c>
      <c r="H70" s="254" t="s">
        <v>1078</v>
      </c>
      <c r="I70" s="254" t="s">
        <v>1079</v>
      </c>
      <c r="J70" s="254" t="s">
        <v>895</v>
      </c>
      <c r="K70" s="254" t="s">
        <v>1079</v>
      </c>
      <c r="L70" s="255" t="n">
        <v>421905567307</v>
      </c>
      <c r="M70" s="254" t="s">
        <v>1080</v>
      </c>
      <c r="N70" s="254"/>
      <c r="O70" s="254"/>
      <c r="P70" s="254"/>
      <c r="Q70" s="256"/>
      <c r="R70" s="257"/>
    </row>
    <row r="71" customFormat="false" ht="9.75" hidden="false" customHeight="false" outlineLevel="0" collapsed="false">
      <c r="A71" s="253" t="s">
        <v>1081</v>
      </c>
      <c r="B71" s="254" t="s">
        <v>1082</v>
      </c>
      <c r="C71" s="254" t="s">
        <v>534</v>
      </c>
      <c r="D71" s="254" t="s">
        <v>1083</v>
      </c>
      <c r="E71" s="254" t="s">
        <v>499</v>
      </c>
      <c r="F71" s="254" t="s">
        <v>500</v>
      </c>
      <c r="G71" s="254" t="s">
        <v>1084</v>
      </c>
      <c r="H71" s="254" t="s">
        <v>1085</v>
      </c>
      <c r="I71" s="254" t="s">
        <v>1086</v>
      </c>
      <c r="J71" s="254" t="s">
        <v>541</v>
      </c>
      <c r="K71" s="254" t="s">
        <v>630</v>
      </c>
      <c r="L71" s="255" t="s">
        <v>630</v>
      </c>
      <c r="M71" s="254" t="s">
        <v>630</v>
      </c>
      <c r="N71" s="254"/>
      <c r="O71" s="254"/>
      <c r="P71" s="254"/>
      <c r="Q71" s="256"/>
      <c r="R71" s="257" t="str">
        <f aca="false">A71</f>
        <v>36332500</v>
      </c>
    </row>
    <row r="72" customFormat="false" ht="9.75" hidden="false" customHeight="false" outlineLevel="0" collapsed="false">
      <c r="A72" s="253" t="s">
        <v>1087</v>
      </c>
      <c r="B72" s="254" t="s">
        <v>1088</v>
      </c>
      <c r="C72" s="254" t="s">
        <v>477</v>
      </c>
      <c r="D72" s="254" t="s">
        <v>1089</v>
      </c>
      <c r="E72" s="254" t="s">
        <v>1090</v>
      </c>
      <c r="F72" s="254" t="s">
        <v>1091</v>
      </c>
      <c r="G72" s="254" t="s">
        <v>1092</v>
      </c>
      <c r="H72" s="254" t="s">
        <v>1093</v>
      </c>
      <c r="I72" s="254" t="s">
        <v>1094</v>
      </c>
      <c r="J72" s="254" t="s">
        <v>484</v>
      </c>
      <c r="K72" s="254" t="s">
        <v>1094</v>
      </c>
      <c r="L72" s="255" t="n">
        <v>421905656180</v>
      </c>
      <c r="M72" s="254" t="s">
        <v>630</v>
      </c>
      <c r="N72" s="254"/>
      <c r="O72" s="254"/>
      <c r="P72" s="254"/>
      <c r="Q72" s="256"/>
      <c r="R72" s="257" t="str">
        <f aca="false">A72</f>
        <v>37832743</v>
      </c>
    </row>
    <row r="73" customFormat="false" ht="9.75" hidden="false" customHeight="false" outlineLevel="0" collapsed="false">
      <c r="A73" s="253" t="s">
        <v>1095</v>
      </c>
      <c r="B73" s="254" t="s">
        <v>1096</v>
      </c>
      <c r="C73" s="254" t="s">
        <v>477</v>
      </c>
      <c r="D73" s="254" t="s">
        <v>1097</v>
      </c>
      <c r="E73" s="254" t="s">
        <v>752</v>
      </c>
      <c r="F73" s="254" t="s">
        <v>753</v>
      </c>
      <c r="G73" s="254" t="s">
        <v>1098</v>
      </c>
      <c r="H73" s="254" t="s">
        <v>1099</v>
      </c>
      <c r="I73" s="254" t="s">
        <v>1100</v>
      </c>
      <c r="J73" s="254" t="s">
        <v>484</v>
      </c>
      <c r="K73" s="254" t="s">
        <v>1100</v>
      </c>
      <c r="L73" s="255" t="n">
        <v>421905168178</v>
      </c>
      <c r="M73" s="254" t="s">
        <v>630</v>
      </c>
      <c r="N73" s="254"/>
      <c r="O73" s="254"/>
      <c r="P73" s="254"/>
      <c r="Q73" s="256"/>
      <c r="R73" s="257" t="str">
        <f aca="false">A73</f>
        <v>42007445</v>
      </c>
    </row>
    <row r="74" customFormat="false" ht="12" hidden="false" customHeight="false" outlineLevel="0" collapsed="false">
      <c r="A74" s="253" t="s">
        <v>1101</v>
      </c>
      <c r="B74" s="254" t="s">
        <v>1102</v>
      </c>
      <c r="C74" s="254" t="s">
        <v>477</v>
      </c>
      <c r="D74" s="254" t="s">
        <v>1103</v>
      </c>
      <c r="E74" s="254" t="s">
        <v>601</v>
      </c>
      <c r="F74" s="254" t="s">
        <v>602</v>
      </c>
      <c r="G74" s="266" t="s">
        <v>1104</v>
      </c>
      <c r="H74" s="267" t="s">
        <v>1105</v>
      </c>
      <c r="I74" s="254" t="s">
        <v>1106</v>
      </c>
      <c r="J74" s="254" t="s">
        <v>484</v>
      </c>
      <c r="K74" s="254" t="s">
        <v>1107</v>
      </c>
      <c r="L74" s="255" t="n">
        <v>421905897072</v>
      </c>
      <c r="M74" s="254" t="s">
        <v>1108</v>
      </c>
      <c r="N74" s="254"/>
      <c r="O74" s="254"/>
      <c r="P74" s="254"/>
      <c r="Q74" s="256"/>
      <c r="R74" s="257" t="str">
        <f aca="false">A74</f>
        <v>36102181</v>
      </c>
    </row>
    <row r="75" customFormat="false" ht="9.75" hidden="false" customHeight="false" outlineLevel="0" collapsed="false">
      <c r="A75" s="253" t="s">
        <v>1109</v>
      </c>
      <c r="B75" s="254" t="s">
        <v>1110</v>
      </c>
      <c r="C75" s="254" t="s">
        <v>477</v>
      </c>
      <c r="D75" s="254" t="s">
        <v>1111</v>
      </c>
      <c r="E75" s="254" t="s">
        <v>1112</v>
      </c>
      <c r="F75" s="254" t="s">
        <v>1113</v>
      </c>
      <c r="G75" s="254" t="s">
        <v>1114</v>
      </c>
      <c r="H75" s="254" t="s">
        <v>1115</v>
      </c>
      <c r="I75" s="254" t="s">
        <v>1116</v>
      </c>
      <c r="J75" s="254" t="s">
        <v>484</v>
      </c>
      <c r="K75" s="254" t="s">
        <v>1116</v>
      </c>
      <c r="L75" s="255" t="n">
        <v>421948486366</v>
      </c>
      <c r="M75" s="254" t="s">
        <v>1117</v>
      </c>
      <c r="N75" s="254"/>
      <c r="O75" s="254"/>
      <c r="P75" s="254"/>
      <c r="Q75" s="256"/>
      <c r="R75" s="257" t="str">
        <f aca="false">A75</f>
        <v>42172209</v>
      </c>
    </row>
    <row r="76" customFormat="false" ht="9.75" hidden="false" customHeight="false" outlineLevel="0" collapsed="false">
      <c r="A76" s="253" t="s">
        <v>1118</v>
      </c>
      <c r="B76" s="254" t="s">
        <v>1119</v>
      </c>
      <c r="C76" s="254" t="s">
        <v>477</v>
      </c>
      <c r="D76" s="254" t="s">
        <v>1120</v>
      </c>
      <c r="E76" s="254" t="s">
        <v>479</v>
      </c>
      <c r="F76" s="254" t="s">
        <v>1121</v>
      </c>
      <c r="G76" s="254" t="s">
        <v>1122</v>
      </c>
      <c r="H76" s="254" t="s">
        <v>1123</v>
      </c>
      <c r="I76" s="254" t="s">
        <v>1124</v>
      </c>
      <c r="J76" s="259" t="s">
        <v>561</v>
      </c>
      <c r="K76" s="254"/>
      <c r="L76" s="255" t="n">
        <v>421918817207</v>
      </c>
      <c r="M76" s="254" t="s">
        <v>1125</v>
      </c>
      <c r="N76" s="254"/>
      <c r="O76" s="254"/>
      <c r="P76" s="254"/>
      <c r="Q76" s="256"/>
      <c r="R76" s="257" t="str">
        <f aca="false">A76</f>
        <v>50607332</v>
      </c>
    </row>
    <row r="77" customFormat="false" ht="9.75" hidden="false" customHeight="false" outlineLevel="0" collapsed="false">
      <c r="A77" s="253" t="s">
        <v>1126</v>
      </c>
      <c r="B77" s="254" t="s">
        <v>1127</v>
      </c>
      <c r="C77" s="254" t="s">
        <v>477</v>
      </c>
      <c r="D77" s="254" t="s">
        <v>1128</v>
      </c>
      <c r="E77" s="254" t="s">
        <v>1129</v>
      </c>
      <c r="F77" s="254" t="s">
        <v>1130</v>
      </c>
      <c r="G77" s="254" t="s">
        <v>1131</v>
      </c>
      <c r="H77" s="254" t="s">
        <v>1132</v>
      </c>
      <c r="I77" s="254" t="s">
        <v>1133</v>
      </c>
      <c r="J77" s="254" t="s">
        <v>484</v>
      </c>
      <c r="K77" s="254" t="s">
        <v>1133</v>
      </c>
      <c r="L77" s="255" t="n">
        <v>421904339283</v>
      </c>
      <c r="M77" s="254" t="s">
        <v>1134</v>
      </c>
      <c r="N77" s="254"/>
      <c r="O77" s="254"/>
      <c r="P77" s="254"/>
      <c r="Q77" s="256"/>
      <c r="R77" s="257" t="str">
        <f aca="false">A77</f>
        <v>42279607</v>
      </c>
    </row>
    <row r="78" customFormat="false" ht="9.75" hidden="false" customHeight="false" outlineLevel="0" collapsed="false">
      <c r="A78" s="253" t="s">
        <v>1135</v>
      </c>
      <c r="B78" s="254" t="s">
        <v>1136</v>
      </c>
      <c r="C78" s="254" t="s">
        <v>477</v>
      </c>
      <c r="D78" s="254" t="s">
        <v>1137</v>
      </c>
      <c r="E78" s="254" t="s">
        <v>601</v>
      </c>
      <c r="F78" s="254" t="s">
        <v>1138</v>
      </c>
      <c r="G78" s="254" t="s">
        <v>1139</v>
      </c>
      <c r="H78" s="254" t="s">
        <v>1140</v>
      </c>
      <c r="I78" s="254" t="s">
        <v>1141</v>
      </c>
      <c r="J78" s="254" t="s">
        <v>484</v>
      </c>
      <c r="K78" s="254" t="s">
        <v>1141</v>
      </c>
      <c r="L78" s="255" t="n">
        <v>421908842839</v>
      </c>
      <c r="M78" s="254" t="s">
        <v>1142</v>
      </c>
      <c r="N78" s="254"/>
      <c r="O78" s="254"/>
      <c r="P78" s="254"/>
    </row>
    <row r="79" customFormat="false" ht="9.75" hidden="false" customHeight="false" outlineLevel="0" collapsed="false">
      <c r="A79" s="253" t="s">
        <v>1143</v>
      </c>
      <c r="B79" s="254" t="s">
        <v>1144</v>
      </c>
      <c r="C79" s="254" t="s">
        <v>534</v>
      </c>
      <c r="D79" s="254" t="s">
        <v>1145</v>
      </c>
      <c r="E79" s="254" t="s">
        <v>479</v>
      </c>
      <c r="F79" s="254" t="s">
        <v>1146</v>
      </c>
      <c r="G79" s="254" t="s">
        <v>1147</v>
      </c>
      <c r="H79" s="254" t="s">
        <v>1148</v>
      </c>
      <c r="I79" s="254" t="s">
        <v>1149</v>
      </c>
      <c r="J79" s="254" t="s">
        <v>1150</v>
      </c>
      <c r="K79" s="254" t="s">
        <v>1149</v>
      </c>
      <c r="L79" s="255" t="n">
        <v>421908794333</v>
      </c>
      <c r="M79" s="254" t="s">
        <v>1151</v>
      </c>
      <c r="N79" s="254"/>
      <c r="O79" s="254"/>
      <c r="P79" s="254"/>
    </row>
    <row r="80" customFormat="false" ht="9.75" hidden="false" customHeight="false" outlineLevel="0" collapsed="false">
      <c r="A80" s="253" t="s">
        <v>1152</v>
      </c>
      <c r="B80" s="254" t="s">
        <v>1153</v>
      </c>
      <c r="C80" s="254" t="s">
        <v>477</v>
      </c>
      <c r="D80" s="254" t="s">
        <v>1154</v>
      </c>
      <c r="E80" s="254" t="s">
        <v>1155</v>
      </c>
      <c r="F80" s="254" t="s">
        <v>1156</v>
      </c>
      <c r="G80" s="254" t="s">
        <v>1157</v>
      </c>
      <c r="H80" s="254" t="s">
        <v>1158</v>
      </c>
      <c r="I80" s="254" t="s">
        <v>1159</v>
      </c>
      <c r="J80" s="254" t="s">
        <v>1160</v>
      </c>
      <c r="K80" s="254" t="s">
        <v>1159</v>
      </c>
      <c r="L80" s="255" t="n">
        <v>421910388699</v>
      </c>
      <c r="M80" s="254" t="s">
        <v>1161</v>
      </c>
      <c r="N80" s="254"/>
      <c r="O80" s="254"/>
      <c r="P80" s="254"/>
    </row>
    <row r="81" customFormat="false" ht="12" hidden="false" customHeight="false" outlineLevel="0" collapsed="false">
      <c r="A81" s="253" t="s">
        <v>1162</v>
      </c>
      <c r="B81" s="254" t="s">
        <v>1163</v>
      </c>
      <c r="C81" s="254" t="s">
        <v>477</v>
      </c>
      <c r="D81" s="254" t="s">
        <v>1164</v>
      </c>
      <c r="E81" s="254" t="s">
        <v>479</v>
      </c>
      <c r="F81" s="254" t="s">
        <v>691</v>
      </c>
      <c r="G81" s="266" t="s">
        <v>1165</v>
      </c>
      <c r="H81" s="254" t="s">
        <v>1166</v>
      </c>
      <c r="I81" s="254" t="s">
        <v>1167</v>
      </c>
      <c r="J81" s="254" t="s">
        <v>484</v>
      </c>
      <c r="K81" s="254" t="s">
        <v>1167</v>
      </c>
      <c r="L81" s="255" t="n">
        <v>421905659005</v>
      </c>
      <c r="M81" s="254" t="s">
        <v>1168</v>
      </c>
      <c r="N81" s="254"/>
      <c r="O81" s="254"/>
      <c r="P81" s="254"/>
    </row>
    <row r="82" customFormat="false" ht="12" hidden="false" customHeight="false" outlineLevel="0" collapsed="false">
      <c r="A82" s="253" t="s">
        <v>1169</v>
      </c>
      <c r="B82" s="254" t="s">
        <v>1170</v>
      </c>
      <c r="C82" s="254" t="s">
        <v>477</v>
      </c>
      <c r="D82" s="254" t="s">
        <v>1171</v>
      </c>
      <c r="E82" s="254" t="s">
        <v>781</v>
      </c>
      <c r="F82" s="254" t="s">
        <v>782</v>
      </c>
      <c r="G82" s="266" t="s">
        <v>1172</v>
      </c>
      <c r="H82" s="267" t="s">
        <v>1173</v>
      </c>
      <c r="I82" s="254" t="s">
        <v>1174</v>
      </c>
      <c r="J82" s="254" t="s">
        <v>1175</v>
      </c>
      <c r="K82" s="254" t="s">
        <v>1176</v>
      </c>
      <c r="L82" s="255" t="n">
        <v>421903528610</v>
      </c>
      <c r="M82" s="254" t="s">
        <v>1177</v>
      </c>
      <c r="N82" s="254"/>
      <c r="O82" s="254"/>
      <c r="P82" s="254"/>
    </row>
    <row r="83" customFormat="false" ht="9.75" hidden="false" customHeight="false" outlineLevel="0" collapsed="false">
      <c r="A83" s="253" t="s">
        <v>1178</v>
      </c>
      <c r="B83" s="254" t="s">
        <v>1179</v>
      </c>
      <c r="C83" s="254" t="s">
        <v>477</v>
      </c>
      <c r="D83" s="254" t="s">
        <v>1180</v>
      </c>
      <c r="E83" s="254" t="s">
        <v>479</v>
      </c>
      <c r="F83" s="254" t="s">
        <v>1181</v>
      </c>
      <c r="G83" s="254" t="s">
        <v>1182</v>
      </c>
      <c r="H83" s="254" t="s">
        <v>1183</v>
      </c>
      <c r="I83" s="254" t="s">
        <v>1184</v>
      </c>
      <c r="J83" s="254" t="s">
        <v>484</v>
      </c>
      <c r="K83" s="254" t="s">
        <v>1184</v>
      </c>
      <c r="L83" s="255" t="n">
        <v>421903413040</v>
      </c>
      <c r="M83" s="254" t="s">
        <v>1185</v>
      </c>
      <c r="N83" s="254"/>
      <c r="O83" s="254"/>
      <c r="P83" s="254"/>
    </row>
    <row r="84" customFormat="false" ht="12" hidden="false" customHeight="false" outlineLevel="0" collapsed="false">
      <c r="A84" s="258" t="s">
        <v>1186</v>
      </c>
      <c r="B84" s="259" t="s">
        <v>1187</v>
      </c>
      <c r="C84" s="260" t="s">
        <v>477</v>
      </c>
      <c r="D84" s="259" t="s">
        <v>1188</v>
      </c>
      <c r="E84" s="259" t="s">
        <v>479</v>
      </c>
      <c r="F84" s="259" t="s">
        <v>480</v>
      </c>
      <c r="G84" s="265" t="s">
        <v>1189</v>
      </c>
      <c r="H84" s="261" t="s">
        <v>1190</v>
      </c>
      <c r="I84" s="259" t="s">
        <v>1191</v>
      </c>
      <c r="J84" s="259" t="s">
        <v>561</v>
      </c>
      <c r="K84" s="259" t="s">
        <v>1191</v>
      </c>
      <c r="L84" s="263" t="n">
        <v>421908868248</v>
      </c>
      <c r="M84" s="259" t="s">
        <v>1192</v>
      </c>
      <c r="N84" s="259"/>
      <c r="O84" s="259"/>
      <c r="P84" s="259"/>
    </row>
    <row r="85" customFormat="false" ht="9.75" hidden="false" customHeight="false" outlineLevel="0" collapsed="false">
      <c r="A85" s="258" t="s">
        <v>1193</v>
      </c>
      <c r="B85" s="259" t="s">
        <v>1194</v>
      </c>
      <c r="C85" s="260" t="s">
        <v>477</v>
      </c>
      <c r="D85" s="259" t="s">
        <v>1195</v>
      </c>
      <c r="E85" s="259" t="s">
        <v>699</v>
      </c>
      <c r="F85" s="259" t="s">
        <v>537</v>
      </c>
      <c r="G85" s="259" t="s">
        <v>1196</v>
      </c>
      <c r="H85" s="259" t="s">
        <v>1197</v>
      </c>
      <c r="I85" s="259" t="s">
        <v>1198</v>
      </c>
      <c r="J85" s="259" t="s">
        <v>1199</v>
      </c>
      <c r="K85" s="259" t="s">
        <v>1200</v>
      </c>
      <c r="L85" s="263" t="n">
        <v>421919188236</v>
      </c>
      <c r="M85" s="259" t="s">
        <v>1201</v>
      </c>
      <c r="N85" s="259"/>
      <c r="O85" s="259"/>
      <c r="P85" s="259"/>
    </row>
    <row r="86" customFormat="false" ht="9.75" hidden="false" customHeight="false" outlineLevel="0" collapsed="false">
      <c r="A86" s="258" t="s">
        <v>1202</v>
      </c>
      <c r="B86" s="259" t="s">
        <v>1203</v>
      </c>
      <c r="C86" s="260" t="s">
        <v>477</v>
      </c>
      <c r="D86" s="259" t="s">
        <v>1204</v>
      </c>
      <c r="E86" s="259" t="s">
        <v>479</v>
      </c>
      <c r="F86" s="259" t="s">
        <v>1205</v>
      </c>
      <c r="G86" s="261" t="s">
        <v>1206</v>
      </c>
      <c r="H86" s="261" t="s">
        <v>1207</v>
      </c>
      <c r="I86" s="259" t="s">
        <v>1208</v>
      </c>
      <c r="J86" s="259" t="s">
        <v>561</v>
      </c>
      <c r="K86" s="259" t="s">
        <v>1208</v>
      </c>
      <c r="L86" s="263" t="n">
        <v>421905948422</v>
      </c>
      <c r="M86" s="259" t="s">
        <v>1209</v>
      </c>
      <c r="N86" s="259"/>
      <c r="O86" s="259"/>
      <c r="P86" s="259"/>
    </row>
    <row r="87" customFormat="false" ht="9.75" hidden="false" customHeight="false" outlineLevel="0" collapsed="false">
      <c r="A87" s="258" t="s">
        <v>1210</v>
      </c>
      <c r="B87" s="259" t="s">
        <v>1211</v>
      </c>
      <c r="C87" s="260" t="s">
        <v>477</v>
      </c>
      <c r="D87" s="259" t="s">
        <v>1212</v>
      </c>
      <c r="E87" s="259" t="s">
        <v>781</v>
      </c>
      <c r="F87" s="259" t="s">
        <v>782</v>
      </c>
      <c r="G87" s="259" t="s">
        <v>1213</v>
      </c>
      <c r="H87" s="259" t="s">
        <v>1214</v>
      </c>
      <c r="I87" s="259" t="s">
        <v>1215</v>
      </c>
      <c r="J87" s="259" t="s">
        <v>561</v>
      </c>
      <c r="K87" s="259" t="s">
        <v>1215</v>
      </c>
      <c r="L87" s="263" t="n">
        <v>421915184709</v>
      </c>
      <c r="M87" s="259" t="s">
        <v>1216</v>
      </c>
      <c r="N87" s="259"/>
      <c r="O87" s="259"/>
      <c r="P87" s="259"/>
    </row>
    <row r="88" customFormat="false" ht="9.75" hidden="false" customHeight="false" outlineLevel="0" collapsed="false">
      <c r="A88" s="258" t="s">
        <v>1217</v>
      </c>
      <c r="B88" s="259" t="s">
        <v>1218</v>
      </c>
      <c r="C88" s="260" t="s">
        <v>477</v>
      </c>
      <c r="D88" s="260" t="s">
        <v>576</v>
      </c>
      <c r="E88" s="260" t="s">
        <v>479</v>
      </c>
      <c r="F88" s="260" t="s">
        <v>577</v>
      </c>
      <c r="G88" s="264" t="s">
        <v>1219</v>
      </c>
      <c r="H88" s="268" t="s">
        <v>1220</v>
      </c>
      <c r="I88" s="260" t="s">
        <v>1221</v>
      </c>
      <c r="J88" s="260" t="s">
        <v>561</v>
      </c>
      <c r="K88" s="269" t="s">
        <v>1222</v>
      </c>
      <c r="L88" s="270" t="n">
        <v>421908965156</v>
      </c>
      <c r="M88" s="260" t="s">
        <v>1223</v>
      </c>
      <c r="N88" s="259"/>
      <c r="O88" s="260"/>
      <c r="P88" s="259"/>
    </row>
    <row r="89" customFormat="false" ht="9.75" hidden="false" customHeight="false" outlineLevel="0" collapsed="false">
      <c r="A89" s="258" t="s">
        <v>1224</v>
      </c>
      <c r="B89" s="259" t="s">
        <v>1225</v>
      </c>
      <c r="C89" s="260" t="s">
        <v>477</v>
      </c>
      <c r="D89" s="260" t="s">
        <v>1226</v>
      </c>
      <c r="E89" s="260" t="s">
        <v>1227</v>
      </c>
      <c r="F89" s="260" t="s">
        <v>1228</v>
      </c>
      <c r="G89" s="261" t="s">
        <v>1229</v>
      </c>
      <c r="H89" s="271" t="s">
        <v>1230</v>
      </c>
      <c r="I89" s="260" t="s">
        <v>1231</v>
      </c>
      <c r="J89" s="260" t="s">
        <v>484</v>
      </c>
      <c r="K89" s="269" t="s">
        <v>1232</v>
      </c>
      <c r="L89" s="270" t="n">
        <v>421905998953</v>
      </c>
      <c r="M89" s="260" t="s">
        <v>1233</v>
      </c>
      <c r="N89" s="259"/>
      <c r="O89" s="260"/>
      <c r="P89" s="259"/>
    </row>
    <row r="90" customFormat="false" ht="19.5" hidden="false" customHeight="false" outlineLevel="0" collapsed="false">
      <c r="A90" s="258" t="s">
        <v>1234</v>
      </c>
      <c r="B90" s="259" t="s">
        <v>1235</v>
      </c>
      <c r="C90" s="260" t="s">
        <v>477</v>
      </c>
      <c r="D90" s="260" t="s">
        <v>576</v>
      </c>
      <c r="E90" s="260" t="s">
        <v>479</v>
      </c>
      <c r="F90" s="260" t="s">
        <v>577</v>
      </c>
      <c r="G90" s="261" t="s">
        <v>1236</v>
      </c>
      <c r="H90" s="271" t="s">
        <v>1237</v>
      </c>
      <c r="I90" s="260" t="s">
        <v>1238</v>
      </c>
      <c r="J90" s="260" t="s">
        <v>561</v>
      </c>
      <c r="K90" s="269" t="s">
        <v>1239</v>
      </c>
      <c r="L90" s="270" t="s">
        <v>1240</v>
      </c>
      <c r="M90" s="260" t="s">
        <v>1241</v>
      </c>
      <c r="N90" s="259"/>
      <c r="O90" s="260"/>
      <c r="P90" s="259"/>
    </row>
    <row r="91" customFormat="false" ht="9.75" hidden="false" customHeight="false" outlineLevel="0" collapsed="false">
      <c r="A91" s="258" t="s">
        <v>1242</v>
      </c>
      <c r="B91" s="259" t="s">
        <v>1243</v>
      </c>
      <c r="C91" s="260" t="s">
        <v>477</v>
      </c>
      <c r="D91" s="260" t="s">
        <v>1244</v>
      </c>
      <c r="E91" s="260" t="s">
        <v>860</v>
      </c>
      <c r="F91" s="260" t="s">
        <v>861</v>
      </c>
      <c r="G91" s="261" t="s">
        <v>1245</v>
      </c>
      <c r="H91" s="271" t="s">
        <v>1246</v>
      </c>
      <c r="I91" s="260" t="s">
        <v>1247</v>
      </c>
      <c r="J91" s="260" t="s">
        <v>561</v>
      </c>
      <c r="K91" s="269" t="s">
        <v>1247</v>
      </c>
      <c r="L91" s="270" t="n">
        <v>421911361044</v>
      </c>
      <c r="M91" s="260" t="s">
        <v>1248</v>
      </c>
      <c r="N91" s="259"/>
      <c r="O91" s="260"/>
      <c r="P91" s="259"/>
    </row>
    <row r="92" customFormat="false" ht="9.75" hidden="false" customHeight="false" outlineLevel="0" collapsed="false">
      <c r="A92" s="258" t="s">
        <v>1249</v>
      </c>
      <c r="B92" s="259" t="s">
        <v>1250</v>
      </c>
      <c r="C92" s="260" t="s">
        <v>477</v>
      </c>
      <c r="D92" s="260" t="s">
        <v>1251</v>
      </c>
      <c r="E92" s="260" t="s">
        <v>601</v>
      </c>
      <c r="F92" s="260" t="s">
        <v>602</v>
      </c>
      <c r="G92" s="261" t="s">
        <v>1252</v>
      </c>
      <c r="H92" s="271" t="s">
        <v>1253</v>
      </c>
      <c r="I92" s="260" t="s">
        <v>1254</v>
      </c>
      <c r="J92" s="260" t="s">
        <v>561</v>
      </c>
      <c r="K92" s="269" t="s">
        <v>1255</v>
      </c>
      <c r="L92" s="270" t="n">
        <v>421903403105</v>
      </c>
      <c r="M92" s="260" t="s">
        <v>1256</v>
      </c>
      <c r="N92" s="259"/>
      <c r="O92" s="260"/>
      <c r="P92" s="259"/>
    </row>
    <row r="93" customFormat="false" ht="9.75" hidden="false" customHeight="false" outlineLevel="0" collapsed="false">
      <c r="A93" s="258" t="s">
        <v>1257</v>
      </c>
      <c r="B93" s="259" t="s">
        <v>1258</v>
      </c>
      <c r="C93" s="260" t="s">
        <v>477</v>
      </c>
      <c r="D93" s="259" t="s">
        <v>1259</v>
      </c>
      <c r="E93" s="259" t="s">
        <v>665</v>
      </c>
      <c r="F93" s="259" t="s">
        <v>666</v>
      </c>
      <c r="G93" s="259" t="s">
        <v>1260</v>
      </c>
      <c r="H93" s="259" t="s">
        <v>1261</v>
      </c>
      <c r="I93" s="259" t="s">
        <v>1262</v>
      </c>
      <c r="J93" s="259" t="s">
        <v>561</v>
      </c>
      <c r="K93" s="259" t="s">
        <v>1262</v>
      </c>
      <c r="L93" s="263" t="n">
        <v>421917812810</v>
      </c>
      <c r="M93" s="259" t="s">
        <v>1263</v>
      </c>
      <c r="N93" s="259"/>
      <c r="O93" s="259"/>
      <c r="P93" s="259"/>
    </row>
    <row r="94" customFormat="false" ht="9.75" hidden="false" customHeight="false" outlineLevel="0" collapsed="false">
      <c r="A94" s="258" t="s">
        <v>1264</v>
      </c>
      <c r="B94" s="259" t="s">
        <v>1265</v>
      </c>
      <c r="C94" s="260" t="s">
        <v>477</v>
      </c>
      <c r="D94" s="260" t="s">
        <v>1266</v>
      </c>
      <c r="E94" s="259" t="s">
        <v>1267</v>
      </c>
      <c r="F94" s="260" t="s">
        <v>1268</v>
      </c>
      <c r="G94" s="261" t="s">
        <v>1269</v>
      </c>
      <c r="H94" s="271" t="s">
        <v>1270</v>
      </c>
      <c r="I94" s="260" t="s">
        <v>1271</v>
      </c>
      <c r="J94" s="260" t="s">
        <v>561</v>
      </c>
      <c r="K94" s="269" t="s">
        <v>1272</v>
      </c>
      <c r="L94" s="270" t="n">
        <v>421905162424</v>
      </c>
      <c r="M94" s="260" t="s">
        <v>1273</v>
      </c>
      <c r="N94" s="259"/>
      <c r="O94" s="260"/>
      <c r="P94" s="259"/>
    </row>
    <row r="95" customFormat="false" ht="19.5" hidden="false" customHeight="false" outlineLevel="0" collapsed="false">
      <c r="A95" s="258" t="s">
        <v>1274</v>
      </c>
      <c r="B95" s="259" t="s">
        <v>1275</v>
      </c>
      <c r="C95" s="260" t="s">
        <v>477</v>
      </c>
      <c r="D95" s="260" t="s">
        <v>1276</v>
      </c>
      <c r="E95" s="259" t="s">
        <v>781</v>
      </c>
      <c r="F95" s="260" t="s">
        <v>782</v>
      </c>
      <c r="G95" s="261" t="s">
        <v>1277</v>
      </c>
      <c r="H95" s="268" t="s">
        <v>1278</v>
      </c>
      <c r="I95" s="260" t="s">
        <v>1279</v>
      </c>
      <c r="J95" s="260" t="s">
        <v>561</v>
      </c>
      <c r="K95" s="269" t="s">
        <v>1280</v>
      </c>
      <c r="L95" s="270" t="s">
        <v>1281</v>
      </c>
      <c r="M95" s="260" t="s">
        <v>1282</v>
      </c>
      <c r="N95" s="259"/>
      <c r="O95" s="260"/>
      <c r="P95" s="259"/>
    </row>
    <row r="96" customFormat="false" ht="9.75" hidden="false" customHeight="false" outlineLevel="0" collapsed="false">
      <c r="A96" s="253" t="n">
        <v>30814910</v>
      </c>
      <c r="B96" s="254" t="s">
        <v>1283</v>
      </c>
      <c r="C96" s="254" t="s">
        <v>477</v>
      </c>
      <c r="D96" s="254" t="s">
        <v>1276</v>
      </c>
      <c r="E96" s="254" t="s">
        <v>1284</v>
      </c>
      <c r="F96" s="254" t="s">
        <v>782</v>
      </c>
      <c r="G96" s="254" t="s">
        <v>1285</v>
      </c>
      <c r="H96" s="254" t="s">
        <v>1278</v>
      </c>
      <c r="I96" s="254" t="s">
        <v>1279</v>
      </c>
      <c r="J96" s="254" t="s">
        <v>561</v>
      </c>
      <c r="K96" s="254" t="s">
        <v>1279</v>
      </c>
      <c r="L96" s="255" t="n">
        <v>421905267973</v>
      </c>
      <c r="M96" s="254" t="s">
        <v>1282</v>
      </c>
      <c r="N96" s="254"/>
      <c r="O96" s="254"/>
      <c r="P96" s="254"/>
    </row>
    <row r="97" customFormat="false" ht="9.75" hidden="false" customHeight="false" outlineLevel="0" collapsed="false">
      <c r="A97" s="258" t="s">
        <v>1286</v>
      </c>
      <c r="B97" s="259" t="s">
        <v>1287</v>
      </c>
      <c r="C97" s="260" t="s">
        <v>477</v>
      </c>
      <c r="D97" s="260" t="s">
        <v>1288</v>
      </c>
      <c r="E97" s="260" t="s">
        <v>479</v>
      </c>
      <c r="F97" s="260" t="s">
        <v>1289</v>
      </c>
      <c r="G97" s="261" t="s">
        <v>1290</v>
      </c>
      <c r="H97" s="259" t="s">
        <v>1291</v>
      </c>
      <c r="I97" s="260" t="s">
        <v>1292</v>
      </c>
      <c r="J97" s="260" t="s">
        <v>561</v>
      </c>
      <c r="K97" s="260" t="s">
        <v>1293</v>
      </c>
      <c r="L97" s="263" t="n">
        <v>421907696186</v>
      </c>
      <c r="M97" s="260" t="s">
        <v>1294</v>
      </c>
      <c r="N97" s="260"/>
      <c r="O97" s="260"/>
      <c r="P97" s="260"/>
    </row>
    <row r="98" customFormat="false" ht="9.75" hidden="false" customHeight="false" outlineLevel="0" collapsed="false">
      <c r="A98" s="258" t="s">
        <v>1295</v>
      </c>
      <c r="B98" s="259" t="s">
        <v>1296</v>
      </c>
      <c r="C98" s="260" t="s">
        <v>477</v>
      </c>
      <c r="D98" s="260" t="s">
        <v>1297</v>
      </c>
      <c r="E98" s="260" t="s">
        <v>860</v>
      </c>
      <c r="F98" s="260" t="s">
        <v>861</v>
      </c>
      <c r="G98" s="261" t="s">
        <v>1298</v>
      </c>
      <c r="H98" s="259" t="s">
        <v>1299</v>
      </c>
      <c r="I98" s="260" t="s">
        <v>1300</v>
      </c>
      <c r="J98" s="260" t="s">
        <v>561</v>
      </c>
      <c r="K98" s="260" t="s">
        <v>1300</v>
      </c>
      <c r="L98" s="263" t="n">
        <v>421918478290</v>
      </c>
      <c r="M98" s="260" t="s">
        <v>1301</v>
      </c>
      <c r="N98" s="260"/>
      <c r="O98" s="260"/>
      <c r="P98" s="260"/>
    </row>
    <row r="99" customFormat="false" ht="9.75" hidden="false" customHeight="false" outlineLevel="0" collapsed="false">
      <c r="A99" s="258" t="s">
        <v>1302</v>
      </c>
      <c r="B99" s="259" t="s">
        <v>1303</v>
      </c>
      <c r="C99" s="260" t="s">
        <v>477</v>
      </c>
      <c r="D99" s="260" t="s">
        <v>1304</v>
      </c>
      <c r="E99" s="260" t="s">
        <v>1305</v>
      </c>
      <c r="F99" s="260" t="s">
        <v>1306</v>
      </c>
      <c r="G99" s="261" t="s">
        <v>1307</v>
      </c>
      <c r="H99" s="259" t="s">
        <v>1308</v>
      </c>
      <c r="I99" s="260" t="s">
        <v>1309</v>
      </c>
      <c r="J99" s="260" t="s">
        <v>484</v>
      </c>
      <c r="K99" s="260" t="s">
        <v>1309</v>
      </c>
      <c r="L99" s="263" t="n">
        <v>421907448837</v>
      </c>
      <c r="M99" s="260" t="s">
        <v>1310</v>
      </c>
      <c r="N99" s="260"/>
      <c r="O99" s="260"/>
      <c r="P99" s="260"/>
    </row>
    <row r="100" customFormat="false" ht="9.75" hidden="false" customHeight="false" outlineLevel="0" collapsed="false">
      <c r="A100" s="258" t="s">
        <v>1311</v>
      </c>
      <c r="B100" s="259" t="s">
        <v>1312</v>
      </c>
      <c r="C100" s="260" t="s">
        <v>477</v>
      </c>
      <c r="D100" s="260" t="s">
        <v>576</v>
      </c>
      <c r="E100" s="259" t="s">
        <v>479</v>
      </c>
      <c r="F100" s="260" t="s">
        <v>1289</v>
      </c>
      <c r="G100" s="261" t="s">
        <v>1313</v>
      </c>
      <c r="H100" s="271" t="s">
        <v>1314</v>
      </c>
      <c r="I100" s="260" t="s">
        <v>1315</v>
      </c>
      <c r="J100" s="260" t="s">
        <v>561</v>
      </c>
      <c r="K100" s="260" t="s">
        <v>1316</v>
      </c>
      <c r="L100" s="270" t="n">
        <v>421905294239</v>
      </c>
      <c r="M100" s="260" t="s">
        <v>1317</v>
      </c>
      <c r="N100" s="259"/>
      <c r="O100" s="260"/>
      <c r="P100" s="259"/>
    </row>
    <row r="101" customFormat="false" ht="9.75" hidden="false" customHeight="false" outlineLevel="0" collapsed="false">
      <c r="A101" s="258" t="s">
        <v>1318</v>
      </c>
      <c r="B101" s="259" t="s">
        <v>1319</v>
      </c>
      <c r="C101" s="260" t="s">
        <v>477</v>
      </c>
      <c r="D101" s="259" t="s">
        <v>1320</v>
      </c>
      <c r="E101" s="259" t="s">
        <v>479</v>
      </c>
      <c r="F101" s="259" t="s">
        <v>1289</v>
      </c>
      <c r="G101" s="261" t="s">
        <v>1321</v>
      </c>
      <c r="H101" s="259" t="s">
        <v>1322</v>
      </c>
      <c r="I101" s="259" t="s">
        <v>1323</v>
      </c>
      <c r="J101" s="259" t="s">
        <v>561</v>
      </c>
      <c r="K101" s="259" t="s">
        <v>1324</v>
      </c>
      <c r="L101" s="263" t="n">
        <v>421905504810</v>
      </c>
      <c r="M101" s="259" t="s">
        <v>1325</v>
      </c>
      <c r="N101" s="259"/>
      <c r="O101" s="259"/>
      <c r="P101" s="259"/>
    </row>
    <row r="102" customFormat="false" ht="9.75" hidden="false" customHeight="false" outlineLevel="0" collapsed="false">
      <c r="A102" s="258" t="s">
        <v>1326</v>
      </c>
      <c r="B102" s="259" t="s">
        <v>1327</v>
      </c>
      <c r="C102" s="260" t="s">
        <v>477</v>
      </c>
      <c r="D102" s="260" t="s">
        <v>1328</v>
      </c>
      <c r="E102" s="260" t="s">
        <v>479</v>
      </c>
      <c r="F102" s="260" t="s">
        <v>1146</v>
      </c>
      <c r="G102" s="259" t="s">
        <v>1329</v>
      </c>
      <c r="H102" s="259" t="s">
        <v>1330</v>
      </c>
      <c r="I102" s="260" t="s">
        <v>1331</v>
      </c>
      <c r="J102" s="260" t="s">
        <v>561</v>
      </c>
      <c r="K102" s="260" t="s">
        <v>1332</v>
      </c>
      <c r="L102" s="263" t="n">
        <v>421949246786</v>
      </c>
      <c r="M102" s="260" t="s">
        <v>1333</v>
      </c>
      <c r="N102" s="260"/>
      <c r="O102" s="272" t="s">
        <v>1334</v>
      </c>
      <c r="P102" s="273"/>
    </row>
    <row r="103" customFormat="false" ht="9.75" hidden="false" customHeight="false" outlineLevel="0" collapsed="false">
      <c r="A103" s="258" t="s">
        <v>1335</v>
      </c>
      <c r="B103" s="259" t="s">
        <v>1336</v>
      </c>
      <c r="C103" s="260" t="s">
        <v>477</v>
      </c>
      <c r="D103" s="260" t="s">
        <v>1337</v>
      </c>
      <c r="E103" s="260" t="s">
        <v>1031</v>
      </c>
      <c r="F103" s="260" t="s">
        <v>1338</v>
      </c>
      <c r="G103" s="259" t="s">
        <v>1339</v>
      </c>
      <c r="H103" s="259" t="s">
        <v>1340</v>
      </c>
      <c r="I103" s="260" t="s">
        <v>1341</v>
      </c>
      <c r="J103" s="260" t="s">
        <v>561</v>
      </c>
      <c r="K103" s="260" t="s">
        <v>1341</v>
      </c>
      <c r="L103" s="263" t="n">
        <v>421905607646</v>
      </c>
      <c r="M103" s="260" t="s">
        <v>1342</v>
      </c>
      <c r="N103" s="260"/>
      <c r="O103" s="272"/>
      <c r="P103" s="273"/>
    </row>
    <row r="104" customFormat="false" ht="9.75" hidden="false" customHeight="false" outlineLevel="0" collapsed="false">
      <c r="A104" s="258" t="s">
        <v>1343</v>
      </c>
      <c r="B104" s="259" t="s">
        <v>1344</v>
      </c>
      <c r="C104" s="260" t="s">
        <v>477</v>
      </c>
      <c r="D104" s="259" t="s">
        <v>1345</v>
      </c>
      <c r="E104" s="259" t="s">
        <v>1346</v>
      </c>
      <c r="F104" s="259" t="s">
        <v>1347</v>
      </c>
      <c r="G104" s="261" t="s">
        <v>1348</v>
      </c>
      <c r="H104" s="259" t="s">
        <v>1349</v>
      </c>
      <c r="I104" s="259" t="s">
        <v>1350</v>
      </c>
      <c r="J104" s="259" t="s">
        <v>484</v>
      </c>
      <c r="K104" s="259" t="s">
        <v>1351</v>
      </c>
      <c r="L104" s="263" t="n">
        <v>421907344996</v>
      </c>
      <c r="M104" s="259" t="s">
        <v>1352</v>
      </c>
      <c r="N104" s="259"/>
      <c r="O104" s="259"/>
      <c r="P104" s="259"/>
    </row>
    <row r="105" customFormat="false" ht="9.75" hidden="false" customHeight="false" outlineLevel="0" collapsed="false">
      <c r="A105" s="258" t="s">
        <v>1353</v>
      </c>
      <c r="B105" s="259" t="s">
        <v>1354</v>
      </c>
      <c r="C105" s="260" t="s">
        <v>477</v>
      </c>
      <c r="D105" s="259" t="s">
        <v>1355</v>
      </c>
      <c r="E105" s="259" t="s">
        <v>479</v>
      </c>
      <c r="F105" s="259" t="s">
        <v>639</v>
      </c>
      <c r="G105" s="274" t="s">
        <v>1356</v>
      </c>
      <c r="H105" s="259" t="s">
        <v>1357</v>
      </c>
      <c r="I105" s="259" t="s">
        <v>1358</v>
      </c>
      <c r="J105" s="259" t="s">
        <v>561</v>
      </c>
      <c r="K105" s="259" t="s">
        <v>1358</v>
      </c>
      <c r="L105" s="263" t="n">
        <v>421903919943</v>
      </c>
      <c r="M105" s="259" t="s">
        <v>1359</v>
      </c>
      <c r="N105" s="259"/>
      <c r="O105" s="259"/>
      <c r="P105" s="259"/>
    </row>
    <row r="106" customFormat="false" ht="9.75" hidden="false" customHeight="false" outlineLevel="0" collapsed="false">
      <c r="A106" s="258" t="s">
        <v>1360</v>
      </c>
      <c r="B106" s="259" t="s">
        <v>1361</v>
      </c>
      <c r="C106" s="260" t="s">
        <v>477</v>
      </c>
      <c r="D106" s="259" t="s">
        <v>1362</v>
      </c>
      <c r="E106" s="259" t="s">
        <v>479</v>
      </c>
      <c r="F106" s="259" t="s">
        <v>1363</v>
      </c>
      <c r="G106" s="259" t="s">
        <v>1364</v>
      </c>
      <c r="H106" s="262" t="s">
        <v>1365</v>
      </c>
      <c r="I106" s="262" t="s">
        <v>1366</v>
      </c>
      <c r="J106" s="262" t="s">
        <v>561</v>
      </c>
      <c r="K106" s="259" t="s">
        <v>1366</v>
      </c>
      <c r="L106" s="263" t="n">
        <v>421903421644</v>
      </c>
      <c r="M106" s="259" t="s">
        <v>1367</v>
      </c>
      <c r="N106" s="259"/>
      <c r="O106" s="259"/>
      <c r="P106" s="259"/>
    </row>
    <row r="107" customFormat="false" ht="9.75" hidden="false" customHeight="false" outlineLevel="0" collapsed="false">
      <c r="A107" s="258" t="s">
        <v>1368</v>
      </c>
      <c r="B107" s="259" t="s">
        <v>1369</v>
      </c>
      <c r="C107" s="260" t="s">
        <v>477</v>
      </c>
      <c r="D107" s="259" t="s">
        <v>1370</v>
      </c>
      <c r="E107" s="259" t="s">
        <v>479</v>
      </c>
      <c r="F107" s="259" t="s">
        <v>585</v>
      </c>
      <c r="G107" s="259" t="s">
        <v>1371</v>
      </c>
      <c r="H107" s="259" t="s">
        <v>1372</v>
      </c>
      <c r="I107" s="259" t="s">
        <v>1373</v>
      </c>
      <c r="J107" s="259" t="s">
        <v>561</v>
      </c>
      <c r="K107" s="259" t="s">
        <v>1374</v>
      </c>
      <c r="L107" s="263" t="n">
        <v>421903204367</v>
      </c>
      <c r="M107" s="259" t="s">
        <v>1375</v>
      </c>
      <c r="N107" s="259"/>
      <c r="O107" s="259"/>
      <c r="P107" s="259"/>
    </row>
    <row r="108" customFormat="false" ht="9.75" hidden="false" customHeight="false" outlineLevel="0" collapsed="false">
      <c r="A108" s="258" t="s">
        <v>1376</v>
      </c>
      <c r="B108" s="259" t="s">
        <v>1377</v>
      </c>
      <c r="C108" s="260" t="s">
        <v>477</v>
      </c>
      <c r="D108" s="259" t="s">
        <v>1378</v>
      </c>
      <c r="E108" s="259" t="s">
        <v>479</v>
      </c>
      <c r="F108" s="259" t="s">
        <v>1379</v>
      </c>
      <c r="G108" s="259" t="s">
        <v>1380</v>
      </c>
      <c r="H108" s="259" t="s">
        <v>1381</v>
      </c>
      <c r="I108" s="259" t="s">
        <v>1382</v>
      </c>
      <c r="J108" s="259" t="s">
        <v>1383</v>
      </c>
      <c r="K108" s="259" t="s">
        <v>1384</v>
      </c>
      <c r="L108" s="263" t="n">
        <v>421911865045</v>
      </c>
      <c r="M108" s="259" t="s">
        <v>1385</v>
      </c>
      <c r="N108" s="259"/>
      <c r="O108" s="259"/>
      <c r="P108" s="259" t="s">
        <v>1386</v>
      </c>
    </row>
    <row r="109" customFormat="false" ht="9.75" hidden="false" customHeight="false" outlineLevel="0" collapsed="false">
      <c r="A109" s="258" t="s">
        <v>1387</v>
      </c>
      <c r="B109" s="259" t="s">
        <v>1388</v>
      </c>
      <c r="C109" s="260" t="s">
        <v>477</v>
      </c>
      <c r="D109" s="260" t="s">
        <v>576</v>
      </c>
      <c r="E109" s="260" t="s">
        <v>479</v>
      </c>
      <c r="F109" s="260" t="s">
        <v>1289</v>
      </c>
      <c r="G109" s="259" t="s">
        <v>1389</v>
      </c>
      <c r="H109" s="264" t="s">
        <v>1390</v>
      </c>
      <c r="I109" s="260" t="s">
        <v>1391</v>
      </c>
      <c r="J109" s="260" t="s">
        <v>1392</v>
      </c>
      <c r="K109" s="260" t="s">
        <v>1393</v>
      </c>
      <c r="L109" s="263" t="n">
        <v>421915177492</v>
      </c>
      <c r="M109" s="260" t="s">
        <v>1394</v>
      </c>
      <c r="N109" s="259"/>
      <c r="O109" s="260"/>
      <c r="P109" s="260"/>
    </row>
    <row r="110" customFormat="false" ht="9.75" hidden="false" customHeight="false" outlineLevel="0" collapsed="false">
      <c r="A110" s="258" t="s">
        <v>1395</v>
      </c>
      <c r="B110" s="259" t="s">
        <v>1396</v>
      </c>
      <c r="C110" s="260" t="s">
        <v>477</v>
      </c>
      <c r="D110" s="260" t="s">
        <v>576</v>
      </c>
      <c r="E110" s="259" t="s">
        <v>479</v>
      </c>
      <c r="F110" s="260" t="s">
        <v>1289</v>
      </c>
      <c r="G110" s="259" t="s">
        <v>1397</v>
      </c>
      <c r="H110" s="259" t="s">
        <v>1398</v>
      </c>
      <c r="I110" s="259" t="s">
        <v>1399</v>
      </c>
      <c r="J110" s="259" t="s">
        <v>561</v>
      </c>
      <c r="K110" s="259" t="s">
        <v>1399</v>
      </c>
      <c r="L110" s="263" t="n">
        <v>421908145184</v>
      </c>
      <c r="M110" s="259" t="s">
        <v>1400</v>
      </c>
      <c r="N110" s="259"/>
      <c r="O110" s="259"/>
      <c r="P110" s="259"/>
    </row>
    <row r="111" customFormat="false" ht="9.75" hidden="false" customHeight="false" outlineLevel="0" collapsed="false">
      <c r="A111" s="258" t="s">
        <v>1401</v>
      </c>
      <c r="B111" s="259" t="s">
        <v>1402</v>
      </c>
      <c r="C111" s="260" t="s">
        <v>477</v>
      </c>
      <c r="D111" s="259" t="s">
        <v>1403</v>
      </c>
      <c r="E111" s="259" t="s">
        <v>761</v>
      </c>
      <c r="F111" s="259" t="s">
        <v>762</v>
      </c>
      <c r="G111" s="259" t="s">
        <v>1404</v>
      </c>
      <c r="H111" s="259" t="s">
        <v>1405</v>
      </c>
      <c r="I111" s="259" t="s">
        <v>1406</v>
      </c>
      <c r="J111" s="259" t="s">
        <v>776</v>
      </c>
      <c r="K111" s="259" t="s">
        <v>1406</v>
      </c>
      <c r="L111" s="270" t="n">
        <v>421905380634</v>
      </c>
      <c r="M111" s="275" t="s">
        <v>1407</v>
      </c>
      <c r="N111" s="259"/>
      <c r="O111" s="259"/>
      <c r="P111" s="275" t="s">
        <v>1408</v>
      </c>
    </row>
    <row r="112" customFormat="false" ht="9.75" hidden="false" customHeight="false" outlineLevel="0" collapsed="false">
      <c r="A112" s="258" t="s">
        <v>1409</v>
      </c>
      <c r="B112" s="259" t="s">
        <v>1410</v>
      </c>
      <c r="C112" s="260" t="s">
        <v>477</v>
      </c>
      <c r="D112" s="260" t="s">
        <v>576</v>
      </c>
      <c r="E112" s="260" t="s">
        <v>479</v>
      </c>
      <c r="F112" s="259" t="s">
        <v>1289</v>
      </c>
      <c r="G112" s="259" t="s">
        <v>1411</v>
      </c>
      <c r="H112" s="259" t="s">
        <v>1412</v>
      </c>
      <c r="I112" s="260" t="s">
        <v>1413</v>
      </c>
      <c r="J112" s="260" t="s">
        <v>484</v>
      </c>
      <c r="K112" s="269" t="s">
        <v>1414</v>
      </c>
      <c r="L112" s="270" t="n">
        <v>421907100191</v>
      </c>
      <c r="M112" s="260" t="s">
        <v>1415</v>
      </c>
      <c r="N112" s="259"/>
      <c r="O112" s="260"/>
      <c r="P112" s="259"/>
    </row>
    <row r="113" customFormat="false" ht="12" hidden="false" customHeight="false" outlineLevel="0" collapsed="false">
      <c r="A113" s="258" t="s">
        <v>1416</v>
      </c>
      <c r="B113" s="259" t="s">
        <v>1417</v>
      </c>
      <c r="C113" s="260" t="s">
        <v>477</v>
      </c>
      <c r="D113" s="260" t="s">
        <v>576</v>
      </c>
      <c r="E113" s="259" t="s">
        <v>479</v>
      </c>
      <c r="F113" s="259" t="s">
        <v>1289</v>
      </c>
      <c r="G113" s="259" t="s">
        <v>1418</v>
      </c>
      <c r="H113" s="265" t="s">
        <v>1419</v>
      </c>
      <c r="I113" s="259" t="s">
        <v>1420</v>
      </c>
      <c r="J113" s="259" t="s">
        <v>561</v>
      </c>
      <c r="K113" s="262" t="s">
        <v>1421</v>
      </c>
      <c r="L113" s="270" t="n">
        <v>421905659739</v>
      </c>
      <c r="M113" s="259" t="s">
        <v>1422</v>
      </c>
      <c r="N113" s="276"/>
      <c r="O113" s="259"/>
      <c r="P113" s="260"/>
    </row>
    <row r="114" customFormat="false" ht="9.75" hidden="false" customHeight="false" outlineLevel="0" collapsed="false">
      <c r="A114" s="258" t="s">
        <v>1423</v>
      </c>
      <c r="B114" s="259" t="s">
        <v>1424</v>
      </c>
      <c r="C114" s="260" t="s">
        <v>477</v>
      </c>
      <c r="D114" s="260" t="s">
        <v>1425</v>
      </c>
      <c r="E114" s="260" t="s">
        <v>479</v>
      </c>
      <c r="F114" s="260" t="s">
        <v>1426</v>
      </c>
      <c r="G114" s="259" t="s">
        <v>1427</v>
      </c>
      <c r="H114" s="259" t="s">
        <v>1428</v>
      </c>
      <c r="I114" s="260" t="s">
        <v>1429</v>
      </c>
      <c r="J114" s="260" t="s">
        <v>561</v>
      </c>
      <c r="K114" s="260" t="s">
        <v>1429</v>
      </c>
      <c r="L114" s="263" t="n">
        <v>421905620961</v>
      </c>
      <c r="M114" s="260" t="s">
        <v>1430</v>
      </c>
      <c r="N114" s="260"/>
      <c r="O114" s="260"/>
      <c r="P114" s="260"/>
    </row>
    <row r="115" customFormat="false" ht="9.75" hidden="false" customHeight="false" outlineLevel="0" collapsed="false">
      <c r="A115" s="258" t="s">
        <v>1431</v>
      </c>
      <c r="B115" s="259" t="s">
        <v>1432</v>
      </c>
      <c r="C115" s="260" t="s">
        <v>477</v>
      </c>
      <c r="D115" s="259" t="s">
        <v>1433</v>
      </c>
      <c r="E115" s="259" t="s">
        <v>1434</v>
      </c>
      <c r="F115" s="259" t="s">
        <v>1435</v>
      </c>
      <c r="G115" s="259" t="s">
        <v>1436</v>
      </c>
      <c r="H115" s="259" t="s">
        <v>1437</v>
      </c>
      <c r="I115" s="259" t="s">
        <v>1438</v>
      </c>
      <c r="J115" s="259" t="s">
        <v>484</v>
      </c>
      <c r="K115" s="259" t="s">
        <v>1438</v>
      </c>
      <c r="L115" s="263" t="n">
        <v>421908737634</v>
      </c>
      <c r="M115" s="259" t="s">
        <v>1439</v>
      </c>
      <c r="N115" s="259"/>
      <c r="O115" s="259"/>
      <c r="P115" s="259"/>
    </row>
    <row r="116" customFormat="false" ht="9.75" hidden="false" customHeight="false" outlineLevel="0" collapsed="false">
      <c r="A116" s="258" t="s">
        <v>1440</v>
      </c>
      <c r="B116" s="259" t="s">
        <v>1441</v>
      </c>
      <c r="C116" s="260" t="s">
        <v>477</v>
      </c>
      <c r="D116" s="260" t="s">
        <v>1442</v>
      </c>
      <c r="E116" s="260" t="s">
        <v>556</v>
      </c>
      <c r="F116" s="260" t="s">
        <v>557</v>
      </c>
      <c r="G116" s="259" t="s">
        <v>1443</v>
      </c>
      <c r="H116" s="259" t="s">
        <v>1444</v>
      </c>
      <c r="I116" s="260" t="s">
        <v>1445</v>
      </c>
      <c r="J116" s="260" t="s">
        <v>561</v>
      </c>
      <c r="K116" s="260" t="s">
        <v>1446</v>
      </c>
      <c r="L116" s="263" t="n">
        <v>421905601243</v>
      </c>
      <c r="M116" s="260" t="s">
        <v>1447</v>
      </c>
      <c r="N116" s="259"/>
      <c r="O116" s="260"/>
      <c r="P116" s="259"/>
    </row>
    <row r="117" customFormat="false" ht="9.75" hidden="false" customHeight="false" outlineLevel="0" collapsed="false">
      <c r="A117" s="258" t="s">
        <v>1448</v>
      </c>
      <c r="B117" s="259" t="s">
        <v>1449</v>
      </c>
      <c r="C117" s="260" t="s">
        <v>477</v>
      </c>
      <c r="D117" s="259" t="s">
        <v>1450</v>
      </c>
      <c r="E117" s="260" t="s">
        <v>479</v>
      </c>
      <c r="F117" s="259" t="s">
        <v>647</v>
      </c>
      <c r="G117" s="259" t="s">
        <v>1451</v>
      </c>
      <c r="H117" s="259" t="s">
        <v>1452</v>
      </c>
      <c r="I117" s="259" t="s">
        <v>1453</v>
      </c>
      <c r="J117" s="259" t="s">
        <v>561</v>
      </c>
      <c r="K117" s="259" t="s">
        <v>1453</v>
      </c>
      <c r="L117" s="263" t="n">
        <v>421903584555</v>
      </c>
      <c r="M117" s="259" t="s">
        <v>1454</v>
      </c>
      <c r="N117" s="259"/>
      <c r="O117" s="259"/>
      <c r="P117" s="259"/>
    </row>
    <row r="118" customFormat="false" ht="9.75" hidden="false" customHeight="false" outlineLevel="0" collapsed="false">
      <c r="A118" s="258" t="s">
        <v>1455</v>
      </c>
      <c r="B118" s="259" t="s">
        <v>1456</v>
      </c>
      <c r="C118" s="260" t="s">
        <v>477</v>
      </c>
      <c r="D118" s="260" t="s">
        <v>576</v>
      </c>
      <c r="E118" s="259" t="s">
        <v>479</v>
      </c>
      <c r="F118" s="260" t="s">
        <v>577</v>
      </c>
      <c r="G118" s="259" t="s">
        <v>1457</v>
      </c>
      <c r="H118" s="259" t="s">
        <v>1458</v>
      </c>
      <c r="I118" s="259" t="s">
        <v>1459</v>
      </c>
      <c r="J118" s="259" t="s">
        <v>561</v>
      </c>
      <c r="K118" s="259" t="s">
        <v>1459</v>
      </c>
      <c r="L118" s="263" t="n">
        <v>421917800004</v>
      </c>
      <c r="M118" s="259" t="s">
        <v>1460</v>
      </c>
      <c r="N118" s="259"/>
      <c r="O118" s="259"/>
      <c r="P118" s="259"/>
    </row>
    <row r="119" customFormat="false" ht="9.75" hidden="false" customHeight="false" outlineLevel="0" collapsed="false">
      <c r="A119" s="258" t="s">
        <v>1461</v>
      </c>
      <c r="B119" s="259" t="s">
        <v>1462</v>
      </c>
      <c r="C119" s="260" t="s">
        <v>477</v>
      </c>
      <c r="D119" s="260" t="s">
        <v>1463</v>
      </c>
      <c r="E119" s="259" t="s">
        <v>479</v>
      </c>
      <c r="F119" s="260" t="s">
        <v>1464</v>
      </c>
      <c r="G119" s="259" t="s">
        <v>1465</v>
      </c>
      <c r="H119" s="259" t="s">
        <v>1466</v>
      </c>
      <c r="I119" s="259" t="s">
        <v>1467</v>
      </c>
      <c r="J119" s="259" t="s">
        <v>561</v>
      </c>
      <c r="K119" s="259" t="s">
        <v>1467</v>
      </c>
      <c r="L119" s="263" t="n">
        <v>421918796233</v>
      </c>
      <c r="M119" s="259" t="s">
        <v>1468</v>
      </c>
      <c r="N119" s="259"/>
      <c r="O119" s="259"/>
      <c r="P119" s="259"/>
    </row>
    <row r="120" customFormat="false" ht="9.75" hidden="false" customHeight="false" outlineLevel="0" collapsed="false">
      <c r="A120" s="258" t="s">
        <v>1469</v>
      </c>
      <c r="B120" s="259" t="s">
        <v>1470</v>
      </c>
      <c r="C120" s="260" t="s">
        <v>477</v>
      </c>
      <c r="D120" s="259" t="s">
        <v>1471</v>
      </c>
      <c r="E120" s="259" t="s">
        <v>479</v>
      </c>
      <c r="F120" s="259" t="s">
        <v>922</v>
      </c>
      <c r="G120" s="259" t="s">
        <v>1472</v>
      </c>
      <c r="H120" s="259" t="s">
        <v>1473</v>
      </c>
      <c r="I120" s="259" t="s">
        <v>1474</v>
      </c>
      <c r="J120" s="259" t="s">
        <v>561</v>
      </c>
      <c r="K120" s="259" t="s">
        <v>1474</v>
      </c>
      <c r="L120" s="263" t="n">
        <v>421905297832</v>
      </c>
      <c r="M120" s="259" t="s">
        <v>1475</v>
      </c>
      <c r="N120" s="259"/>
      <c r="O120" s="259"/>
      <c r="P120" s="259"/>
    </row>
    <row r="121" customFormat="false" ht="9.75" hidden="false" customHeight="false" outlineLevel="0" collapsed="false">
      <c r="A121" s="258" t="s">
        <v>1476</v>
      </c>
      <c r="B121" s="259" t="s">
        <v>1477</v>
      </c>
      <c r="C121" s="260" t="s">
        <v>477</v>
      </c>
      <c r="D121" s="260" t="s">
        <v>1478</v>
      </c>
      <c r="E121" s="260" t="s">
        <v>479</v>
      </c>
      <c r="F121" s="260" t="s">
        <v>1059</v>
      </c>
      <c r="G121" s="264" t="s">
        <v>1479</v>
      </c>
      <c r="H121" s="264" t="s">
        <v>1480</v>
      </c>
      <c r="I121" s="260" t="s">
        <v>1481</v>
      </c>
      <c r="J121" s="260" t="s">
        <v>561</v>
      </c>
      <c r="K121" s="260" t="s">
        <v>1482</v>
      </c>
      <c r="L121" s="263" t="n">
        <v>421905936379</v>
      </c>
      <c r="M121" s="260" t="s">
        <v>1483</v>
      </c>
      <c r="N121" s="259"/>
      <c r="O121" s="260"/>
      <c r="P121" s="259"/>
    </row>
    <row r="122" customFormat="false" ht="9.75" hidden="false" customHeight="false" outlineLevel="0" collapsed="false">
      <c r="A122" s="258" t="s">
        <v>1484</v>
      </c>
      <c r="B122" s="259" t="s">
        <v>1485</v>
      </c>
      <c r="C122" s="260" t="s">
        <v>477</v>
      </c>
      <c r="D122" s="259" t="s">
        <v>1486</v>
      </c>
      <c r="E122" s="259" t="s">
        <v>1487</v>
      </c>
      <c r="F122" s="259" t="s">
        <v>1488</v>
      </c>
      <c r="G122" s="259" t="s">
        <v>1489</v>
      </c>
      <c r="H122" s="259" t="s">
        <v>1490</v>
      </c>
      <c r="I122" s="259" t="s">
        <v>1491</v>
      </c>
      <c r="J122" s="259" t="s">
        <v>633</v>
      </c>
      <c r="K122" s="259" t="s">
        <v>1491</v>
      </c>
      <c r="L122" s="263" t="n">
        <v>421915156717</v>
      </c>
      <c r="M122" s="259" t="s">
        <v>1492</v>
      </c>
      <c r="N122" s="259"/>
      <c r="O122" s="259"/>
      <c r="P122" s="259"/>
    </row>
    <row r="123" customFormat="false" ht="9.75" hidden="false" customHeight="false" outlineLevel="0" collapsed="false">
      <c r="A123" s="258" t="s">
        <v>1493</v>
      </c>
      <c r="B123" s="259" t="s">
        <v>1494</v>
      </c>
      <c r="C123" s="260" t="s">
        <v>477</v>
      </c>
      <c r="D123" s="260" t="s">
        <v>576</v>
      </c>
      <c r="E123" s="259" t="s">
        <v>479</v>
      </c>
      <c r="F123" s="259" t="s">
        <v>1289</v>
      </c>
      <c r="G123" s="259" t="s">
        <v>1495</v>
      </c>
      <c r="H123" s="259" t="s">
        <v>1496</v>
      </c>
      <c r="I123" s="259" t="s">
        <v>1497</v>
      </c>
      <c r="J123" s="259" t="s">
        <v>561</v>
      </c>
      <c r="K123" s="259" t="s">
        <v>1316</v>
      </c>
      <c r="L123" s="263" t="n">
        <v>421905294239</v>
      </c>
      <c r="M123" s="259" t="s">
        <v>1498</v>
      </c>
      <c r="N123" s="259"/>
      <c r="O123" s="259"/>
      <c r="P123" s="259"/>
    </row>
    <row r="124" customFormat="false" ht="9.75" hidden="false" customHeight="false" outlineLevel="0" collapsed="false">
      <c r="A124" s="258" t="s">
        <v>1499</v>
      </c>
      <c r="B124" s="259" t="s">
        <v>1500</v>
      </c>
      <c r="C124" s="260" t="s">
        <v>477</v>
      </c>
      <c r="D124" s="260" t="s">
        <v>576</v>
      </c>
      <c r="E124" s="260" t="s">
        <v>479</v>
      </c>
      <c r="F124" s="260" t="s">
        <v>1289</v>
      </c>
      <c r="G124" s="259" t="s">
        <v>1501</v>
      </c>
      <c r="H124" s="259" t="s">
        <v>1502</v>
      </c>
      <c r="I124" s="260" t="s">
        <v>1503</v>
      </c>
      <c r="J124" s="259" t="s">
        <v>1504</v>
      </c>
      <c r="K124" s="260" t="s">
        <v>1503</v>
      </c>
      <c r="L124" s="263" t="n">
        <v>421908447934</v>
      </c>
      <c r="M124" s="260" t="s">
        <v>1505</v>
      </c>
      <c r="N124" s="260"/>
      <c r="O124" s="260"/>
      <c r="P124" s="260"/>
    </row>
    <row r="125" customFormat="false" ht="9.75" hidden="false" customHeight="false" outlineLevel="0" collapsed="false">
      <c r="A125" s="258" t="s">
        <v>1506</v>
      </c>
      <c r="B125" s="259" t="s">
        <v>1507</v>
      </c>
      <c r="C125" s="260" t="s">
        <v>477</v>
      </c>
      <c r="D125" s="260" t="s">
        <v>576</v>
      </c>
      <c r="E125" s="259" t="s">
        <v>479</v>
      </c>
      <c r="F125" s="260" t="s">
        <v>1289</v>
      </c>
      <c r="G125" s="259" t="s">
        <v>1508</v>
      </c>
      <c r="H125" s="259" t="s">
        <v>1509</v>
      </c>
      <c r="I125" s="259" t="s">
        <v>1510</v>
      </c>
      <c r="J125" s="259" t="s">
        <v>561</v>
      </c>
      <c r="K125" s="259" t="s">
        <v>1511</v>
      </c>
      <c r="L125" s="263" t="n">
        <v>421918234840</v>
      </c>
      <c r="M125" s="259" t="s">
        <v>1512</v>
      </c>
      <c r="N125" s="259"/>
      <c r="O125" s="259"/>
      <c r="P125" s="259"/>
    </row>
    <row r="126" customFormat="false" ht="9.75" hidden="false" customHeight="false" outlineLevel="0" collapsed="false">
      <c r="A126" s="258" t="s">
        <v>1513</v>
      </c>
      <c r="B126" s="259" t="s">
        <v>1514</v>
      </c>
      <c r="C126" s="260" t="s">
        <v>477</v>
      </c>
      <c r="D126" s="259" t="s">
        <v>1320</v>
      </c>
      <c r="E126" s="259" t="s">
        <v>479</v>
      </c>
      <c r="F126" s="259" t="s">
        <v>1289</v>
      </c>
      <c r="G126" s="259" t="s">
        <v>1515</v>
      </c>
      <c r="H126" s="259" t="s">
        <v>1516</v>
      </c>
      <c r="I126" s="259" t="s">
        <v>1517</v>
      </c>
      <c r="J126" s="259" t="s">
        <v>561</v>
      </c>
      <c r="K126" s="259" t="s">
        <v>1518</v>
      </c>
      <c r="L126" s="263" t="n">
        <v>421911427222</v>
      </c>
      <c r="M126" s="259" t="s">
        <v>1519</v>
      </c>
      <c r="N126" s="259"/>
      <c r="O126" s="259"/>
      <c r="P126" s="259"/>
    </row>
    <row r="127" customFormat="false" ht="9.75" hidden="false" customHeight="false" outlineLevel="0" collapsed="false">
      <c r="A127" s="258" t="s">
        <v>1520</v>
      </c>
      <c r="B127" s="259" t="s">
        <v>1521</v>
      </c>
      <c r="C127" s="260" t="s">
        <v>477</v>
      </c>
      <c r="D127" s="260" t="s">
        <v>576</v>
      </c>
      <c r="E127" s="259" t="s">
        <v>479</v>
      </c>
      <c r="F127" s="259" t="s">
        <v>1289</v>
      </c>
      <c r="G127" s="259" t="s">
        <v>1522</v>
      </c>
      <c r="H127" s="259" t="s">
        <v>1523</v>
      </c>
      <c r="I127" s="259" t="s">
        <v>1524</v>
      </c>
      <c r="J127" s="259" t="s">
        <v>1525</v>
      </c>
      <c r="K127" s="259" t="s">
        <v>1526</v>
      </c>
      <c r="L127" s="263" t="n">
        <v>421905278836</v>
      </c>
      <c r="M127" s="259" t="s">
        <v>1527</v>
      </c>
      <c r="N127" s="259" t="s">
        <v>1527</v>
      </c>
      <c r="O127" s="259" t="s">
        <v>1528</v>
      </c>
      <c r="P127" s="259" t="s">
        <v>1529</v>
      </c>
    </row>
    <row r="128" customFormat="false" ht="12" hidden="false" customHeight="false" outlineLevel="0" collapsed="false">
      <c r="A128" s="258" t="s">
        <v>1530</v>
      </c>
      <c r="B128" s="259" t="s">
        <v>1531</v>
      </c>
      <c r="C128" s="260" t="s">
        <v>477</v>
      </c>
      <c r="D128" s="260" t="s">
        <v>576</v>
      </c>
      <c r="E128" s="259" t="s">
        <v>479</v>
      </c>
      <c r="F128" s="259" t="s">
        <v>577</v>
      </c>
      <c r="G128" s="265" t="s">
        <v>1532</v>
      </c>
      <c r="H128" s="265" t="s">
        <v>1533</v>
      </c>
      <c r="I128" s="259" t="s">
        <v>1534</v>
      </c>
      <c r="J128" s="259" t="s">
        <v>484</v>
      </c>
      <c r="K128" s="259" t="s">
        <v>1535</v>
      </c>
      <c r="L128" s="263" t="n">
        <v>421904260194</v>
      </c>
      <c r="M128" s="259" t="s">
        <v>1536</v>
      </c>
      <c r="N128" s="259"/>
      <c r="O128" s="259"/>
      <c r="P128" s="259"/>
    </row>
    <row r="129" customFormat="false" ht="12" hidden="false" customHeight="false" outlineLevel="0" collapsed="false">
      <c r="A129" s="258" t="s">
        <v>1537</v>
      </c>
      <c r="B129" s="259" t="s">
        <v>1538</v>
      </c>
      <c r="C129" s="260" t="s">
        <v>477</v>
      </c>
      <c r="D129" s="260" t="s">
        <v>576</v>
      </c>
      <c r="E129" s="259" t="s">
        <v>479</v>
      </c>
      <c r="F129" s="260" t="s">
        <v>1289</v>
      </c>
      <c r="G129" s="265" t="s">
        <v>1539</v>
      </c>
      <c r="H129" s="259" t="s">
        <v>1540</v>
      </c>
      <c r="I129" s="259" t="s">
        <v>1541</v>
      </c>
      <c r="J129" s="259" t="s">
        <v>484</v>
      </c>
      <c r="K129" s="259" t="s">
        <v>1541</v>
      </c>
      <c r="L129" s="263" t="n">
        <v>421910161266</v>
      </c>
      <c r="M129" s="259" t="s">
        <v>1542</v>
      </c>
      <c r="N129" s="260"/>
      <c r="O129" s="260"/>
      <c r="P129" s="260"/>
    </row>
    <row r="130" customFormat="false" ht="9.75" hidden="false" customHeight="false" outlineLevel="0" collapsed="false">
      <c r="A130" s="258" t="s">
        <v>1543</v>
      </c>
      <c r="B130" s="259" t="s">
        <v>1544</v>
      </c>
      <c r="C130" s="260" t="s">
        <v>477</v>
      </c>
      <c r="D130" s="260" t="s">
        <v>1545</v>
      </c>
      <c r="E130" s="260" t="s">
        <v>781</v>
      </c>
      <c r="F130" s="260" t="s">
        <v>852</v>
      </c>
      <c r="G130" s="259" t="s">
        <v>1546</v>
      </c>
      <c r="H130" s="259" t="s">
        <v>1547</v>
      </c>
      <c r="I130" s="260" t="s">
        <v>1548</v>
      </c>
      <c r="J130" s="260" t="s">
        <v>561</v>
      </c>
      <c r="K130" s="260" t="s">
        <v>1548</v>
      </c>
      <c r="L130" s="263" t="n">
        <v>421903712927</v>
      </c>
      <c r="M130" s="260" t="s">
        <v>1549</v>
      </c>
      <c r="N130" s="259"/>
      <c r="O130" s="260"/>
      <c r="P130" s="259"/>
    </row>
    <row r="131" customFormat="false" ht="9.75" hidden="false" customHeight="false" outlineLevel="0" collapsed="false">
      <c r="A131" s="258" t="s">
        <v>1550</v>
      </c>
      <c r="B131" s="259" t="s">
        <v>1551</v>
      </c>
      <c r="C131" s="260" t="s">
        <v>477</v>
      </c>
      <c r="D131" s="259" t="s">
        <v>1552</v>
      </c>
      <c r="E131" s="259" t="s">
        <v>1553</v>
      </c>
      <c r="F131" s="259" t="s">
        <v>1554</v>
      </c>
      <c r="G131" s="259" t="s">
        <v>1555</v>
      </c>
      <c r="H131" s="259" t="s">
        <v>1556</v>
      </c>
      <c r="I131" s="259" t="s">
        <v>1557</v>
      </c>
      <c r="J131" s="259" t="s">
        <v>561</v>
      </c>
      <c r="K131" s="259" t="s">
        <v>1557</v>
      </c>
      <c r="L131" s="263" t="n">
        <v>421915713543</v>
      </c>
      <c r="M131" s="259" t="s">
        <v>1558</v>
      </c>
      <c r="N131" s="259"/>
      <c r="O131" s="260"/>
      <c r="P131" s="259"/>
    </row>
    <row r="132" customFormat="false" ht="9.75" hidden="false" customHeight="false" outlineLevel="0" collapsed="false">
      <c r="A132" s="258" t="s">
        <v>1559</v>
      </c>
      <c r="B132" s="259" t="s">
        <v>1560</v>
      </c>
      <c r="C132" s="260" t="s">
        <v>477</v>
      </c>
      <c r="D132" s="259" t="s">
        <v>1561</v>
      </c>
      <c r="E132" s="259" t="s">
        <v>479</v>
      </c>
      <c r="F132" s="259" t="s">
        <v>1562</v>
      </c>
      <c r="G132" s="261" t="s">
        <v>1563</v>
      </c>
      <c r="H132" s="261" t="s">
        <v>1564</v>
      </c>
      <c r="I132" s="259" t="s">
        <v>1565</v>
      </c>
      <c r="J132" s="259" t="s">
        <v>484</v>
      </c>
      <c r="K132" s="259" t="s">
        <v>1566</v>
      </c>
      <c r="L132" s="263" t="n">
        <v>421918824449</v>
      </c>
      <c r="M132" s="259" t="s">
        <v>1567</v>
      </c>
      <c r="N132" s="259"/>
      <c r="O132" s="260"/>
      <c r="P132" s="259"/>
    </row>
    <row r="133" customFormat="false" ht="9.75" hidden="false" customHeight="false" outlineLevel="0" collapsed="false">
      <c r="A133" s="258" t="s">
        <v>1568</v>
      </c>
      <c r="B133" s="259" t="s">
        <v>1569</v>
      </c>
      <c r="C133" s="260" t="s">
        <v>477</v>
      </c>
      <c r="D133" s="260" t="s">
        <v>1570</v>
      </c>
      <c r="E133" s="260" t="s">
        <v>1571</v>
      </c>
      <c r="F133" s="260" t="s">
        <v>1572</v>
      </c>
      <c r="G133" s="261" t="s">
        <v>1573</v>
      </c>
      <c r="H133" s="259" t="s">
        <v>1574</v>
      </c>
      <c r="I133" s="260" t="s">
        <v>1575</v>
      </c>
      <c r="J133" s="260" t="s">
        <v>484</v>
      </c>
      <c r="K133" s="260" t="s">
        <v>1575</v>
      </c>
      <c r="L133" s="263" t="n">
        <v>421903996977</v>
      </c>
      <c r="M133" s="260" t="s">
        <v>1576</v>
      </c>
      <c r="N133" s="260"/>
      <c r="O133" s="260"/>
      <c r="P133" s="259"/>
    </row>
    <row r="134" customFormat="false" ht="9.75" hidden="false" customHeight="false" outlineLevel="0" collapsed="false">
      <c r="A134" s="258" t="s">
        <v>1577</v>
      </c>
      <c r="B134" s="259" t="s">
        <v>1578</v>
      </c>
      <c r="C134" s="260" t="s">
        <v>477</v>
      </c>
      <c r="D134" s="259" t="s">
        <v>1579</v>
      </c>
      <c r="E134" s="259" t="s">
        <v>479</v>
      </c>
      <c r="F134" s="259" t="s">
        <v>480</v>
      </c>
      <c r="G134" s="261" t="s">
        <v>1580</v>
      </c>
      <c r="H134" s="261" t="s">
        <v>1581</v>
      </c>
      <c r="I134" s="259" t="s">
        <v>1582</v>
      </c>
      <c r="J134" s="259" t="s">
        <v>561</v>
      </c>
      <c r="K134" s="259" t="s">
        <v>1583</v>
      </c>
      <c r="L134" s="263" t="n">
        <v>421907984638</v>
      </c>
      <c r="M134" s="259" t="s">
        <v>1584</v>
      </c>
      <c r="N134" s="259"/>
      <c r="O134" s="259"/>
      <c r="P134" s="259"/>
    </row>
    <row r="135" customFormat="false" ht="9.75" hidden="false" customHeight="false" outlineLevel="0" collapsed="false">
      <c r="A135" s="258" t="s">
        <v>1585</v>
      </c>
      <c r="B135" s="259" t="s">
        <v>1586</v>
      </c>
      <c r="C135" s="260" t="s">
        <v>477</v>
      </c>
      <c r="D135" s="260" t="s">
        <v>576</v>
      </c>
      <c r="E135" s="259" t="s">
        <v>479</v>
      </c>
      <c r="F135" s="260" t="s">
        <v>1289</v>
      </c>
      <c r="G135" s="259" t="s">
        <v>1587</v>
      </c>
      <c r="H135" s="259" t="s">
        <v>1588</v>
      </c>
      <c r="I135" s="259" t="s">
        <v>1589</v>
      </c>
      <c r="J135" s="259" t="s">
        <v>484</v>
      </c>
      <c r="K135" s="262" t="s">
        <v>1589</v>
      </c>
      <c r="L135" s="270" t="n">
        <v>421911597705</v>
      </c>
      <c r="M135" s="259" t="s">
        <v>1590</v>
      </c>
      <c r="N135" s="259"/>
      <c r="O135" s="259" t="s">
        <v>1591</v>
      </c>
      <c r="P135" s="259"/>
    </row>
    <row r="136" customFormat="false" ht="9.75" hidden="false" customHeight="false" outlineLevel="0" collapsed="false">
      <c r="A136" s="277" t="s">
        <v>1592</v>
      </c>
      <c r="B136" s="278" t="s">
        <v>1593</v>
      </c>
      <c r="C136" s="260" t="s">
        <v>477</v>
      </c>
      <c r="D136" s="278" t="s">
        <v>1594</v>
      </c>
      <c r="E136" s="278" t="s">
        <v>1571</v>
      </c>
      <c r="F136" s="278" t="s">
        <v>1572</v>
      </c>
      <c r="G136" s="278" t="s">
        <v>1595</v>
      </c>
      <c r="H136" s="278" t="s">
        <v>1596</v>
      </c>
      <c r="I136" s="278" t="s">
        <v>1597</v>
      </c>
      <c r="J136" s="259" t="s">
        <v>561</v>
      </c>
      <c r="K136" s="278" t="s">
        <v>1598</v>
      </c>
      <c r="L136" s="279" t="n">
        <v>421905762340</v>
      </c>
      <c r="M136" s="278" t="s">
        <v>1599</v>
      </c>
      <c r="N136" s="278"/>
      <c r="O136" s="278"/>
      <c r="P136" s="278"/>
    </row>
    <row r="137" customFormat="false" ht="9.75" hidden="false" customHeight="false" outlineLevel="0" collapsed="false">
      <c r="A137" s="253" t="s">
        <v>1600</v>
      </c>
      <c r="B137" s="254" t="s">
        <v>1601</v>
      </c>
      <c r="C137" s="254" t="s">
        <v>477</v>
      </c>
      <c r="D137" s="254" t="s">
        <v>1602</v>
      </c>
      <c r="E137" s="254" t="s">
        <v>860</v>
      </c>
      <c r="F137" s="254" t="s">
        <v>861</v>
      </c>
      <c r="G137" s="254" t="s">
        <v>1603</v>
      </c>
      <c r="H137" s="254" t="s">
        <v>1246</v>
      </c>
      <c r="I137" s="254" t="s">
        <v>1247</v>
      </c>
      <c r="J137" s="254" t="s">
        <v>484</v>
      </c>
      <c r="K137" s="254" t="s">
        <v>1247</v>
      </c>
      <c r="L137" s="255" t="n">
        <v>421911361044</v>
      </c>
      <c r="M137" s="254" t="s">
        <v>1604</v>
      </c>
      <c r="N137" s="254"/>
      <c r="O137" s="254"/>
      <c r="P137" s="254"/>
    </row>
    <row r="138" customFormat="false" ht="9.75" hidden="false" customHeight="false" outlineLevel="0" collapsed="false">
      <c r="A138" s="258" t="s">
        <v>1605</v>
      </c>
      <c r="B138" s="259" t="s">
        <v>1606</v>
      </c>
      <c r="C138" s="260" t="s">
        <v>477</v>
      </c>
      <c r="D138" s="259" t="s">
        <v>1607</v>
      </c>
      <c r="E138" s="259" t="s">
        <v>479</v>
      </c>
      <c r="F138" s="259" t="s">
        <v>639</v>
      </c>
      <c r="G138" s="259" t="s">
        <v>1608</v>
      </c>
      <c r="H138" s="259" t="s">
        <v>1609</v>
      </c>
      <c r="I138" s="259" t="s">
        <v>1610</v>
      </c>
      <c r="J138" s="259" t="s">
        <v>484</v>
      </c>
      <c r="K138" s="259" t="s">
        <v>1611</v>
      </c>
      <c r="L138" s="263" t="n">
        <v>421905504040</v>
      </c>
      <c r="M138" s="259" t="s">
        <v>1612</v>
      </c>
      <c r="N138" s="272"/>
      <c r="O138" s="259"/>
      <c r="P138" s="259"/>
    </row>
    <row r="139" customFormat="false" ht="9.75" hidden="false" customHeight="false" outlineLevel="0" collapsed="false">
      <c r="A139" s="258" t="s">
        <v>1613</v>
      </c>
      <c r="B139" s="259" t="s">
        <v>1614</v>
      </c>
      <c r="C139" s="260" t="s">
        <v>477</v>
      </c>
      <c r="D139" s="260" t="s">
        <v>576</v>
      </c>
      <c r="E139" s="259" t="s">
        <v>479</v>
      </c>
      <c r="F139" s="260" t="s">
        <v>1289</v>
      </c>
      <c r="G139" s="261" t="s">
        <v>1615</v>
      </c>
      <c r="H139" s="259" t="s">
        <v>1616</v>
      </c>
      <c r="I139" s="259" t="s">
        <v>1617</v>
      </c>
      <c r="J139" s="259" t="s">
        <v>484</v>
      </c>
      <c r="K139" s="259" t="s">
        <v>1617</v>
      </c>
      <c r="L139" s="263" t="n">
        <v>421903202270</v>
      </c>
      <c r="M139" s="259" t="s">
        <v>1618</v>
      </c>
      <c r="N139" s="259"/>
      <c r="O139" s="259"/>
      <c r="P139" s="259"/>
    </row>
    <row r="140" customFormat="false" ht="9.75" hidden="false" customHeight="false" outlineLevel="0" collapsed="false">
      <c r="A140" s="258" t="s">
        <v>1619</v>
      </c>
      <c r="B140" s="259" t="s">
        <v>1620</v>
      </c>
      <c r="C140" s="260" t="s">
        <v>477</v>
      </c>
      <c r="D140" s="259" t="s">
        <v>1621</v>
      </c>
      <c r="E140" s="259" t="s">
        <v>610</v>
      </c>
      <c r="F140" s="259" t="s">
        <v>611</v>
      </c>
      <c r="G140" s="259" t="s">
        <v>1622</v>
      </c>
      <c r="H140" s="259" t="s">
        <v>1623</v>
      </c>
      <c r="I140" s="259" t="s">
        <v>1624</v>
      </c>
      <c r="J140" s="259" t="s">
        <v>561</v>
      </c>
      <c r="K140" s="259" t="s">
        <v>1625</v>
      </c>
      <c r="L140" s="263" t="n">
        <v>421911928826</v>
      </c>
      <c r="M140" s="259" t="s">
        <v>1626</v>
      </c>
      <c r="N140" s="259"/>
      <c r="O140" s="259"/>
      <c r="P140" s="259"/>
    </row>
    <row r="141" customFormat="false" ht="9.75" hidden="false" customHeight="false" outlineLevel="0" collapsed="false">
      <c r="A141" s="258" t="s">
        <v>1627</v>
      </c>
      <c r="B141" s="259" t="s">
        <v>1628</v>
      </c>
      <c r="C141" s="260" t="s">
        <v>477</v>
      </c>
      <c r="D141" s="260" t="s">
        <v>576</v>
      </c>
      <c r="E141" s="259" t="s">
        <v>479</v>
      </c>
      <c r="F141" s="259" t="s">
        <v>1289</v>
      </c>
      <c r="G141" s="259" t="s">
        <v>1629</v>
      </c>
      <c r="H141" s="259" t="s">
        <v>1630</v>
      </c>
      <c r="I141" s="259" t="s">
        <v>1631</v>
      </c>
      <c r="J141" s="259" t="s">
        <v>561</v>
      </c>
      <c r="K141" s="259" t="s">
        <v>1632</v>
      </c>
      <c r="L141" s="263" t="s">
        <v>1633</v>
      </c>
      <c r="M141" s="259" t="s">
        <v>1634</v>
      </c>
      <c r="N141" s="259" t="s">
        <v>1635</v>
      </c>
      <c r="O141" s="259"/>
      <c r="P141" s="259"/>
    </row>
    <row r="142" customFormat="false" ht="9.75" hidden="false" customHeight="false" outlineLevel="0" collapsed="false">
      <c r="A142" s="277" t="s">
        <v>1636</v>
      </c>
      <c r="B142" s="278" t="s">
        <v>1637</v>
      </c>
      <c r="C142" s="260" t="s">
        <v>477</v>
      </c>
      <c r="D142" s="278" t="s">
        <v>1638</v>
      </c>
      <c r="E142" s="278" t="s">
        <v>479</v>
      </c>
      <c r="F142" s="278" t="s">
        <v>647</v>
      </c>
      <c r="G142" s="278" t="s">
        <v>1639</v>
      </c>
      <c r="H142" s="278" t="s">
        <v>1640</v>
      </c>
      <c r="I142" s="278" t="s">
        <v>1641</v>
      </c>
      <c r="J142" s="278" t="s">
        <v>484</v>
      </c>
      <c r="K142" s="278" t="s">
        <v>1642</v>
      </c>
      <c r="L142" s="279" t="s">
        <v>1643</v>
      </c>
      <c r="M142" s="278" t="s">
        <v>1644</v>
      </c>
      <c r="N142" s="278"/>
      <c r="O142" s="278"/>
      <c r="P142" s="278"/>
    </row>
    <row r="143" customFormat="false" ht="9.75" hidden="false" customHeight="false" outlineLevel="0" collapsed="false">
      <c r="A143" s="253" t="s">
        <v>1645</v>
      </c>
      <c r="B143" s="254" t="s">
        <v>1646</v>
      </c>
      <c r="C143" s="254" t="s">
        <v>477</v>
      </c>
      <c r="D143" s="254" t="s">
        <v>1647</v>
      </c>
      <c r="E143" s="254" t="s">
        <v>610</v>
      </c>
      <c r="F143" s="254" t="s">
        <v>1648</v>
      </c>
      <c r="G143" s="254" t="s">
        <v>1649</v>
      </c>
      <c r="H143" s="254" t="s">
        <v>1650</v>
      </c>
      <c r="I143" s="254" t="s">
        <v>1651</v>
      </c>
      <c r="J143" s="254" t="s">
        <v>1652</v>
      </c>
      <c r="K143" s="254" t="s">
        <v>1651</v>
      </c>
      <c r="L143" s="255" t="n">
        <v>421415073611</v>
      </c>
      <c r="M143" s="254" t="s">
        <v>1653</v>
      </c>
      <c r="N143" s="254"/>
      <c r="O143" s="254"/>
      <c r="P143" s="254"/>
    </row>
    <row r="144" customFormat="false" ht="9.75" hidden="false" customHeight="false" outlineLevel="0" collapsed="false">
      <c r="A144" s="258" t="s">
        <v>1654</v>
      </c>
      <c r="B144" s="259" t="s">
        <v>1655</v>
      </c>
      <c r="C144" s="260" t="s">
        <v>477</v>
      </c>
      <c r="D144" s="259" t="s">
        <v>1656</v>
      </c>
      <c r="E144" s="259" t="s">
        <v>479</v>
      </c>
      <c r="F144" s="259" t="s">
        <v>1657</v>
      </c>
      <c r="G144" s="259" t="s">
        <v>1658</v>
      </c>
      <c r="H144" s="261" t="s">
        <v>1659</v>
      </c>
      <c r="I144" s="259" t="s">
        <v>1660</v>
      </c>
      <c r="J144" s="259" t="s">
        <v>484</v>
      </c>
      <c r="K144" s="259" t="s">
        <v>1661</v>
      </c>
      <c r="L144" s="263" t="n">
        <v>421903601379</v>
      </c>
      <c r="M144" s="259" t="s">
        <v>1662</v>
      </c>
      <c r="N144" s="259"/>
      <c r="O144" s="259"/>
      <c r="P144" s="259"/>
    </row>
    <row r="145" customFormat="false" ht="9.75" hidden="false" customHeight="false" outlineLevel="0" collapsed="false">
      <c r="A145" s="258" t="s">
        <v>1663</v>
      </c>
      <c r="B145" s="259" t="s">
        <v>1664</v>
      </c>
      <c r="C145" s="260" t="s">
        <v>477</v>
      </c>
      <c r="D145" s="259" t="s">
        <v>1665</v>
      </c>
      <c r="E145" s="259" t="s">
        <v>479</v>
      </c>
      <c r="F145" s="259" t="s">
        <v>1666</v>
      </c>
      <c r="G145" s="259" t="s">
        <v>1667</v>
      </c>
      <c r="H145" s="259" t="s">
        <v>1668</v>
      </c>
      <c r="I145" s="259" t="s">
        <v>1669</v>
      </c>
      <c r="J145" s="259" t="s">
        <v>484</v>
      </c>
      <c r="K145" s="259" t="s">
        <v>1670</v>
      </c>
      <c r="L145" s="263" t="n">
        <v>421903370792</v>
      </c>
      <c r="M145" s="259" t="s">
        <v>1671</v>
      </c>
      <c r="N145" s="259"/>
      <c r="O145" s="259"/>
      <c r="P145" s="276" t="s">
        <v>1672</v>
      </c>
    </row>
    <row r="146" customFormat="false" ht="9.75" hidden="false" customHeight="false" outlineLevel="0" collapsed="false">
      <c r="A146" s="258" t="s">
        <v>1673</v>
      </c>
      <c r="B146" s="259" t="s">
        <v>1674</v>
      </c>
      <c r="C146" s="260" t="s">
        <v>477</v>
      </c>
      <c r="D146" s="259" t="s">
        <v>1675</v>
      </c>
      <c r="E146" s="259" t="s">
        <v>479</v>
      </c>
      <c r="F146" s="259" t="s">
        <v>1181</v>
      </c>
      <c r="G146" s="259" t="s">
        <v>1676</v>
      </c>
      <c r="H146" s="259" t="s">
        <v>1677</v>
      </c>
      <c r="I146" s="259" t="s">
        <v>1678</v>
      </c>
      <c r="J146" s="259" t="s">
        <v>561</v>
      </c>
      <c r="K146" s="259" t="s">
        <v>1679</v>
      </c>
      <c r="L146" s="263" t="n">
        <v>421905795511</v>
      </c>
      <c r="M146" s="259" t="s">
        <v>1680</v>
      </c>
      <c r="N146" s="259"/>
      <c r="O146" s="259"/>
      <c r="P146" s="259"/>
    </row>
    <row r="147" customFormat="false" ht="9.75" hidden="false" customHeight="false" outlineLevel="0" collapsed="false">
      <c r="A147" s="258" t="s">
        <v>1681</v>
      </c>
      <c r="B147" s="259" t="s">
        <v>1682</v>
      </c>
      <c r="C147" s="260" t="s">
        <v>477</v>
      </c>
      <c r="D147" s="259" t="s">
        <v>1683</v>
      </c>
      <c r="E147" s="259" t="s">
        <v>1684</v>
      </c>
      <c r="F147" s="259" t="s">
        <v>1685</v>
      </c>
      <c r="G147" s="259" t="s">
        <v>1686</v>
      </c>
      <c r="H147" s="259" t="s">
        <v>1687</v>
      </c>
      <c r="I147" s="259" t="s">
        <v>1688</v>
      </c>
      <c r="J147" s="259" t="s">
        <v>561</v>
      </c>
      <c r="K147" s="259" t="s">
        <v>1689</v>
      </c>
      <c r="L147" s="263" t="n">
        <v>421903363993</v>
      </c>
      <c r="M147" s="259" t="s">
        <v>1690</v>
      </c>
      <c r="N147" s="259"/>
      <c r="O147" s="259"/>
      <c r="P147" s="259"/>
    </row>
    <row r="148" customFormat="false" ht="9.75" hidden="false" customHeight="false" outlineLevel="0" collapsed="false">
      <c r="A148" s="258" t="s">
        <v>1691</v>
      </c>
      <c r="B148" s="259" t="s">
        <v>1692</v>
      </c>
      <c r="C148" s="260" t="s">
        <v>477</v>
      </c>
      <c r="D148" s="259" t="s">
        <v>1693</v>
      </c>
      <c r="E148" s="259" t="s">
        <v>479</v>
      </c>
      <c r="F148" s="259" t="s">
        <v>1289</v>
      </c>
      <c r="G148" s="259" t="s">
        <v>1694</v>
      </c>
      <c r="H148" s="259" t="s">
        <v>1695</v>
      </c>
      <c r="I148" s="259" t="s">
        <v>1696</v>
      </c>
      <c r="J148" s="259" t="s">
        <v>561</v>
      </c>
      <c r="K148" s="259" t="s">
        <v>1697</v>
      </c>
      <c r="L148" s="263" t="n">
        <v>421903740961</v>
      </c>
      <c r="M148" s="259" t="s">
        <v>1698</v>
      </c>
      <c r="N148" s="259"/>
      <c r="O148" s="259"/>
      <c r="P148" s="259"/>
    </row>
    <row r="149" customFormat="false" ht="9.75" hidden="false" customHeight="false" outlineLevel="0" collapsed="false">
      <c r="A149" s="258" t="s">
        <v>1699</v>
      </c>
      <c r="B149" s="259" t="s">
        <v>1700</v>
      </c>
      <c r="C149" s="260" t="s">
        <v>477</v>
      </c>
      <c r="D149" s="259" t="s">
        <v>1701</v>
      </c>
      <c r="E149" s="259" t="s">
        <v>479</v>
      </c>
      <c r="F149" s="259" t="s">
        <v>922</v>
      </c>
      <c r="G149" s="259" t="s">
        <v>1702</v>
      </c>
      <c r="H149" s="264" t="s">
        <v>1703</v>
      </c>
      <c r="I149" s="259" t="s">
        <v>1704</v>
      </c>
      <c r="J149" s="259" t="s">
        <v>561</v>
      </c>
      <c r="K149" s="259" t="s">
        <v>1705</v>
      </c>
      <c r="L149" s="263" t="n">
        <v>421903714918</v>
      </c>
      <c r="M149" s="259" t="s">
        <v>1706</v>
      </c>
      <c r="N149" s="259"/>
      <c r="O149" s="259"/>
      <c r="P149" s="259"/>
    </row>
    <row r="150" customFormat="false" ht="9.75" hidden="false" customHeight="false" outlineLevel="0" collapsed="false">
      <c r="A150" s="258" t="s">
        <v>1707</v>
      </c>
      <c r="B150" s="259" t="s">
        <v>1708</v>
      </c>
      <c r="C150" s="260" t="s">
        <v>477</v>
      </c>
      <c r="D150" s="259" t="s">
        <v>1709</v>
      </c>
      <c r="E150" s="259" t="s">
        <v>479</v>
      </c>
      <c r="F150" s="259" t="s">
        <v>1710</v>
      </c>
      <c r="G150" s="264" t="s">
        <v>1711</v>
      </c>
      <c r="H150" s="259" t="s">
        <v>1712</v>
      </c>
      <c r="I150" s="259" t="s">
        <v>1713</v>
      </c>
      <c r="J150" s="259" t="s">
        <v>484</v>
      </c>
      <c r="K150" s="259" t="s">
        <v>1714</v>
      </c>
      <c r="L150" s="263" t="n">
        <v>421918882990</v>
      </c>
      <c r="M150" s="259" t="s">
        <v>1715</v>
      </c>
      <c r="N150" s="259"/>
      <c r="O150" s="259"/>
      <c r="P150" s="259"/>
    </row>
    <row r="151" customFormat="false" ht="9.75" hidden="false" customHeight="false" outlineLevel="0" collapsed="false">
      <c r="A151" s="258" t="s">
        <v>1716</v>
      </c>
      <c r="B151" s="259" t="s">
        <v>1717</v>
      </c>
      <c r="C151" s="260" t="s">
        <v>477</v>
      </c>
      <c r="D151" s="260" t="s">
        <v>576</v>
      </c>
      <c r="E151" s="259" t="s">
        <v>479</v>
      </c>
      <c r="F151" s="260" t="s">
        <v>1289</v>
      </c>
      <c r="G151" s="259" t="s">
        <v>1718</v>
      </c>
      <c r="H151" s="259" t="s">
        <v>1719</v>
      </c>
      <c r="I151" s="259" t="s">
        <v>1720</v>
      </c>
      <c r="J151" s="259" t="s">
        <v>1721</v>
      </c>
      <c r="K151" s="259" t="s">
        <v>1720</v>
      </c>
      <c r="L151" s="263" t="n">
        <v>421917476268</v>
      </c>
      <c r="M151" s="259" t="s">
        <v>1722</v>
      </c>
      <c r="N151" s="259"/>
      <c r="O151" s="259"/>
      <c r="P151" s="259"/>
    </row>
    <row r="152" customFormat="false" ht="9.75" hidden="false" customHeight="false" outlineLevel="0" collapsed="false">
      <c r="A152" s="258" t="s">
        <v>1723</v>
      </c>
      <c r="B152" s="259" t="s">
        <v>1724</v>
      </c>
      <c r="C152" s="260" t="s">
        <v>477</v>
      </c>
      <c r="D152" s="259" t="s">
        <v>1725</v>
      </c>
      <c r="E152" s="259" t="s">
        <v>843</v>
      </c>
      <c r="F152" s="259" t="s">
        <v>844</v>
      </c>
      <c r="G152" s="259" t="s">
        <v>1726</v>
      </c>
      <c r="H152" s="261" t="s">
        <v>1727</v>
      </c>
      <c r="I152" s="259" t="s">
        <v>1728</v>
      </c>
      <c r="J152" s="259" t="s">
        <v>1721</v>
      </c>
      <c r="K152" s="259" t="s">
        <v>1728</v>
      </c>
      <c r="L152" s="263" t="n">
        <v>421905193404</v>
      </c>
      <c r="M152" s="259" t="s">
        <v>1729</v>
      </c>
      <c r="N152" s="259"/>
      <c r="O152" s="259"/>
      <c r="P152" s="259"/>
    </row>
    <row r="153" customFormat="false" ht="9.75" hidden="false" customHeight="false" outlineLevel="0" collapsed="false">
      <c r="A153" s="258" t="s">
        <v>1730</v>
      </c>
      <c r="B153" s="259" t="s">
        <v>1731</v>
      </c>
      <c r="C153" s="260" t="s">
        <v>477</v>
      </c>
      <c r="D153" s="259" t="s">
        <v>1732</v>
      </c>
      <c r="E153" s="259" t="s">
        <v>752</v>
      </c>
      <c r="F153" s="259" t="s">
        <v>753</v>
      </c>
      <c r="G153" s="259" t="s">
        <v>1733</v>
      </c>
      <c r="H153" s="259" t="s">
        <v>1734</v>
      </c>
      <c r="I153" s="259" t="s">
        <v>1735</v>
      </c>
      <c r="J153" s="259" t="s">
        <v>561</v>
      </c>
      <c r="K153" s="259" t="s">
        <v>1736</v>
      </c>
      <c r="L153" s="263" t="n">
        <v>421902902970</v>
      </c>
      <c r="M153" s="259" t="s">
        <v>1737</v>
      </c>
      <c r="N153" s="259"/>
      <c r="O153" s="259"/>
      <c r="P153" s="259"/>
    </row>
    <row r="154" customFormat="false" ht="9.75" hidden="false" customHeight="false" outlineLevel="0" collapsed="false">
      <c r="A154" s="258" t="s">
        <v>1738</v>
      </c>
      <c r="B154" s="259" t="s">
        <v>1739</v>
      </c>
      <c r="C154" s="260" t="s">
        <v>477</v>
      </c>
      <c r="D154" s="259" t="s">
        <v>1740</v>
      </c>
      <c r="E154" s="259" t="s">
        <v>479</v>
      </c>
      <c r="F154" s="259" t="s">
        <v>691</v>
      </c>
      <c r="G154" s="259" t="s">
        <v>1741</v>
      </c>
      <c r="H154" s="259" t="s">
        <v>1742</v>
      </c>
      <c r="I154" s="259" t="s">
        <v>1743</v>
      </c>
      <c r="J154" s="259" t="s">
        <v>484</v>
      </c>
      <c r="K154" s="262" t="s">
        <v>1744</v>
      </c>
      <c r="L154" s="270" t="n">
        <v>421903262626</v>
      </c>
      <c r="M154" s="259" t="s">
        <v>1745</v>
      </c>
      <c r="N154" s="259"/>
      <c r="O154" s="259"/>
      <c r="P154" s="259"/>
    </row>
    <row r="155" customFormat="false" ht="9.75" hidden="false" customHeight="false" outlineLevel="0" collapsed="false">
      <c r="A155" s="258" t="s">
        <v>1746</v>
      </c>
      <c r="B155" s="259" t="s">
        <v>1747</v>
      </c>
      <c r="C155" s="260" t="s">
        <v>477</v>
      </c>
      <c r="D155" s="259" t="s">
        <v>1748</v>
      </c>
      <c r="E155" s="259" t="s">
        <v>479</v>
      </c>
      <c r="F155" s="259" t="s">
        <v>922</v>
      </c>
      <c r="G155" s="259" t="s">
        <v>1749</v>
      </c>
      <c r="H155" s="259" t="s">
        <v>1750</v>
      </c>
      <c r="I155" s="259" t="s">
        <v>1751</v>
      </c>
      <c r="J155" s="259" t="s">
        <v>1392</v>
      </c>
      <c r="K155" s="259" t="s">
        <v>1752</v>
      </c>
      <c r="L155" s="263" t="n">
        <v>421902228191</v>
      </c>
      <c r="M155" s="259" t="s">
        <v>1753</v>
      </c>
      <c r="N155" s="259"/>
      <c r="O155" s="259"/>
      <c r="P155" s="259"/>
    </row>
    <row r="156" customFormat="false" ht="9.75" hidden="false" customHeight="false" outlineLevel="0" collapsed="false">
      <c r="A156" s="258" t="s">
        <v>1754</v>
      </c>
      <c r="B156" s="259" t="s">
        <v>1755</v>
      </c>
      <c r="C156" s="260" t="s">
        <v>477</v>
      </c>
      <c r="D156" s="260" t="s">
        <v>576</v>
      </c>
      <c r="E156" s="259" t="s">
        <v>479</v>
      </c>
      <c r="F156" s="260" t="s">
        <v>1289</v>
      </c>
      <c r="G156" s="259" t="s">
        <v>1756</v>
      </c>
      <c r="H156" s="261" t="s">
        <v>1757</v>
      </c>
      <c r="I156" s="259" t="s">
        <v>1758</v>
      </c>
      <c r="J156" s="259" t="s">
        <v>561</v>
      </c>
      <c r="K156" s="259" t="s">
        <v>1759</v>
      </c>
      <c r="L156" s="263" t="n">
        <v>421905305338</v>
      </c>
      <c r="M156" s="259" t="s">
        <v>1760</v>
      </c>
      <c r="N156" s="259"/>
      <c r="O156" s="259"/>
      <c r="P156" s="259"/>
    </row>
    <row r="157" customFormat="false" ht="9.75" hidden="false" customHeight="false" outlineLevel="0" collapsed="false">
      <c r="A157" s="258" t="s">
        <v>1761</v>
      </c>
      <c r="B157" s="259" t="s">
        <v>1762</v>
      </c>
      <c r="C157" s="260" t="s">
        <v>477</v>
      </c>
      <c r="D157" s="260" t="s">
        <v>576</v>
      </c>
      <c r="E157" s="260" t="s">
        <v>479</v>
      </c>
      <c r="F157" s="260" t="s">
        <v>1289</v>
      </c>
      <c r="G157" s="261" t="s">
        <v>1763</v>
      </c>
      <c r="H157" s="261" t="s">
        <v>1764</v>
      </c>
      <c r="I157" s="260" t="s">
        <v>1765</v>
      </c>
      <c r="J157" s="260" t="s">
        <v>561</v>
      </c>
      <c r="K157" s="260" t="s">
        <v>1765</v>
      </c>
      <c r="L157" s="270" t="n">
        <v>421908979442</v>
      </c>
      <c r="M157" s="260" t="s">
        <v>1766</v>
      </c>
      <c r="N157" s="260"/>
      <c r="O157" s="260"/>
      <c r="P157" s="260"/>
    </row>
    <row r="158" customFormat="false" ht="9.75" hidden="false" customHeight="false" outlineLevel="0" collapsed="false">
      <c r="A158" s="258" t="s">
        <v>1767</v>
      </c>
      <c r="B158" s="259" t="s">
        <v>1768</v>
      </c>
      <c r="C158" s="260" t="s">
        <v>477</v>
      </c>
      <c r="D158" s="260" t="s">
        <v>576</v>
      </c>
      <c r="E158" s="259" t="s">
        <v>479</v>
      </c>
      <c r="F158" s="259" t="s">
        <v>1289</v>
      </c>
      <c r="G158" s="259" t="s">
        <v>1769</v>
      </c>
      <c r="H158" s="259" t="s">
        <v>1770</v>
      </c>
      <c r="I158" s="259" t="s">
        <v>1771</v>
      </c>
      <c r="J158" s="259" t="s">
        <v>561</v>
      </c>
      <c r="K158" s="259" t="s">
        <v>1772</v>
      </c>
      <c r="L158" s="263" t="n">
        <v>421903708275</v>
      </c>
      <c r="M158" s="259" t="s">
        <v>1773</v>
      </c>
      <c r="N158" s="259"/>
      <c r="O158" s="259"/>
      <c r="P158" s="259" t="s">
        <v>1774</v>
      </c>
    </row>
    <row r="159" customFormat="false" ht="9.75" hidden="false" customHeight="false" outlineLevel="0" collapsed="false">
      <c r="A159" s="258" t="s">
        <v>1775</v>
      </c>
      <c r="B159" s="259" t="s">
        <v>1776</v>
      </c>
      <c r="C159" s="260" t="s">
        <v>477</v>
      </c>
      <c r="D159" s="260" t="s">
        <v>1777</v>
      </c>
      <c r="E159" s="260" t="s">
        <v>610</v>
      </c>
      <c r="F159" s="260" t="s">
        <v>611</v>
      </c>
      <c r="G159" s="261" t="s">
        <v>1778</v>
      </c>
      <c r="H159" s="261" t="s">
        <v>1779</v>
      </c>
      <c r="I159" s="260" t="s">
        <v>1780</v>
      </c>
      <c r="J159" s="260" t="s">
        <v>484</v>
      </c>
      <c r="K159" s="260" t="s">
        <v>1780</v>
      </c>
      <c r="L159" s="270" t="n">
        <v>421915802888</v>
      </c>
      <c r="M159" s="260" t="s">
        <v>1781</v>
      </c>
      <c r="N159" s="260"/>
      <c r="O159" s="260"/>
      <c r="P159" s="260"/>
    </row>
    <row r="160" customFormat="false" ht="9.75" hidden="false" customHeight="false" outlineLevel="0" collapsed="false">
      <c r="A160" s="258" t="s">
        <v>1782</v>
      </c>
      <c r="B160" s="259" t="s">
        <v>1783</v>
      </c>
      <c r="C160" s="260" t="s">
        <v>477</v>
      </c>
      <c r="D160" s="260" t="s">
        <v>1784</v>
      </c>
      <c r="E160" s="259" t="s">
        <v>479</v>
      </c>
      <c r="F160" s="259" t="s">
        <v>1785</v>
      </c>
      <c r="G160" s="259" t="s">
        <v>1786</v>
      </c>
      <c r="H160" s="259" t="s">
        <v>1787</v>
      </c>
      <c r="I160" s="259" t="s">
        <v>1788</v>
      </c>
      <c r="J160" s="259" t="s">
        <v>561</v>
      </c>
      <c r="K160" s="259" t="s">
        <v>1788</v>
      </c>
      <c r="L160" s="263" t="n">
        <v>421905343077</v>
      </c>
      <c r="M160" s="259" t="s">
        <v>1789</v>
      </c>
      <c r="N160" s="259"/>
      <c r="O160" s="259"/>
      <c r="P160" s="259"/>
    </row>
    <row r="161" customFormat="false" ht="9.75" hidden="false" customHeight="false" outlineLevel="0" collapsed="false">
      <c r="A161" s="258" t="s">
        <v>1790</v>
      </c>
      <c r="B161" s="259" t="s">
        <v>1791</v>
      </c>
      <c r="C161" s="260" t="s">
        <v>477</v>
      </c>
      <c r="D161" s="260" t="s">
        <v>576</v>
      </c>
      <c r="E161" s="260" t="s">
        <v>479</v>
      </c>
      <c r="F161" s="260" t="s">
        <v>1289</v>
      </c>
      <c r="G161" s="259" t="s">
        <v>1792</v>
      </c>
      <c r="H161" s="259" t="s">
        <v>1793</v>
      </c>
      <c r="I161" s="260" t="s">
        <v>1794</v>
      </c>
      <c r="J161" s="259" t="s">
        <v>561</v>
      </c>
      <c r="K161" s="260" t="s">
        <v>1795</v>
      </c>
      <c r="L161" s="263" t="n">
        <v>421918529304</v>
      </c>
      <c r="M161" s="260" t="s">
        <v>1796</v>
      </c>
      <c r="N161" s="259"/>
      <c r="O161" s="260"/>
      <c r="P161" s="259"/>
    </row>
    <row r="162" customFormat="false" ht="9.75" hidden="false" customHeight="false" outlineLevel="0" collapsed="false">
      <c r="A162" s="253" t="s">
        <v>1797</v>
      </c>
      <c r="B162" s="254" t="s">
        <v>1798</v>
      </c>
      <c r="C162" s="254" t="s">
        <v>477</v>
      </c>
      <c r="D162" s="254" t="s">
        <v>576</v>
      </c>
      <c r="E162" s="254" t="s">
        <v>479</v>
      </c>
      <c r="F162" s="254" t="s">
        <v>1289</v>
      </c>
      <c r="G162" s="254" t="s">
        <v>1799</v>
      </c>
      <c r="H162" s="254" t="s">
        <v>1800</v>
      </c>
      <c r="I162" s="254" t="s">
        <v>1801</v>
      </c>
      <c r="J162" s="254" t="s">
        <v>1802</v>
      </c>
      <c r="K162" s="254" t="s">
        <v>1803</v>
      </c>
      <c r="L162" s="255" t="s">
        <v>1804</v>
      </c>
      <c r="M162" s="254" t="s">
        <v>1805</v>
      </c>
      <c r="N162" s="254"/>
      <c r="O162" s="254"/>
      <c r="P162" s="254"/>
    </row>
    <row r="163" customFormat="false" ht="9.75" hidden="false" customHeight="false" outlineLevel="0" collapsed="false">
      <c r="A163" s="258" t="s">
        <v>1806</v>
      </c>
      <c r="B163" s="259" t="s">
        <v>1807</v>
      </c>
      <c r="C163" s="260" t="s">
        <v>477</v>
      </c>
      <c r="D163" s="260" t="s">
        <v>576</v>
      </c>
      <c r="E163" s="259" t="s">
        <v>479</v>
      </c>
      <c r="F163" s="260" t="s">
        <v>577</v>
      </c>
      <c r="G163" s="261" t="s">
        <v>1808</v>
      </c>
      <c r="H163" s="261" t="s">
        <v>1809</v>
      </c>
      <c r="I163" s="259" t="s">
        <v>1810</v>
      </c>
      <c r="J163" s="259" t="s">
        <v>561</v>
      </c>
      <c r="K163" s="259" t="s">
        <v>1811</v>
      </c>
      <c r="L163" s="263" t="n">
        <v>421903692095</v>
      </c>
      <c r="M163" s="259" t="s">
        <v>1812</v>
      </c>
      <c r="N163" s="259"/>
      <c r="O163" s="259"/>
      <c r="P163" s="259"/>
    </row>
    <row r="164" customFormat="false" ht="9.75" hidden="false" customHeight="false" outlineLevel="0" collapsed="false">
      <c r="A164" s="258" t="s">
        <v>1813</v>
      </c>
      <c r="B164" s="259" t="s">
        <v>1814</v>
      </c>
      <c r="C164" s="260" t="s">
        <v>477</v>
      </c>
      <c r="D164" s="260" t="s">
        <v>576</v>
      </c>
      <c r="E164" s="260" t="s">
        <v>479</v>
      </c>
      <c r="F164" s="260" t="s">
        <v>1289</v>
      </c>
      <c r="G164" s="259" t="s">
        <v>1815</v>
      </c>
      <c r="H164" s="264" t="s">
        <v>1816</v>
      </c>
      <c r="I164" s="260" t="s">
        <v>1817</v>
      </c>
      <c r="J164" s="260" t="s">
        <v>561</v>
      </c>
      <c r="K164" s="260" t="s">
        <v>1818</v>
      </c>
      <c r="L164" s="263" t="n">
        <v>421915499077</v>
      </c>
      <c r="M164" s="260" t="s">
        <v>1819</v>
      </c>
      <c r="N164" s="260"/>
      <c r="O164" s="260"/>
      <c r="P164" s="260"/>
    </row>
    <row r="165" customFormat="false" ht="9.75" hidden="false" customHeight="false" outlineLevel="0" collapsed="false">
      <c r="A165" s="258" t="s">
        <v>1820</v>
      </c>
      <c r="B165" s="259" t="s">
        <v>1821</v>
      </c>
      <c r="C165" s="260" t="s">
        <v>477</v>
      </c>
      <c r="D165" s="260" t="s">
        <v>1822</v>
      </c>
      <c r="E165" s="260" t="s">
        <v>479</v>
      </c>
      <c r="F165" s="260" t="s">
        <v>1289</v>
      </c>
      <c r="G165" s="264" t="s">
        <v>1823</v>
      </c>
      <c r="H165" s="264" t="s">
        <v>1824</v>
      </c>
      <c r="I165" s="260" t="s">
        <v>1825</v>
      </c>
      <c r="J165" s="260" t="s">
        <v>1504</v>
      </c>
      <c r="K165" s="260" t="s">
        <v>1826</v>
      </c>
      <c r="L165" s="263" t="n">
        <v>421905234323</v>
      </c>
      <c r="M165" s="260" t="s">
        <v>1827</v>
      </c>
      <c r="N165" s="259"/>
      <c r="O165" s="260"/>
      <c r="P165" s="259"/>
    </row>
    <row r="166" customFormat="false" ht="9.75" hidden="false" customHeight="false" outlineLevel="0" collapsed="false">
      <c r="A166" s="258" t="s">
        <v>1828</v>
      </c>
      <c r="B166" s="259" t="s">
        <v>1829</v>
      </c>
      <c r="C166" s="260" t="s">
        <v>477</v>
      </c>
      <c r="D166" s="259" t="s">
        <v>1830</v>
      </c>
      <c r="E166" s="259" t="s">
        <v>479</v>
      </c>
      <c r="F166" s="259" t="s">
        <v>1657</v>
      </c>
      <c r="G166" s="261" t="s">
        <v>1831</v>
      </c>
      <c r="H166" s="261" t="s">
        <v>1832</v>
      </c>
      <c r="I166" s="259" t="s">
        <v>1833</v>
      </c>
      <c r="J166" s="259" t="s">
        <v>561</v>
      </c>
      <c r="K166" s="259" t="s">
        <v>1833</v>
      </c>
      <c r="L166" s="263" t="n">
        <v>421915902632</v>
      </c>
      <c r="M166" s="259" t="s">
        <v>1834</v>
      </c>
      <c r="N166" s="259"/>
      <c r="O166" s="259"/>
      <c r="P166" s="259"/>
    </row>
    <row r="167" customFormat="false" ht="9.75" hidden="false" customHeight="false" outlineLevel="0" collapsed="false">
      <c r="A167" s="258" t="s">
        <v>1835</v>
      </c>
      <c r="B167" s="259" t="s">
        <v>1836</v>
      </c>
      <c r="C167" s="260" t="s">
        <v>477</v>
      </c>
      <c r="D167" s="260" t="s">
        <v>576</v>
      </c>
      <c r="E167" s="260" t="s">
        <v>479</v>
      </c>
      <c r="F167" s="260" t="s">
        <v>1289</v>
      </c>
      <c r="G167" s="259" t="s">
        <v>1837</v>
      </c>
      <c r="H167" s="259" t="s">
        <v>1838</v>
      </c>
      <c r="I167" s="260" t="s">
        <v>1839</v>
      </c>
      <c r="J167" s="260" t="s">
        <v>484</v>
      </c>
      <c r="K167" s="260" t="s">
        <v>1840</v>
      </c>
      <c r="L167" s="263" t="n">
        <v>421905650170</v>
      </c>
      <c r="M167" s="260" t="s">
        <v>1841</v>
      </c>
      <c r="N167" s="260"/>
      <c r="O167" s="260"/>
      <c r="P167" s="260"/>
    </row>
    <row r="168" customFormat="false" ht="9.75" hidden="false" customHeight="false" outlineLevel="0" collapsed="false">
      <c r="A168" s="258" t="s">
        <v>1842</v>
      </c>
      <c r="B168" s="259" t="s">
        <v>1843</v>
      </c>
      <c r="C168" s="260" t="s">
        <v>477</v>
      </c>
      <c r="D168" s="260" t="s">
        <v>576</v>
      </c>
      <c r="E168" s="260" t="s">
        <v>479</v>
      </c>
      <c r="F168" s="260" t="s">
        <v>1289</v>
      </c>
      <c r="G168" s="259" t="s">
        <v>1844</v>
      </c>
      <c r="H168" s="259" t="s">
        <v>1845</v>
      </c>
      <c r="I168" s="260" t="s">
        <v>1846</v>
      </c>
      <c r="J168" s="260" t="s">
        <v>484</v>
      </c>
      <c r="K168" s="260" t="s">
        <v>1847</v>
      </c>
      <c r="L168" s="263" t="n">
        <v>421903636503</v>
      </c>
      <c r="M168" s="260" t="s">
        <v>1848</v>
      </c>
      <c r="N168" s="259"/>
      <c r="O168" s="260"/>
      <c r="P168" s="259"/>
    </row>
    <row r="169" customFormat="false" ht="9.75" hidden="false" customHeight="false" outlineLevel="0" collapsed="false">
      <c r="A169" s="258" t="s">
        <v>1849</v>
      </c>
      <c r="B169" s="259" t="s">
        <v>1850</v>
      </c>
      <c r="C169" s="260" t="s">
        <v>477</v>
      </c>
      <c r="D169" s="259" t="s">
        <v>1851</v>
      </c>
      <c r="E169" s="259" t="s">
        <v>479</v>
      </c>
      <c r="F169" s="259" t="s">
        <v>1363</v>
      </c>
      <c r="G169" s="259" t="s">
        <v>1852</v>
      </c>
      <c r="H169" s="259" t="s">
        <v>1853</v>
      </c>
      <c r="I169" s="259" t="s">
        <v>1854</v>
      </c>
      <c r="J169" s="259" t="s">
        <v>484</v>
      </c>
      <c r="K169" s="259" t="s">
        <v>1855</v>
      </c>
      <c r="L169" s="263" t="n">
        <v>421917263316</v>
      </c>
      <c r="M169" s="259" t="s">
        <v>1856</v>
      </c>
      <c r="N169" s="259"/>
      <c r="O169" s="259"/>
      <c r="P169" s="259"/>
    </row>
    <row r="170" customFormat="false" ht="9.75" hidden="false" customHeight="false" outlineLevel="0" collapsed="false">
      <c r="A170" s="277" t="s">
        <v>1857</v>
      </c>
      <c r="B170" s="278" t="s">
        <v>1858</v>
      </c>
      <c r="C170" s="260" t="s">
        <v>477</v>
      </c>
      <c r="D170" s="278" t="s">
        <v>1859</v>
      </c>
      <c r="E170" s="278" t="s">
        <v>1860</v>
      </c>
      <c r="F170" s="278" t="s">
        <v>1861</v>
      </c>
      <c r="G170" s="278" t="s">
        <v>1862</v>
      </c>
      <c r="H170" s="278" t="s">
        <v>1863</v>
      </c>
      <c r="I170" s="278" t="s">
        <v>1864</v>
      </c>
      <c r="J170" s="278" t="s">
        <v>561</v>
      </c>
      <c r="K170" s="278" t="s">
        <v>1864</v>
      </c>
      <c r="L170" s="279" t="n">
        <v>421905486716</v>
      </c>
      <c r="M170" s="272" t="s">
        <v>1865</v>
      </c>
      <c r="N170" s="278"/>
      <c r="O170" s="272"/>
      <c r="P170" s="278"/>
    </row>
    <row r="171" customFormat="false" ht="9.75" hidden="false" customHeight="false" outlineLevel="0" collapsed="false">
      <c r="A171" s="277" t="s">
        <v>1866</v>
      </c>
      <c r="B171" s="278" t="s">
        <v>1867</v>
      </c>
      <c r="C171" s="260" t="s">
        <v>477</v>
      </c>
      <c r="D171" s="278" t="s">
        <v>1868</v>
      </c>
      <c r="E171" s="278" t="s">
        <v>1869</v>
      </c>
      <c r="F171" s="278" t="s">
        <v>1870</v>
      </c>
      <c r="G171" s="278" t="s">
        <v>1871</v>
      </c>
      <c r="H171" s="278" t="s">
        <v>1872</v>
      </c>
      <c r="I171" s="278" t="s">
        <v>1873</v>
      </c>
      <c r="J171" s="278" t="s">
        <v>561</v>
      </c>
      <c r="K171" s="278" t="s">
        <v>1873</v>
      </c>
      <c r="L171" s="279" t="n">
        <v>421905533719</v>
      </c>
      <c r="M171" s="278" t="s">
        <v>1874</v>
      </c>
      <c r="N171" s="278"/>
      <c r="O171" s="272"/>
      <c r="P171" s="278"/>
    </row>
    <row r="172" customFormat="false" ht="9.75" hidden="false" customHeight="false" outlineLevel="0" collapsed="false">
      <c r="A172" s="258" t="s">
        <v>1875</v>
      </c>
      <c r="B172" s="259" t="s">
        <v>1876</v>
      </c>
      <c r="C172" s="260" t="s">
        <v>477</v>
      </c>
      <c r="D172" s="259" t="s">
        <v>1877</v>
      </c>
      <c r="E172" s="259" t="s">
        <v>1684</v>
      </c>
      <c r="F172" s="259" t="s">
        <v>1878</v>
      </c>
      <c r="G172" s="261" t="s">
        <v>1879</v>
      </c>
      <c r="H172" s="261" t="s">
        <v>1880</v>
      </c>
      <c r="I172" s="259" t="s">
        <v>1881</v>
      </c>
      <c r="J172" s="259" t="s">
        <v>561</v>
      </c>
      <c r="K172" s="259" t="s">
        <v>1881</v>
      </c>
      <c r="L172" s="263" t="n">
        <v>421905235472</v>
      </c>
      <c r="M172" s="259" t="s">
        <v>1882</v>
      </c>
      <c r="N172" s="259"/>
      <c r="O172" s="259"/>
      <c r="P172" s="259"/>
    </row>
    <row r="173" customFormat="false" ht="9.75" hidden="false" customHeight="false" outlineLevel="0" collapsed="false">
      <c r="A173" s="258" t="s">
        <v>1883</v>
      </c>
      <c r="B173" s="259" t="s">
        <v>1884</v>
      </c>
      <c r="C173" s="260" t="s">
        <v>477</v>
      </c>
      <c r="D173" s="259" t="s">
        <v>1885</v>
      </c>
      <c r="E173" s="259" t="s">
        <v>1886</v>
      </c>
      <c r="F173" s="259" t="s">
        <v>1887</v>
      </c>
      <c r="G173" s="259" t="s">
        <v>1888</v>
      </c>
      <c r="H173" s="259" t="s">
        <v>1889</v>
      </c>
      <c r="I173" s="259" t="s">
        <v>1890</v>
      </c>
      <c r="J173" s="259" t="s">
        <v>484</v>
      </c>
      <c r="K173" s="259" t="s">
        <v>1890</v>
      </c>
      <c r="L173" s="263" t="n">
        <v>421905970041</v>
      </c>
      <c r="M173" s="259" t="s">
        <v>1891</v>
      </c>
      <c r="N173" s="259"/>
      <c r="O173" s="259"/>
      <c r="P173" s="259"/>
    </row>
    <row r="174" customFormat="false" ht="9.75" hidden="false" customHeight="false" outlineLevel="0" collapsed="false">
      <c r="A174" s="258" t="s">
        <v>1892</v>
      </c>
      <c r="B174" s="259" t="s">
        <v>1893</v>
      </c>
      <c r="C174" s="260" t="s">
        <v>477</v>
      </c>
      <c r="D174" s="260" t="s">
        <v>1894</v>
      </c>
      <c r="E174" s="260" t="s">
        <v>781</v>
      </c>
      <c r="F174" s="260" t="s">
        <v>852</v>
      </c>
      <c r="G174" s="264" t="s">
        <v>1895</v>
      </c>
      <c r="H174" s="259" t="s">
        <v>1896</v>
      </c>
      <c r="I174" s="260" t="s">
        <v>1897</v>
      </c>
      <c r="J174" s="260" t="s">
        <v>484</v>
      </c>
      <c r="K174" s="260"/>
      <c r="L174" s="263" t="n">
        <v>421907953701</v>
      </c>
      <c r="M174" s="260" t="s">
        <v>1898</v>
      </c>
      <c r="N174" s="259"/>
      <c r="O174" s="260"/>
      <c r="P174" s="259"/>
    </row>
    <row r="175" customFormat="false" ht="9.75" hidden="false" customHeight="false" outlineLevel="0" collapsed="false">
      <c r="A175" s="258" t="s">
        <v>1899</v>
      </c>
      <c r="B175" s="259" t="s">
        <v>1900</v>
      </c>
      <c r="C175" s="260" t="s">
        <v>477</v>
      </c>
      <c r="D175" s="259" t="s">
        <v>1901</v>
      </c>
      <c r="E175" s="259" t="s">
        <v>628</v>
      </c>
      <c r="F175" s="259" t="s">
        <v>629</v>
      </c>
      <c r="G175" s="259" t="s">
        <v>1902</v>
      </c>
      <c r="H175" s="259" t="s">
        <v>1903</v>
      </c>
      <c r="I175" s="259" t="s">
        <v>1904</v>
      </c>
      <c r="J175" s="259" t="s">
        <v>484</v>
      </c>
      <c r="K175" s="259" t="s">
        <v>1904</v>
      </c>
      <c r="L175" s="263" t="n">
        <v>421915879583</v>
      </c>
      <c r="M175" s="259" t="s">
        <v>1905</v>
      </c>
      <c r="N175" s="259"/>
      <c r="O175" s="259"/>
      <c r="P175" s="259"/>
    </row>
    <row r="176" customFormat="false" ht="9.75" hidden="false" customHeight="false" outlineLevel="0" collapsed="false">
      <c r="A176" s="258" t="s">
        <v>1906</v>
      </c>
      <c r="B176" s="259" t="s">
        <v>1907</v>
      </c>
      <c r="C176" s="260" t="s">
        <v>477</v>
      </c>
      <c r="D176" s="259" t="s">
        <v>1647</v>
      </c>
      <c r="E176" s="259" t="s">
        <v>610</v>
      </c>
      <c r="F176" s="259" t="s">
        <v>611</v>
      </c>
      <c r="G176" s="259" t="s">
        <v>1908</v>
      </c>
      <c r="H176" s="259" t="s">
        <v>1909</v>
      </c>
      <c r="I176" s="259" t="s">
        <v>1910</v>
      </c>
      <c r="J176" s="259" t="s">
        <v>561</v>
      </c>
      <c r="K176" s="259" t="s">
        <v>1911</v>
      </c>
      <c r="L176" s="263" t="n">
        <v>421918711548</v>
      </c>
      <c r="M176" s="259" t="s">
        <v>1912</v>
      </c>
      <c r="N176" s="259"/>
      <c r="O176" s="259"/>
      <c r="P176" s="259"/>
    </row>
    <row r="177" customFormat="false" ht="9.75" hidden="false" customHeight="false" outlineLevel="0" collapsed="false">
      <c r="A177" s="258" t="s">
        <v>1913</v>
      </c>
      <c r="B177" s="259" t="s">
        <v>1914</v>
      </c>
      <c r="C177" s="260" t="s">
        <v>477</v>
      </c>
      <c r="D177" s="259" t="s">
        <v>1915</v>
      </c>
      <c r="E177" s="278" t="s">
        <v>1916</v>
      </c>
      <c r="F177" s="259" t="s">
        <v>1917</v>
      </c>
      <c r="G177" s="261" t="s">
        <v>1918</v>
      </c>
      <c r="H177" s="264" t="s">
        <v>1919</v>
      </c>
      <c r="I177" s="259" t="s">
        <v>1920</v>
      </c>
      <c r="J177" s="259" t="s">
        <v>561</v>
      </c>
      <c r="K177" s="259" t="s">
        <v>1920</v>
      </c>
      <c r="L177" s="263" t="n">
        <v>421908553335</v>
      </c>
      <c r="M177" s="259" t="s">
        <v>1921</v>
      </c>
      <c r="N177" s="259"/>
      <c r="O177" s="259"/>
      <c r="P177" s="259"/>
    </row>
    <row r="178" customFormat="false" ht="9.75" hidden="false" customHeight="false" outlineLevel="0" collapsed="false">
      <c r="A178" s="277" t="s">
        <v>1922</v>
      </c>
      <c r="B178" s="278" t="s">
        <v>1923</v>
      </c>
      <c r="C178" s="260" t="s">
        <v>477</v>
      </c>
      <c r="D178" s="260" t="s">
        <v>576</v>
      </c>
      <c r="E178" s="278" t="s">
        <v>479</v>
      </c>
      <c r="F178" s="260" t="s">
        <v>1289</v>
      </c>
      <c r="G178" s="278" t="s">
        <v>1924</v>
      </c>
      <c r="H178" s="278" t="s">
        <v>1925</v>
      </c>
      <c r="I178" s="278" t="s">
        <v>1926</v>
      </c>
      <c r="J178" s="278" t="s">
        <v>561</v>
      </c>
      <c r="K178" s="278" t="s">
        <v>1926</v>
      </c>
      <c r="L178" s="279" t="n">
        <v>421905245008</v>
      </c>
      <c r="M178" s="278" t="s">
        <v>1927</v>
      </c>
      <c r="N178" s="278"/>
      <c r="O178" s="278"/>
      <c r="P178" s="278"/>
    </row>
    <row r="179" customFormat="false" ht="19.5" hidden="false" customHeight="false" outlineLevel="0" collapsed="false">
      <c r="A179" s="277" t="s">
        <v>1928</v>
      </c>
      <c r="B179" s="274" t="s">
        <v>1929</v>
      </c>
      <c r="C179" s="260" t="s">
        <v>477</v>
      </c>
      <c r="D179" s="278" t="s">
        <v>1638</v>
      </c>
      <c r="E179" s="278" t="s">
        <v>479</v>
      </c>
      <c r="F179" s="278" t="s">
        <v>647</v>
      </c>
      <c r="G179" s="278" t="s">
        <v>1930</v>
      </c>
      <c r="H179" s="278" t="s">
        <v>1931</v>
      </c>
      <c r="I179" s="278" t="s">
        <v>1641</v>
      </c>
      <c r="J179" s="278" t="s">
        <v>484</v>
      </c>
      <c r="K179" s="278" t="s">
        <v>1932</v>
      </c>
      <c r="L179" s="280" t="s">
        <v>1933</v>
      </c>
      <c r="M179" s="278" t="s">
        <v>1934</v>
      </c>
      <c r="N179" s="278"/>
      <c r="O179" s="278"/>
      <c r="P179" s="278"/>
    </row>
    <row r="180" customFormat="false" ht="9.75" hidden="false" customHeight="false" outlineLevel="0" collapsed="false">
      <c r="A180" s="277" t="s">
        <v>1935</v>
      </c>
      <c r="B180" s="278" t="s">
        <v>1936</v>
      </c>
      <c r="C180" s="278" t="s">
        <v>477</v>
      </c>
      <c r="D180" s="260" t="s">
        <v>1937</v>
      </c>
      <c r="E180" s="278" t="s">
        <v>781</v>
      </c>
      <c r="F180" s="260" t="s">
        <v>782</v>
      </c>
      <c r="G180" s="278" t="s">
        <v>1938</v>
      </c>
      <c r="H180" s="278" t="s">
        <v>1939</v>
      </c>
      <c r="I180" s="278" t="s">
        <v>1940</v>
      </c>
      <c r="J180" s="278" t="s">
        <v>484</v>
      </c>
      <c r="K180" s="278" t="s">
        <v>1941</v>
      </c>
      <c r="L180" s="279" t="n">
        <v>421918808923</v>
      </c>
      <c r="M180" s="278" t="s">
        <v>1942</v>
      </c>
      <c r="N180" s="278"/>
      <c r="O180" s="278"/>
      <c r="P180" s="278"/>
    </row>
    <row r="181" customFormat="false" ht="9.75" hidden="false" customHeight="false" outlineLevel="0" collapsed="false">
      <c r="A181" s="258" t="s">
        <v>1943</v>
      </c>
      <c r="B181" s="259" t="s">
        <v>1944</v>
      </c>
      <c r="C181" s="260" t="s">
        <v>477</v>
      </c>
      <c r="D181" s="259" t="s">
        <v>1945</v>
      </c>
      <c r="E181" s="259" t="s">
        <v>479</v>
      </c>
      <c r="F181" s="259" t="s">
        <v>567</v>
      </c>
      <c r="G181" s="259" t="s">
        <v>1946</v>
      </c>
      <c r="H181" s="261" t="s">
        <v>1947</v>
      </c>
      <c r="I181" s="259" t="s">
        <v>1948</v>
      </c>
      <c r="J181" s="259" t="s">
        <v>484</v>
      </c>
      <c r="K181" s="259" t="s">
        <v>1948</v>
      </c>
      <c r="L181" s="263" t="n">
        <v>421905418010</v>
      </c>
      <c r="M181" s="259" t="s">
        <v>1949</v>
      </c>
      <c r="N181" s="259"/>
      <c r="O181" s="259"/>
      <c r="P181" s="259"/>
    </row>
    <row r="182" customFormat="false" ht="9.75" hidden="false" customHeight="false" outlineLevel="0" collapsed="false">
      <c r="A182" s="277" t="s">
        <v>1950</v>
      </c>
      <c r="B182" s="278" t="s">
        <v>1951</v>
      </c>
      <c r="C182" s="278" t="s">
        <v>477</v>
      </c>
      <c r="D182" s="260" t="s">
        <v>576</v>
      </c>
      <c r="E182" s="278" t="s">
        <v>479</v>
      </c>
      <c r="F182" s="260" t="s">
        <v>1289</v>
      </c>
      <c r="G182" s="278" t="s">
        <v>1952</v>
      </c>
      <c r="H182" s="281" t="s">
        <v>1953</v>
      </c>
      <c r="I182" s="278" t="s">
        <v>1954</v>
      </c>
      <c r="J182" s="278" t="s">
        <v>484</v>
      </c>
      <c r="K182" s="278" t="s">
        <v>1954</v>
      </c>
      <c r="L182" s="279" t="n">
        <v>421915282858</v>
      </c>
      <c r="M182" s="278" t="s">
        <v>1955</v>
      </c>
      <c r="N182" s="278"/>
      <c r="O182" s="278"/>
      <c r="P182" s="278"/>
    </row>
    <row r="183" customFormat="false" ht="12" hidden="false" customHeight="false" outlineLevel="0" collapsed="false">
      <c r="A183" s="277" t="s">
        <v>1956</v>
      </c>
      <c r="B183" s="278" t="s">
        <v>1957</v>
      </c>
      <c r="C183" s="278" t="s">
        <v>477</v>
      </c>
      <c r="D183" s="260" t="s">
        <v>1958</v>
      </c>
      <c r="E183" s="278" t="s">
        <v>479</v>
      </c>
      <c r="F183" s="260" t="s">
        <v>1959</v>
      </c>
      <c r="G183" s="282" t="s">
        <v>1960</v>
      </c>
      <c r="H183" s="283" t="s">
        <v>1961</v>
      </c>
      <c r="I183" s="278" t="s">
        <v>1962</v>
      </c>
      <c r="J183" s="278" t="s">
        <v>1963</v>
      </c>
      <c r="K183" s="278" t="s">
        <v>1964</v>
      </c>
      <c r="L183" s="279" t="n">
        <v>421905283021</v>
      </c>
      <c r="M183" s="278" t="s">
        <v>1965</v>
      </c>
      <c r="N183" s="278"/>
      <c r="O183" s="278"/>
      <c r="P183" s="278"/>
    </row>
    <row r="184" customFormat="false" ht="9.75" hidden="false" customHeight="false" outlineLevel="0" collapsed="false">
      <c r="A184" s="253" t="s">
        <v>1966</v>
      </c>
      <c r="B184" s="254" t="s">
        <v>1967</v>
      </c>
      <c r="C184" s="254" t="s">
        <v>1968</v>
      </c>
      <c r="D184" s="254" t="s">
        <v>1969</v>
      </c>
      <c r="E184" s="254" t="s">
        <v>1970</v>
      </c>
      <c r="F184" s="254" t="s">
        <v>1971</v>
      </c>
      <c r="G184" s="254" t="s">
        <v>1972</v>
      </c>
      <c r="H184" s="254" t="s">
        <v>1973</v>
      </c>
      <c r="I184" s="254" t="s">
        <v>1974</v>
      </c>
      <c r="J184" s="254" t="s">
        <v>1975</v>
      </c>
      <c r="K184" s="254" t="s">
        <v>1974</v>
      </c>
      <c r="L184" s="255" t="n">
        <v>421905365513</v>
      </c>
      <c r="M184" s="254" t="s">
        <v>1976</v>
      </c>
      <c r="N184" s="254"/>
      <c r="O184" s="254"/>
      <c r="P184" s="254"/>
    </row>
    <row r="185" customFormat="false" ht="9.75" hidden="false" customHeight="false" outlineLevel="0" collapsed="false">
      <c r="A185" s="253" t="s">
        <v>1977</v>
      </c>
      <c r="B185" s="254" t="s">
        <v>1978</v>
      </c>
      <c r="C185" s="254" t="s">
        <v>477</v>
      </c>
      <c r="D185" s="254" t="s">
        <v>1979</v>
      </c>
      <c r="E185" s="254" t="s">
        <v>1980</v>
      </c>
      <c r="F185" s="254" t="s">
        <v>1981</v>
      </c>
      <c r="G185" s="254" t="s">
        <v>1982</v>
      </c>
      <c r="H185" s="254" t="s">
        <v>1983</v>
      </c>
      <c r="I185" s="254" t="s">
        <v>1984</v>
      </c>
      <c r="J185" s="254" t="s">
        <v>484</v>
      </c>
      <c r="K185" s="254" t="s">
        <v>1985</v>
      </c>
      <c r="L185" s="255" t="n">
        <v>421944608826</v>
      </c>
      <c r="M185" s="254" t="s">
        <v>630</v>
      </c>
      <c r="N185" s="254"/>
      <c r="O185" s="254"/>
      <c r="P185" s="254"/>
    </row>
    <row r="186" customFormat="false" ht="9.75" hidden="false" customHeight="false" outlineLevel="0" collapsed="false">
      <c r="A186" s="253" t="s">
        <v>1986</v>
      </c>
      <c r="B186" s="254" t="s">
        <v>1987</v>
      </c>
      <c r="C186" s="254" t="s">
        <v>477</v>
      </c>
      <c r="D186" s="254" t="s">
        <v>1988</v>
      </c>
      <c r="E186" s="254" t="s">
        <v>1989</v>
      </c>
      <c r="F186" s="254" t="s">
        <v>1990</v>
      </c>
      <c r="G186" s="254" t="s">
        <v>1991</v>
      </c>
      <c r="H186" s="254" t="s">
        <v>1992</v>
      </c>
      <c r="I186" s="254" t="s">
        <v>1993</v>
      </c>
      <c r="J186" s="254" t="s">
        <v>484</v>
      </c>
      <c r="K186" s="254" t="s">
        <v>1993</v>
      </c>
      <c r="L186" s="255" t="n">
        <v>421903226107</v>
      </c>
      <c r="M186" s="254" t="s">
        <v>1994</v>
      </c>
      <c r="N186" s="254"/>
      <c r="O186" s="254"/>
      <c r="P186" s="254"/>
    </row>
    <row r="187" customFormat="false" ht="9.75" hidden="false" customHeight="false" outlineLevel="0" collapsed="false">
      <c r="A187" s="253" t="s">
        <v>1995</v>
      </c>
      <c r="B187" s="254" t="s">
        <v>1996</v>
      </c>
      <c r="C187" s="254" t="s">
        <v>477</v>
      </c>
      <c r="D187" s="254" t="s">
        <v>1997</v>
      </c>
      <c r="E187" s="254" t="s">
        <v>1998</v>
      </c>
      <c r="F187" s="254" t="s">
        <v>1999</v>
      </c>
      <c r="G187" s="254" t="s">
        <v>630</v>
      </c>
      <c r="H187" s="254" t="s">
        <v>2000</v>
      </c>
      <c r="I187" s="254" t="s">
        <v>2001</v>
      </c>
      <c r="J187" s="254" t="s">
        <v>484</v>
      </c>
      <c r="K187" s="254" t="s">
        <v>630</v>
      </c>
      <c r="L187" s="255" t="s">
        <v>630</v>
      </c>
      <c r="M187" s="254" t="s">
        <v>2002</v>
      </c>
      <c r="N187" s="254"/>
      <c r="O187" s="254"/>
      <c r="P187" s="254"/>
    </row>
    <row r="188" customFormat="false" ht="12" hidden="false" customHeight="false" outlineLevel="0" collapsed="false">
      <c r="A188" s="253" t="s">
        <v>2003</v>
      </c>
      <c r="B188" s="254" t="s">
        <v>2004</v>
      </c>
      <c r="C188" s="254" t="s">
        <v>2005</v>
      </c>
      <c r="D188" s="254" t="s">
        <v>2006</v>
      </c>
      <c r="E188" s="254" t="s">
        <v>479</v>
      </c>
      <c r="F188" s="254" t="s">
        <v>1289</v>
      </c>
      <c r="G188" s="266" t="s">
        <v>2007</v>
      </c>
      <c r="H188" s="267" t="s">
        <v>2008</v>
      </c>
      <c r="I188" s="254" t="s">
        <v>2009</v>
      </c>
      <c r="J188" s="254" t="s">
        <v>571</v>
      </c>
      <c r="K188" s="254" t="s">
        <v>2010</v>
      </c>
      <c r="L188" s="255" t="n">
        <v>421917905248</v>
      </c>
      <c r="M188" s="254" t="s">
        <v>2011</v>
      </c>
      <c r="N188" s="254"/>
      <c r="O188" s="254"/>
      <c r="P188" s="254"/>
    </row>
    <row r="189" customFormat="false" ht="9.75" hidden="false" customHeight="false" outlineLevel="0" collapsed="false">
      <c r="A189" s="253" t="s">
        <v>2012</v>
      </c>
      <c r="B189" s="254" t="s">
        <v>2013</v>
      </c>
      <c r="C189" s="254" t="s">
        <v>477</v>
      </c>
      <c r="D189" s="254" t="s">
        <v>2014</v>
      </c>
      <c r="E189" s="254" t="s">
        <v>479</v>
      </c>
      <c r="F189" s="254" t="s">
        <v>1363</v>
      </c>
      <c r="G189" s="254" t="s">
        <v>2015</v>
      </c>
      <c r="H189" s="254" t="s">
        <v>2016</v>
      </c>
      <c r="I189" s="254" t="s">
        <v>1669</v>
      </c>
      <c r="J189" s="254" t="s">
        <v>484</v>
      </c>
      <c r="K189" s="254" t="s">
        <v>1669</v>
      </c>
      <c r="L189" s="255" t="n">
        <v>421905245825</v>
      </c>
      <c r="M189" s="254" t="s">
        <v>2017</v>
      </c>
      <c r="N189" s="254"/>
      <c r="O189" s="254"/>
      <c r="P189" s="254"/>
    </row>
    <row r="190" customFormat="false" ht="9.75" hidden="false" customHeight="false" outlineLevel="0" collapsed="false">
      <c r="A190" s="253" t="s">
        <v>2018</v>
      </c>
      <c r="B190" s="254" t="s">
        <v>2019</v>
      </c>
      <c r="C190" s="254" t="s">
        <v>477</v>
      </c>
      <c r="D190" s="254" t="s">
        <v>2020</v>
      </c>
      <c r="E190" s="254" t="s">
        <v>479</v>
      </c>
      <c r="F190" s="254" t="s">
        <v>2021</v>
      </c>
      <c r="G190" s="254" t="s">
        <v>2022</v>
      </c>
      <c r="H190" s="254" t="s">
        <v>2023</v>
      </c>
      <c r="I190" s="254" t="s">
        <v>2024</v>
      </c>
      <c r="J190" s="278" t="s">
        <v>561</v>
      </c>
      <c r="K190" s="254"/>
      <c r="L190" s="255"/>
      <c r="M190" s="254" t="s">
        <v>2025</v>
      </c>
      <c r="N190" s="254"/>
      <c r="O190" s="254"/>
      <c r="P190" s="254"/>
    </row>
    <row r="191" customFormat="false" ht="9.75" hidden="false" customHeight="false" outlineLevel="0" collapsed="false">
      <c r="A191" s="253" t="s">
        <v>2026</v>
      </c>
      <c r="B191" s="254" t="s">
        <v>2027</v>
      </c>
      <c r="C191" s="254" t="s">
        <v>477</v>
      </c>
      <c r="D191" s="254" t="s">
        <v>2028</v>
      </c>
      <c r="E191" s="254" t="s">
        <v>781</v>
      </c>
      <c r="F191" s="254" t="s">
        <v>782</v>
      </c>
      <c r="G191" s="254" t="s">
        <v>2029</v>
      </c>
      <c r="H191" s="254" t="s">
        <v>2030</v>
      </c>
      <c r="I191" s="254" t="s">
        <v>2031</v>
      </c>
      <c r="J191" s="254" t="s">
        <v>561</v>
      </c>
      <c r="K191" s="254" t="s">
        <v>2031</v>
      </c>
      <c r="L191" s="255" t="n">
        <v>421911830220</v>
      </c>
      <c r="M191" s="254" t="s">
        <v>2032</v>
      </c>
      <c r="N191" s="254"/>
      <c r="O191" s="254"/>
      <c r="P191" s="254"/>
    </row>
    <row r="192" customFormat="false" ht="9.75" hidden="false" customHeight="false" outlineLevel="0" collapsed="false">
      <c r="A192" s="253" t="s">
        <v>2033</v>
      </c>
      <c r="B192" s="254" t="s">
        <v>2034</v>
      </c>
      <c r="C192" s="254" t="s">
        <v>477</v>
      </c>
      <c r="D192" s="254" t="s">
        <v>2035</v>
      </c>
      <c r="E192" s="254" t="s">
        <v>479</v>
      </c>
      <c r="F192" s="254" t="s">
        <v>1181</v>
      </c>
      <c r="G192" s="254" t="s">
        <v>2036</v>
      </c>
      <c r="H192" s="254" t="s">
        <v>2037</v>
      </c>
      <c r="I192" s="254" t="s">
        <v>2038</v>
      </c>
      <c r="J192" s="254" t="s">
        <v>895</v>
      </c>
      <c r="K192" s="254" t="s">
        <v>2038</v>
      </c>
      <c r="L192" s="255" t="n">
        <v>421915714821</v>
      </c>
      <c r="M192" s="254" t="s">
        <v>2039</v>
      </c>
      <c r="N192" s="254"/>
      <c r="O192" s="254"/>
      <c r="P192" s="254"/>
    </row>
    <row r="193" customFormat="false" ht="9.75" hidden="false" customHeight="false" outlineLevel="0" collapsed="false">
      <c r="A193" s="253" t="s">
        <v>2040</v>
      </c>
      <c r="B193" s="254" t="s">
        <v>2041</v>
      </c>
      <c r="C193" s="254" t="s">
        <v>477</v>
      </c>
      <c r="D193" s="254" t="s">
        <v>2042</v>
      </c>
      <c r="E193" s="254" t="s">
        <v>733</v>
      </c>
      <c r="F193" s="254" t="s">
        <v>906</v>
      </c>
      <c r="G193" s="254" t="s">
        <v>2043</v>
      </c>
      <c r="H193" s="254" t="s">
        <v>2044</v>
      </c>
      <c r="I193" s="254" t="s">
        <v>2045</v>
      </c>
      <c r="J193" s="254" t="s">
        <v>484</v>
      </c>
      <c r="K193" s="254" t="s">
        <v>2045</v>
      </c>
      <c r="L193" s="255" t="n">
        <v>421905315540</v>
      </c>
      <c r="M193" s="254" t="s">
        <v>2046</v>
      </c>
      <c r="N193" s="254"/>
      <c r="O193" s="254"/>
      <c r="P193" s="254"/>
    </row>
    <row r="194" customFormat="false" ht="9.75" hidden="false" customHeight="false" outlineLevel="0" collapsed="false">
      <c r="A194" s="253" t="s">
        <v>2047</v>
      </c>
      <c r="B194" s="254" t="s">
        <v>2048</v>
      </c>
      <c r="C194" s="254" t="s">
        <v>477</v>
      </c>
      <c r="D194" s="254" t="s">
        <v>2049</v>
      </c>
      <c r="E194" s="254" t="s">
        <v>665</v>
      </c>
      <c r="F194" s="254" t="s">
        <v>666</v>
      </c>
      <c r="G194" s="254" t="s">
        <v>630</v>
      </c>
      <c r="H194" s="254" t="s">
        <v>2050</v>
      </c>
      <c r="I194" s="254" t="s">
        <v>2051</v>
      </c>
      <c r="J194" s="254" t="s">
        <v>561</v>
      </c>
      <c r="K194" s="254" t="s">
        <v>2051</v>
      </c>
      <c r="L194" s="255" t="n">
        <v>421948137172</v>
      </c>
      <c r="M194" s="254" t="s">
        <v>630</v>
      </c>
      <c r="N194" s="254"/>
      <c r="O194" s="254"/>
      <c r="P194" s="254"/>
    </row>
    <row r="195" customFormat="false" ht="9.75" hidden="false" customHeight="false" outlineLevel="0" collapsed="false">
      <c r="A195" s="253" t="s">
        <v>2052</v>
      </c>
      <c r="B195" s="254" t="s">
        <v>2053</v>
      </c>
      <c r="C195" s="254" t="s">
        <v>477</v>
      </c>
      <c r="D195" s="254" t="s">
        <v>2054</v>
      </c>
      <c r="E195" s="254" t="s">
        <v>781</v>
      </c>
      <c r="F195" s="254" t="s">
        <v>852</v>
      </c>
      <c r="G195" s="254" t="s">
        <v>2055</v>
      </c>
      <c r="H195" s="254" t="s">
        <v>2056</v>
      </c>
      <c r="I195" s="254" t="s">
        <v>2057</v>
      </c>
      <c r="J195" s="254" t="s">
        <v>561</v>
      </c>
      <c r="K195" s="254" t="s">
        <v>2058</v>
      </c>
      <c r="L195" s="255" t="n">
        <v>421918766009</v>
      </c>
      <c r="M195" s="254" t="s">
        <v>2059</v>
      </c>
      <c r="N195" s="254"/>
      <c r="O195" s="254"/>
      <c r="P195" s="254"/>
    </row>
    <row r="196" customFormat="false" ht="9.75" hidden="false" customHeight="false" outlineLevel="0" collapsed="false">
      <c r="A196" s="258" t="s">
        <v>2060</v>
      </c>
      <c r="B196" s="259" t="s">
        <v>2061</v>
      </c>
      <c r="C196" s="260" t="s">
        <v>477</v>
      </c>
      <c r="D196" s="259" t="s">
        <v>1288</v>
      </c>
      <c r="E196" s="259" t="s">
        <v>479</v>
      </c>
      <c r="F196" s="259" t="s">
        <v>1289</v>
      </c>
      <c r="G196" s="259" t="s">
        <v>2062</v>
      </c>
      <c r="H196" s="259" t="s">
        <v>2063</v>
      </c>
      <c r="I196" s="259" t="s">
        <v>2064</v>
      </c>
      <c r="J196" s="259" t="s">
        <v>2065</v>
      </c>
      <c r="K196" s="259" t="s">
        <v>2064</v>
      </c>
      <c r="L196" s="263" t="n">
        <v>421917176673</v>
      </c>
      <c r="M196" s="259" t="s">
        <v>2066</v>
      </c>
      <c r="N196" s="259"/>
      <c r="O196" s="259"/>
      <c r="P196" s="259"/>
    </row>
    <row r="197" customFormat="false" ht="9.75" hidden="false" customHeight="false" outlineLevel="0" collapsed="false">
      <c r="A197" s="253" t="s">
        <v>2067</v>
      </c>
      <c r="B197" s="254" t="s">
        <v>2068</v>
      </c>
      <c r="C197" s="254" t="s">
        <v>477</v>
      </c>
      <c r="D197" s="254" t="s">
        <v>2069</v>
      </c>
      <c r="E197" s="254" t="s">
        <v>2070</v>
      </c>
      <c r="F197" s="254" t="s">
        <v>852</v>
      </c>
      <c r="G197" s="254" t="s">
        <v>630</v>
      </c>
      <c r="H197" s="254" t="s">
        <v>2071</v>
      </c>
      <c r="I197" s="254" t="s">
        <v>2072</v>
      </c>
      <c r="J197" s="254" t="s">
        <v>2073</v>
      </c>
      <c r="K197" s="254" t="s">
        <v>2072</v>
      </c>
      <c r="L197" s="255" t="n">
        <v>421948633996</v>
      </c>
      <c r="M197" s="254" t="s">
        <v>630</v>
      </c>
      <c r="N197" s="254"/>
      <c r="O197" s="254"/>
      <c r="P197" s="254"/>
    </row>
    <row r="198" customFormat="false" ht="9.75" hidden="false" customHeight="false" outlineLevel="0" collapsed="false">
      <c r="A198" s="253" t="s">
        <v>2074</v>
      </c>
      <c r="B198" s="254" t="s">
        <v>2075</v>
      </c>
      <c r="C198" s="254" t="s">
        <v>477</v>
      </c>
      <c r="D198" s="254" t="s">
        <v>2076</v>
      </c>
      <c r="E198" s="254" t="s">
        <v>2077</v>
      </c>
      <c r="F198" s="254" t="s">
        <v>2078</v>
      </c>
      <c r="G198" s="254" t="s">
        <v>2079</v>
      </c>
      <c r="H198" s="254" t="s">
        <v>2080</v>
      </c>
      <c r="I198" s="254" t="s">
        <v>2081</v>
      </c>
      <c r="J198" s="254" t="s">
        <v>484</v>
      </c>
      <c r="K198" s="254" t="s">
        <v>2082</v>
      </c>
      <c r="L198" s="255" t="n">
        <v>421908470934</v>
      </c>
      <c r="M198" s="254" t="s">
        <v>2083</v>
      </c>
      <c r="N198" s="254"/>
      <c r="O198" s="254"/>
      <c r="P198" s="254"/>
    </row>
    <row r="199" customFormat="false" ht="9.75" hidden="false" customHeight="false" outlineLevel="0" collapsed="false">
      <c r="A199" s="253" t="s">
        <v>2084</v>
      </c>
      <c r="B199" s="254" t="s">
        <v>2085</v>
      </c>
      <c r="C199" s="254" t="s">
        <v>477</v>
      </c>
      <c r="D199" s="254" t="s">
        <v>2086</v>
      </c>
      <c r="E199" s="254" t="s">
        <v>2087</v>
      </c>
      <c r="F199" s="254" t="s">
        <v>2088</v>
      </c>
      <c r="G199" s="254" t="s">
        <v>2089</v>
      </c>
      <c r="H199" s="254" t="s">
        <v>2090</v>
      </c>
      <c r="I199" s="254" t="s">
        <v>2091</v>
      </c>
      <c r="J199" s="254" t="s">
        <v>561</v>
      </c>
      <c r="K199" s="254" t="s">
        <v>2092</v>
      </c>
      <c r="L199" s="255" t="n">
        <v>421903544565</v>
      </c>
      <c r="M199" s="254" t="s">
        <v>630</v>
      </c>
      <c r="N199" s="254"/>
      <c r="O199" s="254"/>
      <c r="P199" s="254"/>
    </row>
    <row r="200" customFormat="false" ht="9.75" hidden="false" customHeight="false" outlineLevel="0" collapsed="false">
      <c r="A200" s="253" t="s">
        <v>2093</v>
      </c>
      <c r="B200" s="254" t="s">
        <v>2094</v>
      </c>
      <c r="C200" s="254" t="s">
        <v>477</v>
      </c>
      <c r="D200" s="254" t="s">
        <v>2095</v>
      </c>
      <c r="E200" s="254" t="s">
        <v>479</v>
      </c>
      <c r="F200" s="254" t="s">
        <v>1363</v>
      </c>
      <c r="G200" s="254" t="s">
        <v>2096</v>
      </c>
      <c r="H200" s="254" t="s">
        <v>2097</v>
      </c>
      <c r="I200" s="254" t="s">
        <v>2098</v>
      </c>
      <c r="J200" s="254" t="s">
        <v>895</v>
      </c>
      <c r="K200" s="254" t="s">
        <v>2099</v>
      </c>
      <c r="L200" s="255" t="n">
        <v>421911787770</v>
      </c>
      <c r="M200" s="254" t="s">
        <v>2100</v>
      </c>
      <c r="N200" s="254"/>
      <c r="O200" s="254"/>
      <c r="P200" s="254"/>
    </row>
    <row r="201" customFormat="false" ht="9.75" hidden="false" customHeight="false" outlineLevel="0" collapsed="false">
      <c r="A201" s="253" t="s">
        <v>2101</v>
      </c>
      <c r="B201" s="254" t="s">
        <v>2102</v>
      </c>
      <c r="C201" s="254" t="s">
        <v>477</v>
      </c>
      <c r="D201" s="254" t="s">
        <v>2103</v>
      </c>
      <c r="E201" s="254" t="s">
        <v>479</v>
      </c>
      <c r="F201" s="254" t="s">
        <v>2104</v>
      </c>
      <c r="G201" s="254" t="s">
        <v>2105</v>
      </c>
      <c r="H201" s="254" t="s">
        <v>2106</v>
      </c>
      <c r="I201" s="254" t="s">
        <v>2107</v>
      </c>
      <c r="J201" s="254" t="s">
        <v>484</v>
      </c>
      <c r="K201" s="254" t="s">
        <v>2107</v>
      </c>
      <c r="L201" s="255" t="n">
        <v>421903408371</v>
      </c>
      <c r="M201" s="254" t="s">
        <v>2108</v>
      </c>
      <c r="N201" s="254"/>
      <c r="O201" s="254"/>
      <c r="P201" s="254"/>
    </row>
    <row r="202" customFormat="false" ht="9.75" hidden="false" customHeight="false" outlineLevel="0" collapsed="false">
      <c r="A202" s="253" t="s">
        <v>2109</v>
      </c>
      <c r="B202" s="254" t="s">
        <v>2110</v>
      </c>
      <c r="C202" s="254" t="s">
        <v>477</v>
      </c>
      <c r="D202" s="254" t="s">
        <v>2111</v>
      </c>
      <c r="E202" s="254" t="s">
        <v>479</v>
      </c>
      <c r="F202" s="254" t="s">
        <v>691</v>
      </c>
      <c r="G202" s="254" t="s">
        <v>2112</v>
      </c>
      <c r="H202" s="254" t="s">
        <v>2113</v>
      </c>
      <c r="I202" s="254" t="s">
        <v>2114</v>
      </c>
      <c r="J202" s="254" t="s">
        <v>484</v>
      </c>
      <c r="K202" s="254" t="s">
        <v>2114</v>
      </c>
      <c r="L202" s="255" t="n">
        <v>421905710859</v>
      </c>
      <c r="M202" s="254" t="s">
        <v>2115</v>
      </c>
      <c r="N202" s="254"/>
      <c r="O202" s="254"/>
      <c r="P202" s="254"/>
    </row>
    <row r="203" customFormat="false" ht="9.75" hidden="false" customHeight="false" outlineLevel="0" collapsed="false">
      <c r="A203" s="253" t="s">
        <v>2116</v>
      </c>
      <c r="B203" s="254" t="s">
        <v>2117</v>
      </c>
      <c r="C203" s="254" t="s">
        <v>477</v>
      </c>
      <c r="D203" s="254" t="s">
        <v>2118</v>
      </c>
      <c r="E203" s="254" t="s">
        <v>2119</v>
      </c>
      <c r="F203" s="254" t="s">
        <v>2120</v>
      </c>
      <c r="G203" s="254" t="s">
        <v>2121</v>
      </c>
      <c r="H203" s="254" t="s">
        <v>2122</v>
      </c>
      <c r="I203" s="254" t="s">
        <v>2123</v>
      </c>
      <c r="J203" s="254" t="s">
        <v>484</v>
      </c>
      <c r="K203" s="254" t="s">
        <v>2123</v>
      </c>
      <c r="L203" s="255" t="n">
        <v>421907725303</v>
      </c>
      <c r="M203" s="254" t="s">
        <v>2124</v>
      </c>
      <c r="N203" s="254"/>
      <c r="O203" s="254"/>
      <c r="P203" s="254"/>
    </row>
    <row r="204" customFormat="false" ht="9.75" hidden="false" customHeight="false" outlineLevel="0" collapsed="false">
      <c r="A204" s="253" t="s">
        <v>2125</v>
      </c>
      <c r="B204" s="254" t="s">
        <v>2126</v>
      </c>
      <c r="C204" s="254" t="s">
        <v>477</v>
      </c>
      <c r="D204" s="254" t="s">
        <v>2127</v>
      </c>
      <c r="E204" s="254" t="s">
        <v>781</v>
      </c>
      <c r="F204" s="254" t="s">
        <v>782</v>
      </c>
      <c r="G204" s="254" t="s">
        <v>2128</v>
      </c>
      <c r="H204" s="267" t="s">
        <v>2129</v>
      </c>
      <c r="I204" s="254" t="s">
        <v>2130</v>
      </c>
      <c r="J204" s="254" t="s">
        <v>484</v>
      </c>
      <c r="K204" s="254" t="s">
        <v>2131</v>
      </c>
      <c r="L204" s="255" t="s">
        <v>2132</v>
      </c>
      <c r="M204" s="254" t="s">
        <v>2133</v>
      </c>
      <c r="N204" s="254"/>
      <c r="O204" s="254"/>
      <c r="P204" s="254"/>
    </row>
    <row r="205" customFormat="false" ht="9.75" hidden="false" customHeight="false" outlineLevel="0" collapsed="false">
      <c r="A205" s="253" t="s">
        <v>2134</v>
      </c>
      <c r="B205" s="254" t="s">
        <v>2135</v>
      </c>
      <c r="C205" s="254" t="s">
        <v>477</v>
      </c>
      <c r="D205" s="254" t="s">
        <v>2136</v>
      </c>
      <c r="E205" s="254" t="s">
        <v>656</v>
      </c>
      <c r="F205" s="254" t="s">
        <v>2137</v>
      </c>
      <c r="G205" s="254" t="s">
        <v>2138</v>
      </c>
      <c r="H205" s="254" t="s">
        <v>2139</v>
      </c>
      <c r="I205" s="254" t="s">
        <v>2140</v>
      </c>
      <c r="J205" s="254" t="s">
        <v>895</v>
      </c>
      <c r="K205" s="254" t="s">
        <v>2140</v>
      </c>
      <c r="L205" s="255" t="n">
        <v>421903769454</v>
      </c>
      <c r="M205" s="254" t="s">
        <v>2141</v>
      </c>
      <c r="N205" s="254"/>
      <c r="O205" s="254"/>
      <c r="P205" s="254"/>
    </row>
    <row r="206" customFormat="false" ht="9.75" hidden="false" customHeight="false" outlineLevel="0" collapsed="false">
      <c r="A206" s="253" t="s">
        <v>2142</v>
      </c>
      <c r="B206" s="254" t="s">
        <v>2143</v>
      </c>
      <c r="C206" s="254" t="s">
        <v>477</v>
      </c>
      <c r="D206" s="254" t="s">
        <v>2144</v>
      </c>
      <c r="E206" s="254" t="s">
        <v>1031</v>
      </c>
      <c r="F206" s="254" t="s">
        <v>1338</v>
      </c>
      <c r="G206" s="254" t="s">
        <v>630</v>
      </c>
      <c r="H206" s="254" t="s">
        <v>2145</v>
      </c>
      <c r="I206" s="254" t="s">
        <v>2146</v>
      </c>
      <c r="J206" s="254" t="s">
        <v>561</v>
      </c>
      <c r="K206" s="254" t="s">
        <v>630</v>
      </c>
      <c r="L206" s="255" t="s">
        <v>630</v>
      </c>
      <c r="M206" s="254" t="s">
        <v>2147</v>
      </c>
      <c r="N206" s="254"/>
      <c r="O206" s="254"/>
      <c r="P206" s="254"/>
    </row>
    <row r="207" customFormat="false" ht="9.75" hidden="false" customHeight="false" outlineLevel="0" collapsed="false">
      <c r="A207" s="253" t="s">
        <v>2148</v>
      </c>
      <c r="B207" s="254" t="s">
        <v>2149</v>
      </c>
      <c r="C207" s="254" t="s">
        <v>477</v>
      </c>
      <c r="D207" s="254" t="s">
        <v>2150</v>
      </c>
      <c r="E207" s="254" t="s">
        <v>665</v>
      </c>
      <c r="F207" s="254" t="s">
        <v>666</v>
      </c>
      <c r="G207" s="267" t="s">
        <v>2151</v>
      </c>
      <c r="H207" s="254" t="s">
        <v>2152</v>
      </c>
      <c r="I207" s="254" t="s">
        <v>2153</v>
      </c>
      <c r="J207" s="254" t="s">
        <v>484</v>
      </c>
      <c r="K207" s="254" t="s">
        <v>2154</v>
      </c>
      <c r="L207" s="255" t="n">
        <v>421949335971</v>
      </c>
      <c r="M207" s="254" t="s">
        <v>2155</v>
      </c>
      <c r="N207" s="254" t="s">
        <v>2156</v>
      </c>
      <c r="O207" s="254"/>
      <c r="P207" s="254"/>
    </row>
    <row r="208" customFormat="false" ht="9.75" hidden="false" customHeight="false" outlineLevel="0" collapsed="false">
      <c r="A208" s="253" t="s">
        <v>2157</v>
      </c>
      <c r="B208" s="254" t="s">
        <v>2158</v>
      </c>
      <c r="C208" s="254" t="s">
        <v>477</v>
      </c>
      <c r="D208" s="254" t="s">
        <v>2159</v>
      </c>
      <c r="E208" s="254" t="s">
        <v>2160</v>
      </c>
      <c r="F208" s="254" t="s">
        <v>2161</v>
      </c>
      <c r="G208" s="254" t="s">
        <v>630</v>
      </c>
      <c r="H208" s="254" t="s">
        <v>2162</v>
      </c>
      <c r="I208" s="254" t="s">
        <v>2163</v>
      </c>
      <c r="J208" s="254" t="s">
        <v>2073</v>
      </c>
      <c r="K208" s="254" t="s">
        <v>2163</v>
      </c>
      <c r="L208" s="255" t="n">
        <v>421918394244</v>
      </c>
      <c r="M208" s="254" t="s">
        <v>2164</v>
      </c>
      <c r="N208" s="254"/>
      <c r="O208" s="254"/>
      <c r="P208" s="254"/>
    </row>
    <row r="209" customFormat="false" ht="9.75" hidden="false" customHeight="false" outlineLevel="0" collapsed="false">
      <c r="A209" s="253" t="s">
        <v>2165</v>
      </c>
      <c r="B209" s="254" t="s">
        <v>2166</v>
      </c>
      <c r="C209" s="254" t="s">
        <v>477</v>
      </c>
      <c r="D209" s="254" t="s">
        <v>2167</v>
      </c>
      <c r="E209" s="254" t="s">
        <v>752</v>
      </c>
      <c r="F209" s="254" t="s">
        <v>753</v>
      </c>
      <c r="G209" s="254" t="s">
        <v>2168</v>
      </c>
      <c r="H209" s="254" t="s">
        <v>2169</v>
      </c>
      <c r="I209" s="254" t="s">
        <v>2170</v>
      </c>
      <c r="J209" s="254" t="s">
        <v>484</v>
      </c>
      <c r="K209" s="254" t="s">
        <v>2170</v>
      </c>
      <c r="L209" s="255" t="n">
        <v>421903551810</v>
      </c>
      <c r="M209" s="254" t="s">
        <v>2171</v>
      </c>
      <c r="N209" s="254"/>
      <c r="O209" s="254"/>
      <c r="P209" s="254"/>
    </row>
    <row r="210" customFormat="false" ht="9.75" hidden="false" customHeight="false" outlineLevel="0" collapsed="false">
      <c r="A210" s="253" t="s">
        <v>2172</v>
      </c>
      <c r="B210" s="254" t="s">
        <v>2173</v>
      </c>
      <c r="C210" s="254" t="s">
        <v>477</v>
      </c>
      <c r="D210" s="254" t="s">
        <v>2174</v>
      </c>
      <c r="E210" s="254" t="s">
        <v>717</v>
      </c>
      <c r="F210" s="254" t="s">
        <v>718</v>
      </c>
      <c r="G210" s="254" t="s">
        <v>2175</v>
      </c>
      <c r="H210" s="254" t="s">
        <v>2176</v>
      </c>
      <c r="I210" s="254" t="s">
        <v>2177</v>
      </c>
      <c r="J210" s="254" t="s">
        <v>2178</v>
      </c>
      <c r="K210" s="254" t="s">
        <v>2177</v>
      </c>
      <c r="L210" s="255" t="n">
        <v>421905264228</v>
      </c>
      <c r="M210" s="254" t="s">
        <v>2179</v>
      </c>
      <c r="N210" s="254"/>
      <c r="O210" s="254"/>
      <c r="P210" s="254"/>
    </row>
    <row r="211" customFormat="false" ht="12" hidden="false" customHeight="false" outlineLevel="0" collapsed="false">
      <c r="A211" s="253" t="s">
        <v>2180</v>
      </c>
      <c r="B211" s="254" t="s">
        <v>2181</v>
      </c>
      <c r="C211" s="254" t="s">
        <v>477</v>
      </c>
      <c r="D211" s="254" t="s">
        <v>2182</v>
      </c>
      <c r="E211" s="259" t="s">
        <v>479</v>
      </c>
      <c r="F211" s="254" t="s">
        <v>1146</v>
      </c>
      <c r="G211" s="266" t="s">
        <v>2183</v>
      </c>
      <c r="H211" s="266" t="s">
        <v>2184</v>
      </c>
      <c r="I211" s="254" t="s">
        <v>2185</v>
      </c>
      <c r="J211" s="254" t="s">
        <v>484</v>
      </c>
      <c r="K211" s="254" t="s">
        <v>2185</v>
      </c>
      <c r="L211" s="255" t="n">
        <v>421903851953</v>
      </c>
      <c r="M211" s="254" t="s">
        <v>2186</v>
      </c>
      <c r="N211" s="254"/>
      <c r="O211" s="254"/>
      <c r="P211" s="254"/>
    </row>
    <row r="212" customFormat="false" ht="9.75" hidden="false" customHeight="false" outlineLevel="0" collapsed="false">
      <c r="A212" s="253" t="s">
        <v>2187</v>
      </c>
      <c r="B212" s="254" t="s">
        <v>2188</v>
      </c>
      <c r="C212" s="254" t="s">
        <v>477</v>
      </c>
      <c r="D212" s="254" t="s">
        <v>2189</v>
      </c>
      <c r="E212" s="254" t="s">
        <v>2190</v>
      </c>
      <c r="F212" s="254" t="s">
        <v>2191</v>
      </c>
      <c r="G212" s="254" t="s">
        <v>2192</v>
      </c>
      <c r="H212" s="254" t="s">
        <v>2193</v>
      </c>
      <c r="I212" s="254" t="s">
        <v>2194</v>
      </c>
      <c r="J212" s="254" t="s">
        <v>484</v>
      </c>
      <c r="K212" s="254" t="s">
        <v>2194</v>
      </c>
      <c r="L212" s="255" t="n">
        <v>421902366400</v>
      </c>
      <c r="M212" s="254" t="s">
        <v>2195</v>
      </c>
      <c r="N212" s="254"/>
      <c r="O212" s="254"/>
      <c r="P212" s="254"/>
    </row>
    <row r="213" customFormat="false" ht="9.75" hidden="false" customHeight="false" outlineLevel="0" collapsed="false">
      <c r="A213" s="253" t="s">
        <v>2196</v>
      </c>
      <c r="B213" s="254" t="s">
        <v>2197</v>
      </c>
      <c r="C213" s="254" t="s">
        <v>477</v>
      </c>
      <c r="D213" s="254" t="s">
        <v>2198</v>
      </c>
      <c r="E213" s="254" t="s">
        <v>2199</v>
      </c>
      <c r="F213" s="254" t="s">
        <v>2200</v>
      </c>
      <c r="G213" s="254" t="s">
        <v>2201</v>
      </c>
      <c r="H213" s="254" t="s">
        <v>2202</v>
      </c>
      <c r="I213" s="254" t="s">
        <v>2203</v>
      </c>
      <c r="J213" s="254" t="s">
        <v>484</v>
      </c>
      <c r="K213" s="254" t="s">
        <v>2203</v>
      </c>
      <c r="L213" s="255" t="n">
        <v>421905495820</v>
      </c>
      <c r="M213" s="254" t="s">
        <v>2204</v>
      </c>
      <c r="N213" s="254"/>
      <c r="O213" s="254"/>
      <c r="P213" s="254"/>
    </row>
    <row r="214" customFormat="false" ht="9.75" hidden="false" customHeight="false" outlineLevel="0" collapsed="false">
      <c r="A214" s="253" t="s">
        <v>2205</v>
      </c>
      <c r="B214" s="254" t="s">
        <v>2206</v>
      </c>
      <c r="C214" s="254" t="s">
        <v>477</v>
      </c>
      <c r="D214" s="254" t="s">
        <v>2207</v>
      </c>
      <c r="E214" s="254" t="s">
        <v>2208</v>
      </c>
      <c r="F214" s="254" t="s">
        <v>2209</v>
      </c>
      <c r="G214" s="254" t="s">
        <v>2210</v>
      </c>
      <c r="H214" s="254" t="s">
        <v>2211</v>
      </c>
      <c r="I214" s="254" t="s">
        <v>2212</v>
      </c>
      <c r="J214" s="254" t="s">
        <v>484</v>
      </c>
      <c r="K214" s="254" t="s">
        <v>2212</v>
      </c>
      <c r="L214" s="255" t="n">
        <v>421905356370</v>
      </c>
      <c r="M214" s="254" t="s">
        <v>2213</v>
      </c>
      <c r="N214" s="254"/>
      <c r="O214" s="254"/>
      <c r="P214" s="254"/>
    </row>
    <row r="215" customFormat="false" ht="12" hidden="false" customHeight="false" outlineLevel="0" collapsed="false">
      <c r="A215" s="253" t="s">
        <v>2214</v>
      </c>
      <c r="B215" s="254" t="s">
        <v>2215</v>
      </c>
      <c r="C215" s="254" t="s">
        <v>477</v>
      </c>
      <c r="D215" s="254" t="s">
        <v>2216</v>
      </c>
      <c r="E215" s="254" t="s">
        <v>1571</v>
      </c>
      <c r="F215" s="254" t="s">
        <v>1572</v>
      </c>
      <c r="G215" s="266" t="s">
        <v>2217</v>
      </c>
      <c r="H215" s="267" t="s">
        <v>2218</v>
      </c>
      <c r="I215" s="254" t="s">
        <v>2219</v>
      </c>
      <c r="J215" s="254" t="s">
        <v>484</v>
      </c>
      <c r="K215" s="254" t="s">
        <v>2220</v>
      </c>
      <c r="L215" s="255" t="n">
        <v>421907641634</v>
      </c>
      <c r="M215" s="254" t="s">
        <v>2221</v>
      </c>
      <c r="N215" s="254"/>
      <c r="O215" s="254"/>
      <c r="P215" s="254"/>
    </row>
    <row r="216" customFormat="false" ht="9.75" hidden="false" customHeight="false" outlineLevel="0" collapsed="false">
      <c r="A216" s="253" t="s">
        <v>2222</v>
      </c>
      <c r="B216" s="254" t="s">
        <v>2223</v>
      </c>
      <c r="C216" s="254" t="s">
        <v>477</v>
      </c>
      <c r="D216" s="254" t="s">
        <v>2224</v>
      </c>
      <c r="E216" s="254" t="s">
        <v>656</v>
      </c>
      <c r="F216" s="254" t="s">
        <v>657</v>
      </c>
      <c r="G216" s="254" t="s">
        <v>2225</v>
      </c>
      <c r="H216" s="254" t="s">
        <v>2226</v>
      </c>
      <c r="I216" s="254" t="s">
        <v>2227</v>
      </c>
      <c r="J216" s="254" t="s">
        <v>484</v>
      </c>
      <c r="K216" s="254" t="s">
        <v>2227</v>
      </c>
      <c r="L216" s="255" t="n">
        <v>421903820974</v>
      </c>
      <c r="M216" s="254" t="s">
        <v>2228</v>
      </c>
      <c r="N216" s="254"/>
      <c r="O216" s="254"/>
      <c r="P216" s="254"/>
    </row>
    <row r="217" customFormat="false" ht="12" hidden="false" customHeight="false" outlineLevel="0" collapsed="false">
      <c r="A217" s="253" t="s">
        <v>2229</v>
      </c>
      <c r="B217" s="254" t="s">
        <v>2230</v>
      </c>
      <c r="C217" s="254" t="s">
        <v>477</v>
      </c>
      <c r="D217" s="254" t="s">
        <v>2231</v>
      </c>
      <c r="E217" s="254" t="s">
        <v>2232</v>
      </c>
      <c r="F217" s="254" t="s">
        <v>2233</v>
      </c>
      <c r="G217" s="266" t="s">
        <v>2234</v>
      </c>
      <c r="H217" s="267" t="s">
        <v>2235</v>
      </c>
      <c r="I217" s="254" t="s">
        <v>2236</v>
      </c>
      <c r="J217" s="254" t="s">
        <v>484</v>
      </c>
      <c r="K217" s="254" t="s">
        <v>2237</v>
      </c>
      <c r="L217" s="255" t="n">
        <v>421911466881</v>
      </c>
      <c r="M217" s="254" t="s">
        <v>2238</v>
      </c>
      <c r="N217" s="254"/>
      <c r="O217" s="254"/>
      <c r="P217" s="254"/>
    </row>
    <row r="218" customFormat="false" ht="12" hidden="false" customHeight="false" outlineLevel="0" collapsed="false">
      <c r="A218" s="253" t="s">
        <v>2239</v>
      </c>
      <c r="B218" s="254" t="s">
        <v>2240</v>
      </c>
      <c r="C218" s="254" t="s">
        <v>477</v>
      </c>
      <c r="D218" s="254" t="s">
        <v>2241</v>
      </c>
      <c r="E218" s="254" t="s">
        <v>2242</v>
      </c>
      <c r="F218" s="254" t="s">
        <v>2243</v>
      </c>
      <c r="G218" s="266" t="s">
        <v>2244</v>
      </c>
      <c r="H218" s="254" t="s">
        <v>2245</v>
      </c>
      <c r="I218" s="254" t="s">
        <v>2246</v>
      </c>
      <c r="J218" s="254" t="s">
        <v>484</v>
      </c>
      <c r="K218" s="254" t="s">
        <v>2246</v>
      </c>
      <c r="L218" s="255" t="n">
        <v>421904435321</v>
      </c>
      <c r="M218" s="254" t="s">
        <v>2247</v>
      </c>
      <c r="N218" s="254"/>
      <c r="O218" s="254"/>
      <c r="P218" s="254"/>
    </row>
    <row r="219" customFormat="false" ht="12" hidden="false" customHeight="false" outlineLevel="0" collapsed="false">
      <c r="A219" s="253" t="s">
        <v>2248</v>
      </c>
      <c r="B219" s="254" t="s">
        <v>2249</v>
      </c>
      <c r="C219" s="254" t="s">
        <v>477</v>
      </c>
      <c r="D219" s="254" t="s">
        <v>2250</v>
      </c>
      <c r="E219" s="254" t="s">
        <v>2251</v>
      </c>
      <c r="F219" s="254" t="s">
        <v>2252</v>
      </c>
      <c r="G219" s="266" t="s">
        <v>2253</v>
      </c>
      <c r="H219" s="254" t="s">
        <v>2254</v>
      </c>
      <c r="I219" s="254" t="s">
        <v>2255</v>
      </c>
      <c r="J219" s="254" t="s">
        <v>484</v>
      </c>
      <c r="K219" s="254" t="s">
        <v>2256</v>
      </c>
      <c r="L219" s="255" t="n">
        <v>421910690922</v>
      </c>
      <c r="M219" s="254" t="s">
        <v>2257</v>
      </c>
      <c r="N219" s="254"/>
      <c r="O219" s="254"/>
      <c r="P219" s="254"/>
    </row>
    <row r="220" customFormat="false" ht="9.75" hidden="false" customHeight="false" outlineLevel="0" collapsed="false">
      <c r="A220" s="253" t="s">
        <v>2258</v>
      </c>
      <c r="B220" s="254" t="s">
        <v>2259</v>
      </c>
      <c r="C220" s="254" t="s">
        <v>477</v>
      </c>
      <c r="D220" s="254" t="s">
        <v>2260</v>
      </c>
      <c r="E220" s="254" t="s">
        <v>781</v>
      </c>
      <c r="F220" s="254" t="s">
        <v>782</v>
      </c>
      <c r="G220" s="254" t="s">
        <v>2261</v>
      </c>
      <c r="H220" s="254" t="s">
        <v>2262</v>
      </c>
      <c r="I220" s="254" t="s">
        <v>2263</v>
      </c>
      <c r="J220" s="254" t="s">
        <v>484</v>
      </c>
      <c r="K220" s="254" t="s">
        <v>2264</v>
      </c>
      <c r="L220" s="255" t="n">
        <v>421905644686</v>
      </c>
      <c r="M220" s="254" t="s">
        <v>2265</v>
      </c>
      <c r="N220" s="254"/>
      <c r="O220" s="254"/>
      <c r="P220" s="254"/>
    </row>
    <row r="221" customFormat="false" ht="9.75" hidden="false" customHeight="false" outlineLevel="0" collapsed="false">
      <c r="A221" s="253" t="s">
        <v>2266</v>
      </c>
      <c r="B221" s="254" t="s">
        <v>2267</v>
      </c>
      <c r="C221" s="254" t="s">
        <v>477</v>
      </c>
      <c r="D221" s="254" t="s">
        <v>2268</v>
      </c>
      <c r="E221" s="254" t="s">
        <v>2269</v>
      </c>
      <c r="F221" s="254" t="s">
        <v>2270</v>
      </c>
      <c r="G221" s="254" t="s">
        <v>2271</v>
      </c>
      <c r="H221" s="254" t="s">
        <v>2272</v>
      </c>
      <c r="I221" s="254" t="s">
        <v>2273</v>
      </c>
      <c r="J221" s="254" t="s">
        <v>2274</v>
      </c>
      <c r="K221" s="254" t="s">
        <v>2273</v>
      </c>
      <c r="L221" s="255" t="n">
        <v>421908729128</v>
      </c>
      <c r="M221" s="254" t="s">
        <v>2275</v>
      </c>
      <c r="N221" s="254"/>
      <c r="O221" s="254"/>
      <c r="P221" s="254"/>
    </row>
    <row r="222" customFormat="false" ht="9.75" hidden="false" customHeight="false" outlineLevel="0" collapsed="false">
      <c r="A222" s="253" t="s">
        <v>2276</v>
      </c>
      <c r="B222" s="254" t="s">
        <v>2277</v>
      </c>
      <c r="C222" s="254" t="s">
        <v>477</v>
      </c>
      <c r="D222" s="254" t="s">
        <v>2278</v>
      </c>
      <c r="E222" s="254" t="s">
        <v>2279</v>
      </c>
      <c r="F222" s="254" t="s">
        <v>2280</v>
      </c>
      <c r="G222" s="254" t="s">
        <v>2281</v>
      </c>
      <c r="H222" s="267" t="s">
        <v>2282</v>
      </c>
      <c r="I222" s="254" t="s">
        <v>2283</v>
      </c>
      <c r="J222" s="254" t="s">
        <v>2284</v>
      </c>
      <c r="K222" s="254" t="s">
        <v>2285</v>
      </c>
      <c r="L222" s="255" t="n">
        <v>421903543319</v>
      </c>
      <c r="M222" s="254" t="s">
        <v>2286</v>
      </c>
      <c r="N222" s="254"/>
      <c r="O222" s="254"/>
      <c r="P222" s="254"/>
    </row>
    <row r="223" customFormat="false" ht="12" hidden="false" customHeight="false" outlineLevel="0" collapsed="false">
      <c r="A223" s="253" t="s">
        <v>2287</v>
      </c>
      <c r="B223" s="254" t="s">
        <v>2288</v>
      </c>
      <c r="C223" s="254" t="s">
        <v>477</v>
      </c>
      <c r="D223" s="254" t="s">
        <v>2289</v>
      </c>
      <c r="E223" s="254" t="s">
        <v>2290</v>
      </c>
      <c r="F223" s="254" t="s">
        <v>2291</v>
      </c>
      <c r="G223" s="266" t="s">
        <v>2292</v>
      </c>
      <c r="H223" s="254" t="s">
        <v>2293</v>
      </c>
      <c r="I223" s="254" t="s">
        <v>2294</v>
      </c>
      <c r="J223" s="254" t="s">
        <v>484</v>
      </c>
      <c r="K223" s="254" t="s">
        <v>2294</v>
      </c>
      <c r="L223" s="255" t="n">
        <v>421904823578</v>
      </c>
      <c r="M223" s="254" t="s">
        <v>2295</v>
      </c>
      <c r="N223" s="254"/>
      <c r="O223" s="254"/>
      <c r="P223" s="254"/>
    </row>
    <row r="224" customFormat="false" ht="9.75" hidden="false" customHeight="false" outlineLevel="0" collapsed="false">
      <c r="A224" s="253" t="s">
        <v>2296</v>
      </c>
      <c r="B224" s="254" t="s">
        <v>2297</v>
      </c>
      <c r="C224" s="254" t="s">
        <v>477</v>
      </c>
      <c r="D224" s="254" t="s">
        <v>2298</v>
      </c>
      <c r="E224" s="254" t="s">
        <v>2299</v>
      </c>
      <c r="F224" s="254" t="s">
        <v>2300</v>
      </c>
      <c r="G224" s="254" t="s">
        <v>2301</v>
      </c>
      <c r="H224" s="254" t="s">
        <v>2302</v>
      </c>
      <c r="I224" s="254" t="s">
        <v>2303</v>
      </c>
      <c r="J224" s="254" t="s">
        <v>561</v>
      </c>
      <c r="K224" s="254" t="s">
        <v>2303</v>
      </c>
      <c r="L224" s="255" t="n">
        <v>421915740248</v>
      </c>
      <c r="M224" s="254" t="s">
        <v>2304</v>
      </c>
      <c r="N224" s="254"/>
      <c r="O224" s="254"/>
      <c r="P224" s="254"/>
    </row>
    <row r="225" customFormat="false" ht="9.75" hidden="false" customHeight="false" outlineLevel="0" collapsed="false">
      <c r="A225" s="258" t="s">
        <v>2305</v>
      </c>
      <c r="B225" s="259" t="s">
        <v>2306</v>
      </c>
      <c r="C225" s="260" t="s">
        <v>477</v>
      </c>
      <c r="D225" s="259" t="s">
        <v>2307</v>
      </c>
      <c r="E225" s="259" t="s">
        <v>843</v>
      </c>
      <c r="F225" s="259" t="s">
        <v>2308</v>
      </c>
      <c r="G225" s="264" t="s">
        <v>2309</v>
      </c>
      <c r="H225" s="264" t="s">
        <v>2310</v>
      </c>
      <c r="I225" s="259" t="s">
        <v>2311</v>
      </c>
      <c r="J225" s="259" t="s">
        <v>561</v>
      </c>
      <c r="K225" s="259" t="s">
        <v>2311</v>
      </c>
      <c r="L225" s="263" t="n">
        <v>421918648073</v>
      </c>
      <c r="M225" s="259" t="s">
        <v>2312</v>
      </c>
      <c r="N225" s="259"/>
      <c r="O225" s="259"/>
      <c r="P225" s="259"/>
    </row>
    <row r="226" customFormat="false" ht="12" hidden="false" customHeight="false" outlineLevel="0" collapsed="false">
      <c r="A226" s="253" t="s">
        <v>2313</v>
      </c>
      <c r="B226" s="254" t="s">
        <v>2314</v>
      </c>
      <c r="C226" s="254" t="s">
        <v>477</v>
      </c>
      <c r="D226" s="254" t="s">
        <v>2315</v>
      </c>
      <c r="E226" s="254" t="s">
        <v>479</v>
      </c>
      <c r="F226" s="254" t="s">
        <v>639</v>
      </c>
      <c r="G226" s="266" t="s">
        <v>2316</v>
      </c>
      <c r="H226" s="267" t="s">
        <v>2317</v>
      </c>
      <c r="I226" s="254" t="s">
        <v>1833</v>
      </c>
      <c r="J226" s="254" t="s">
        <v>561</v>
      </c>
      <c r="K226" s="254" t="s">
        <v>1833</v>
      </c>
      <c r="L226" s="255" t="n">
        <v>421905706999</v>
      </c>
      <c r="M226" s="254" t="s">
        <v>2318</v>
      </c>
      <c r="N226" s="254"/>
      <c r="O226" s="254"/>
      <c r="P226" s="254"/>
    </row>
    <row r="227" customFormat="false" ht="12" hidden="false" customHeight="false" outlineLevel="0" collapsed="false">
      <c r="A227" s="253" t="s">
        <v>2319</v>
      </c>
      <c r="B227" s="254" t="s">
        <v>2320</v>
      </c>
      <c r="C227" s="254" t="s">
        <v>477</v>
      </c>
      <c r="D227" s="254" t="s">
        <v>2321</v>
      </c>
      <c r="E227" s="254" t="s">
        <v>781</v>
      </c>
      <c r="F227" s="254" t="s">
        <v>782</v>
      </c>
      <c r="G227" s="266" t="s">
        <v>2322</v>
      </c>
      <c r="H227" s="254" t="s">
        <v>2323</v>
      </c>
      <c r="I227" s="254" t="s">
        <v>2324</v>
      </c>
      <c r="J227" s="254" t="s">
        <v>484</v>
      </c>
      <c r="K227" s="254" t="s">
        <v>2324</v>
      </c>
      <c r="L227" s="255" t="n">
        <v>421918560175</v>
      </c>
      <c r="M227" s="254" t="s">
        <v>2325</v>
      </c>
      <c r="N227" s="254"/>
      <c r="O227" s="254"/>
      <c r="P227" s="254"/>
    </row>
    <row r="228" customFormat="false" ht="9.75" hidden="false" customHeight="false" outlineLevel="0" collapsed="false">
      <c r="A228" s="253" t="s">
        <v>2326</v>
      </c>
      <c r="B228" s="254" t="s">
        <v>2327</v>
      </c>
      <c r="C228" s="254" t="s">
        <v>477</v>
      </c>
      <c r="D228" s="254" t="s">
        <v>2328</v>
      </c>
      <c r="E228" s="254" t="s">
        <v>2329</v>
      </c>
      <c r="F228" s="254" t="s">
        <v>2330</v>
      </c>
      <c r="G228" s="254" t="s">
        <v>2331</v>
      </c>
      <c r="H228" s="254" t="s">
        <v>2332</v>
      </c>
      <c r="I228" s="254" t="s">
        <v>2333</v>
      </c>
      <c r="J228" s="254" t="s">
        <v>895</v>
      </c>
      <c r="K228" s="254" t="s">
        <v>2333</v>
      </c>
      <c r="L228" s="255" t="n">
        <v>421905892235</v>
      </c>
      <c r="M228" s="254" t="s">
        <v>2334</v>
      </c>
      <c r="N228" s="254"/>
      <c r="O228" s="254"/>
      <c r="P228" s="254"/>
    </row>
    <row r="229" customFormat="false" ht="9.75" hidden="false" customHeight="false" outlineLevel="0" collapsed="false">
      <c r="A229" s="253" t="s">
        <v>2335</v>
      </c>
      <c r="B229" s="254" t="s">
        <v>2336</v>
      </c>
      <c r="C229" s="254" t="s">
        <v>477</v>
      </c>
      <c r="D229" s="254" t="s">
        <v>2337</v>
      </c>
      <c r="E229" s="254" t="s">
        <v>479</v>
      </c>
      <c r="F229" s="254" t="s">
        <v>585</v>
      </c>
      <c r="G229" s="254" t="s">
        <v>2338</v>
      </c>
      <c r="H229" s="254" t="s">
        <v>2339</v>
      </c>
      <c r="I229" s="254" t="s">
        <v>2340</v>
      </c>
      <c r="J229" s="254" t="s">
        <v>895</v>
      </c>
      <c r="K229" s="254" t="s">
        <v>2340</v>
      </c>
      <c r="L229" s="255" t="n">
        <v>421905491171</v>
      </c>
      <c r="M229" s="254" t="s">
        <v>2341</v>
      </c>
      <c r="N229" s="254"/>
      <c r="O229" s="254"/>
      <c r="P229" s="254"/>
    </row>
    <row r="230" customFormat="false" ht="9.75" hidden="false" customHeight="false" outlineLevel="0" collapsed="false">
      <c r="A230" s="253" t="s">
        <v>2342</v>
      </c>
      <c r="B230" s="254" t="s">
        <v>2343</v>
      </c>
      <c r="C230" s="254" t="s">
        <v>477</v>
      </c>
      <c r="D230" s="254" t="s">
        <v>2344</v>
      </c>
      <c r="E230" s="254" t="s">
        <v>593</v>
      </c>
      <c r="F230" s="254" t="s">
        <v>490</v>
      </c>
      <c r="G230" s="254" t="s">
        <v>2345</v>
      </c>
      <c r="H230" s="254" t="s">
        <v>2346</v>
      </c>
      <c r="I230" s="254" t="s">
        <v>2347</v>
      </c>
      <c r="J230" s="254" t="s">
        <v>484</v>
      </c>
      <c r="K230" s="254" t="s">
        <v>2347</v>
      </c>
      <c r="L230" s="255" t="n">
        <v>421905731109</v>
      </c>
      <c r="M230" s="254" t="s">
        <v>2348</v>
      </c>
      <c r="N230" s="254"/>
      <c r="O230" s="254"/>
      <c r="P230" s="254"/>
    </row>
    <row r="231" customFormat="false" ht="12" hidden="false" customHeight="false" outlineLevel="0" collapsed="false">
      <c r="A231" s="253" t="s">
        <v>2349</v>
      </c>
      <c r="B231" s="254" t="s">
        <v>66</v>
      </c>
      <c r="C231" s="254" t="s">
        <v>477</v>
      </c>
      <c r="D231" s="254" t="s">
        <v>2350</v>
      </c>
      <c r="E231" s="254" t="s">
        <v>860</v>
      </c>
      <c r="F231" s="254" t="s">
        <v>861</v>
      </c>
      <c r="G231" s="266" t="s">
        <v>2351</v>
      </c>
      <c r="H231" s="254" t="s">
        <v>2352</v>
      </c>
      <c r="I231" s="254" t="s">
        <v>2353</v>
      </c>
      <c r="J231" s="254" t="s">
        <v>561</v>
      </c>
      <c r="K231" s="254" t="s">
        <v>2354</v>
      </c>
      <c r="L231" s="255" t="n">
        <v>421915867076</v>
      </c>
      <c r="M231" s="254" t="s">
        <v>2355</v>
      </c>
      <c r="N231" s="254"/>
      <c r="O231" s="254"/>
      <c r="P231" s="254"/>
    </row>
    <row r="232" customFormat="false" ht="9.75" hidden="false" customHeight="false" outlineLevel="0" collapsed="false">
      <c r="A232" s="253" t="s">
        <v>2356</v>
      </c>
      <c r="B232" s="254" t="s">
        <v>2357</v>
      </c>
      <c r="C232" s="254" t="s">
        <v>477</v>
      </c>
      <c r="D232" s="254" t="s">
        <v>2358</v>
      </c>
      <c r="E232" s="254" t="s">
        <v>2359</v>
      </c>
      <c r="F232" s="254" t="s">
        <v>2360</v>
      </c>
      <c r="G232" s="254" t="s">
        <v>2361</v>
      </c>
      <c r="H232" s="254" t="s">
        <v>2362</v>
      </c>
      <c r="I232" s="254" t="s">
        <v>2363</v>
      </c>
      <c r="J232" s="254" t="s">
        <v>484</v>
      </c>
      <c r="K232" s="254" t="s">
        <v>2363</v>
      </c>
      <c r="L232" s="255" t="n">
        <v>421905417209</v>
      </c>
      <c r="M232" s="254" t="s">
        <v>2364</v>
      </c>
      <c r="N232" s="254"/>
      <c r="O232" s="254"/>
      <c r="P232" s="254"/>
    </row>
    <row r="233" customFormat="false" ht="9.75" hidden="false" customHeight="false" outlineLevel="0" collapsed="false">
      <c r="A233" s="258" t="s">
        <v>2365</v>
      </c>
      <c r="B233" s="259" t="s">
        <v>2366</v>
      </c>
      <c r="C233" s="260" t="s">
        <v>477</v>
      </c>
      <c r="D233" s="259" t="s">
        <v>2367</v>
      </c>
      <c r="E233" s="259" t="s">
        <v>781</v>
      </c>
      <c r="F233" s="259" t="s">
        <v>782</v>
      </c>
      <c r="G233" s="259" t="s">
        <v>2368</v>
      </c>
      <c r="H233" s="259" t="s">
        <v>2369</v>
      </c>
      <c r="I233" s="259" t="s">
        <v>2370</v>
      </c>
      <c r="J233" s="259" t="s">
        <v>484</v>
      </c>
      <c r="K233" s="259" t="s">
        <v>2370</v>
      </c>
      <c r="L233" s="263" t="n">
        <v>421905700790</v>
      </c>
      <c r="M233" s="259" t="s">
        <v>2371</v>
      </c>
      <c r="N233" s="259"/>
      <c r="O233" s="259"/>
      <c r="P233" s="259"/>
    </row>
    <row r="234" customFormat="false" ht="9.75" hidden="false" customHeight="false" outlineLevel="0" collapsed="false">
      <c r="A234" s="277" t="s">
        <v>2372</v>
      </c>
      <c r="B234" s="278" t="s">
        <v>2373</v>
      </c>
      <c r="C234" s="260" t="s">
        <v>477</v>
      </c>
      <c r="D234" s="278" t="s">
        <v>2374</v>
      </c>
      <c r="E234" s="278" t="s">
        <v>479</v>
      </c>
      <c r="F234" s="278" t="s">
        <v>1181</v>
      </c>
      <c r="G234" s="278" t="s">
        <v>2375</v>
      </c>
      <c r="H234" s="278" t="s">
        <v>2376</v>
      </c>
      <c r="I234" s="278" t="s">
        <v>2377</v>
      </c>
      <c r="J234" s="278" t="s">
        <v>561</v>
      </c>
      <c r="K234" s="278" t="s">
        <v>2378</v>
      </c>
      <c r="L234" s="279" t="n">
        <v>421918737877</v>
      </c>
      <c r="M234" s="278" t="s">
        <v>2379</v>
      </c>
      <c r="N234" s="278"/>
      <c r="O234" s="278"/>
      <c r="P234" s="278"/>
    </row>
    <row r="235" customFormat="false" ht="9.75" hidden="false" customHeight="false" outlineLevel="0" collapsed="false">
      <c r="A235" s="277" t="s">
        <v>2380</v>
      </c>
      <c r="B235" s="278" t="s">
        <v>2381</v>
      </c>
      <c r="C235" s="260" t="s">
        <v>477</v>
      </c>
      <c r="D235" s="278" t="s">
        <v>2382</v>
      </c>
      <c r="E235" s="278" t="s">
        <v>479</v>
      </c>
      <c r="F235" s="278" t="s">
        <v>1289</v>
      </c>
      <c r="G235" s="281" t="s">
        <v>2383</v>
      </c>
      <c r="H235" s="281" t="s">
        <v>2384</v>
      </c>
      <c r="I235" s="278" t="s">
        <v>2385</v>
      </c>
      <c r="J235" s="278" t="s">
        <v>484</v>
      </c>
      <c r="K235" s="278" t="s">
        <v>2385</v>
      </c>
      <c r="L235" s="279" t="n">
        <v>421903422249</v>
      </c>
      <c r="M235" s="278" t="s">
        <v>2386</v>
      </c>
      <c r="N235" s="278"/>
      <c r="O235" s="278"/>
      <c r="P235" s="278"/>
    </row>
    <row r="236" customFormat="false" ht="9.75" hidden="false" customHeight="false" outlineLevel="0" collapsed="false">
      <c r="A236" s="258" t="s">
        <v>2387</v>
      </c>
      <c r="B236" s="259" t="s">
        <v>2388</v>
      </c>
      <c r="C236" s="260" t="s">
        <v>477</v>
      </c>
      <c r="D236" s="259" t="s">
        <v>2389</v>
      </c>
      <c r="E236" s="259" t="s">
        <v>479</v>
      </c>
      <c r="F236" s="259" t="s">
        <v>1990</v>
      </c>
      <c r="G236" s="259" t="s">
        <v>2390</v>
      </c>
      <c r="H236" s="259" t="s">
        <v>2391</v>
      </c>
      <c r="I236" s="259" t="s">
        <v>2392</v>
      </c>
      <c r="J236" s="259" t="s">
        <v>561</v>
      </c>
      <c r="K236" s="259" t="s">
        <v>2393</v>
      </c>
      <c r="L236" s="263" t="n">
        <v>421905641479</v>
      </c>
      <c r="M236" s="259" t="s">
        <v>2394</v>
      </c>
      <c r="N236" s="259"/>
      <c r="O236" s="259"/>
      <c r="P236" s="259"/>
    </row>
    <row r="237" customFormat="false" ht="9.75" hidden="false" customHeight="false" outlineLevel="0" collapsed="false">
      <c r="A237" s="253" t="s">
        <v>2395</v>
      </c>
      <c r="B237" s="254" t="s">
        <v>2396</v>
      </c>
      <c r="C237" s="254" t="s">
        <v>477</v>
      </c>
      <c r="D237" s="254" t="s">
        <v>2397</v>
      </c>
      <c r="E237" s="254" t="s">
        <v>752</v>
      </c>
      <c r="F237" s="254" t="s">
        <v>753</v>
      </c>
      <c r="G237" s="254" t="s">
        <v>2398</v>
      </c>
      <c r="H237" s="254" t="s">
        <v>2399</v>
      </c>
      <c r="I237" s="254" t="s">
        <v>2400</v>
      </c>
      <c r="J237" s="254" t="s">
        <v>561</v>
      </c>
      <c r="K237" s="254" t="s">
        <v>2401</v>
      </c>
      <c r="L237" s="255" t="n">
        <v>421902821904</v>
      </c>
      <c r="M237" s="254" t="s">
        <v>2402</v>
      </c>
      <c r="N237" s="254"/>
      <c r="O237" s="254"/>
      <c r="P237" s="254"/>
    </row>
    <row r="238" customFormat="false" ht="19.5" hidden="false" customHeight="true" outlineLevel="0" collapsed="false">
      <c r="A238" s="253"/>
      <c r="B238" s="254"/>
      <c r="C238" s="254"/>
      <c r="D238" s="254"/>
      <c r="E238" s="254"/>
      <c r="F238" s="254"/>
      <c r="G238" s="254"/>
      <c r="H238" s="254"/>
      <c r="I238" s="254"/>
      <c r="J238" s="254"/>
      <c r="K238" s="254"/>
      <c r="L238" s="255"/>
      <c r="M238" s="254"/>
      <c r="N238" s="254"/>
      <c r="O238" s="254"/>
      <c r="P238" s="254"/>
    </row>
    <row r="239" customFormat="false" ht="19.5" hidden="false" customHeight="true" outlineLevel="0" collapsed="false">
      <c r="A239" s="253"/>
      <c r="B239" s="254"/>
      <c r="C239" s="254"/>
      <c r="D239" s="254"/>
      <c r="E239" s="254"/>
      <c r="F239" s="254"/>
      <c r="G239" s="254"/>
      <c r="H239" s="254"/>
      <c r="I239" s="254"/>
      <c r="J239" s="254"/>
      <c r="K239" s="254"/>
      <c r="L239" s="255"/>
      <c r="M239" s="254"/>
      <c r="N239" s="254"/>
      <c r="O239" s="254"/>
      <c r="P239" s="254"/>
    </row>
    <row r="240" customFormat="false" ht="19.5" hidden="false" customHeight="true" outlineLevel="0" collapsed="false">
      <c r="A240" s="253"/>
      <c r="B240" s="254"/>
      <c r="C240" s="254"/>
      <c r="D240" s="254"/>
      <c r="E240" s="254"/>
      <c r="F240" s="254"/>
      <c r="G240" s="254"/>
      <c r="H240" s="254"/>
      <c r="I240" s="254"/>
      <c r="J240" s="254"/>
      <c r="K240" s="254"/>
      <c r="L240" s="255"/>
      <c r="M240" s="254"/>
      <c r="N240" s="254"/>
      <c r="O240" s="254"/>
      <c r="P240" s="254"/>
    </row>
    <row r="241" customFormat="false" ht="19.5" hidden="false" customHeight="true" outlineLevel="0" collapsed="false">
      <c r="A241" s="253"/>
      <c r="B241" s="254"/>
      <c r="C241" s="254"/>
      <c r="D241" s="254"/>
      <c r="E241" s="254"/>
      <c r="F241" s="254"/>
      <c r="G241" s="254"/>
      <c r="H241" s="254"/>
      <c r="I241" s="254"/>
      <c r="J241" s="254"/>
      <c r="K241" s="254"/>
      <c r="L241" s="255"/>
      <c r="M241" s="254"/>
      <c r="N241" s="254"/>
      <c r="O241" s="254"/>
      <c r="P241" s="254"/>
    </row>
    <row r="242" customFormat="false" ht="19.5" hidden="false" customHeight="true" outlineLevel="0" collapsed="false">
      <c r="A242" s="253"/>
      <c r="B242" s="254"/>
      <c r="C242" s="254"/>
      <c r="D242" s="254"/>
      <c r="E242" s="254"/>
      <c r="F242" s="254"/>
      <c r="G242" s="254"/>
      <c r="H242" s="254"/>
      <c r="I242" s="254"/>
      <c r="J242" s="254"/>
      <c r="K242" s="254"/>
      <c r="L242" s="255"/>
      <c r="M242" s="254"/>
      <c r="N242" s="254"/>
      <c r="O242" s="254"/>
      <c r="P242" s="254"/>
    </row>
    <row r="243" customFormat="false" ht="19.5" hidden="false" customHeight="true" outlineLevel="0" collapsed="false">
      <c r="A243" s="253"/>
      <c r="B243" s="254"/>
      <c r="C243" s="254"/>
      <c r="D243" s="254"/>
      <c r="E243" s="254"/>
      <c r="F243" s="254"/>
      <c r="G243" s="254"/>
      <c r="H243" s="254"/>
      <c r="I243" s="254"/>
      <c r="J243" s="254"/>
      <c r="K243" s="254"/>
      <c r="L243" s="255"/>
      <c r="M243" s="254"/>
      <c r="N243" s="254"/>
      <c r="O243" s="254"/>
      <c r="P243" s="254"/>
    </row>
    <row r="244" customFormat="false" ht="19.5" hidden="false" customHeight="true" outlineLevel="0" collapsed="false">
      <c r="A244" s="253"/>
      <c r="B244" s="254"/>
      <c r="C244" s="254"/>
      <c r="D244" s="254"/>
      <c r="E244" s="254"/>
      <c r="F244" s="254"/>
      <c r="G244" s="254"/>
      <c r="H244" s="254"/>
      <c r="I244" s="254"/>
      <c r="J244" s="254"/>
      <c r="K244" s="254"/>
      <c r="L244" s="255"/>
      <c r="M244" s="254"/>
      <c r="N244" s="254"/>
      <c r="O244" s="254"/>
      <c r="P244" s="254"/>
    </row>
    <row r="245" customFormat="false" ht="19.5" hidden="false" customHeight="true" outlineLevel="0" collapsed="false">
      <c r="A245" s="253"/>
      <c r="B245" s="254"/>
      <c r="C245" s="254"/>
      <c r="D245" s="254"/>
      <c r="E245" s="254"/>
      <c r="F245" s="254"/>
      <c r="G245" s="254"/>
      <c r="H245" s="254"/>
      <c r="I245" s="254"/>
      <c r="J245" s="254"/>
      <c r="K245" s="254"/>
      <c r="L245" s="255"/>
      <c r="M245" s="254"/>
      <c r="N245" s="254"/>
      <c r="O245" s="254"/>
      <c r="P245" s="254"/>
    </row>
    <row r="246" customFormat="false" ht="19.5" hidden="false" customHeight="true" outlineLevel="0" collapsed="false">
      <c r="A246" s="253"/>
      <c r="B246" s="254"/>
      <c r="C246" s="254"/>
      <c r="D246" s="254"/>
      <c r="E246" s="254"/>
      <c r="F246" s="254"/>
      <c r="G246" s="254"/>
      <c r="H246" s="254"/>
      <c r="I246" s="254"/>
      <c r="J246" s="254"/>
      <c r="K246" s="254"/>
      <c r="L246" s="255"/>
      <c r="M246" s="254"/>
      <c r="N246" s="254"/>
      <c r="O246" s="254"/>
      <c r="P246" s="254"/>
    </row>
    <row r="247" customFormat="false" ht="19.5" hidden="false" customHeight="true" outlineLevel="0" collapsed="false">
      <c r="A247" s="253"/>
      <c r="B247" s="254"/>
      <c r="C247" s="254"/>
      <c r="D247" s="254"/>
      <c r="E247" s="254"/>
      <c r="F247" s="254"/>
      <c r="G247" s="254"/>
      <c r="H247" s="254"/>
      <c r="I247" s="254"/>
      <c r="J247" s="254"/>
      <c r="K247" s="254"/>
      <c r="L247" s="255"/>
      <c r="M247" s="254"/>
      <c r="N247" s="254"/>
      <c r="O247" s="254"/>
      <c r="P247" s="254"/>
    </row>
    <row r="248" customFormat="false" ht="19.5" hidden="false" customHeight="true" outlineLevel="0" collapsed="false">
      <c r="A248" s="253"/>
      <c r="B248" s="254"/>
      <c r="C248" s="254"/>
      <c r="D248" s="254"/>
      <c r="E248" s="254"/>
      <c r="F248" s="254"/>
      <c r="G248" s="254"/>
      <c r="H248" s="254"/>
      <c r="I248" s="254"/>
      <c r="J248" s="254"/>
      <c r="K248" s="254"/>
      <c r="L248" s="255"/>
      <c r="M248" s="254"/>
      <c r="N248" s="254"/>
      <c r="O248" s="254"/>
      <c r="P248" s="254"/>
    </row>
    <row r="249" customFormat="false" ht="19.5" hidden="false" customHeight="true" outlineLevel="0" collapsed="false">
      <c r="A249" s="253"/>
      <c r="B249" s="254"/>
      <c r="C249" s="254"/>
      <c r="D249" s="254"/>
      <c r="E249" s="254"/>
      <c r="F249" s="254"/>
      <c r="G249" s="254"/>
      <c r="H249" s="254"/>
      <c r="I249" s="254"/>
      <c r="J249" s="254"/>
      <c r="K249" s="254"/>
      <c r="L249" s="255"/>
      <c r="M249" s="254"/>
      <c r="N249" s="254"/>
      <c r="O249" s="254"/>
      <c r="P249" s="254"/>
    </row>
    <row r="250" customFormat="false" ht="19.5" hidden="false" customHeight="true" outlineLevel="0" collapsed="false">
      <c r="A250" s="253"/>
      <c r="B250" s="254"/>
      <c r="C250" s="254"/>
      <c r="D250" s="254"/>
      <c r="E250" s="254"/>
      <c r="F250" s="254"/>
      <c r="G250" s="254"/>
      <c r="H250" s="254"/>
      <c r="I250" s="254"/>
      <c r="J250" s="254"/>
      <c r="K250" s="254"/>
      <c r="L250" s="255"/>
      <c r="M250" s="254"/>
      <c r="N250" s="254"/>
      <c r="O250" s="254"/>
      <c r="P250" s="254"/>
    </row>
    <row r="251" customFormat="false" ht="19.5" hidden="false" customHeight="true" outlineLevel="0" collapsed="false">
      <c r="A251" s="253"/>
      <c r="B251" s="254"/>
      <c r="C251" s="254"/>
      <c r="D251" s="254"/>
      <c r="E251" s="254"/>
      <c r="F251" s="254"/>
      <c r="G251" s="254"/>
      <c r="H251" s="254"/>
      <c r="I251" s="254"/>
      <c r="J251" s="254"/>
      <c r="K251" s="254"/>
      <c r="L251" s="255"/>
      <c r="M251" s="254"/>
      <c r="N251" s="254"/>
      <c r="O251" s="254"/>
      <c r="P251" s="254"/>
    </row>
    <row r="252" customFormat="false" ht="19.5" hidden="false" customHeight="true" outlineLevel="0" collapsed="false">
      <c r="A252" s="253"/>
      <c r="B252" s="254"/>
      <c r="C252" s="254"/>
      <c r="D252" s="254"/>
      <c r="E252" s="254"/>
      <c r="F252" s="254"/>
      <c r="G252" s="254"/>
      <c r="H252" s="254"/>
      <c r="I252" s="254"/>
      <c r="J252" s="254"/>
      <c r="K252" s="254"/>
      <c r="L252" s="255"/>
      <c r="M252" s="254"/>
      <c r="N252" s="254"/>
      <c r="O252" s="254"/>
      <c r="P252" s="254"/>
    </row>
    <row r="253" customFormat="false" ht="19.5" hidden="false" customHeight="true" outlineLevel="0" collapsed="false">
      <c r="A253" s="253"/>
      <c r="B253" s="254"/>
      <c r="C253" s="254"/>
      <c r="D253" s="254"/>
      <c r="E253" s="254"/>
      <c r="F253" s="254"/>
      <c r="G253" s="254"/>
      <c r="H253" s="254"/>
      <c r="I253" s="254"/>
      <c r="J253" s="254"/>
      <c r="K253" s="254"/>
      <c r="L253" s="255"/>
      <c r="M253" s="254"/>
      <c r="N253" s="254"/>
      <c r="O253" s="254"/>
      <c r="P253" s="254"/>
    </row>
    <row r="254" customFormat="false" ht="19.5" hidden="false" customHeight="true" outlineLevel="0" collapsed="false">
      <c r="A254" s="253"/>
      <c r="B254" s="254"/>
      <c r="C254" s="254"/>
      <c r="D254" s="254"/>
      <c r="E254" s="254"/>
      <c r="F254" s="254"/>
      <c r="G254" s="254"/>
      <c r="H254" s="254"/>
      <c r="I254" s="254"/>
      <c r="J254" s="254"/>
      <c r="K254" s="254"/>
      <c r="L254" s="255"/>
      <c r="M254" s="254"/>
      <c r="N254" s="254"/>
      <c r="O254" s="254"/>
      <c r="P254" s="254"/>
    </row>
    <row r="255" customFormat="false" ht="19.5" hidden="false" customHeight="true" outlineLevel="0" collapsed="false">
      <c r="A255" s="253"/>
      <c r="B255" s="254"/>
      <c r="C255" s="254"/>
      <c r="D255" s="254"/>
      <c r="E255" s="254"/>
      <c r="F255" s="254"/>
      <c r="G255" s="254"/>
      <c r="H255" s="254"/>
      <c r="I255" s="254"/>
      <c r="J255" s="254"/>
      <c r="K255" s="254"/>
      <c r="L255" s="255"/>
      <c r="M255" s="254"/>
      <c r="N255" s="254"/>
      <c r="O255" s="254"/>
      <c r="P255" s="254"/>
    </row>
    <row r="256" customFormat="false" ht="19.5" hidden="false" customHeight="true" outlineLevel="0" collapsed="false">
      <c r="A256" s="253"/>
      <c r="B256" s="254"/>
      <c r="C256" s="254"/>
      <c r="D256" s="254"/>
      <c r="E256" s="254"/>
      <c r="F256" s="254"/>
      <c r="G256" s="254"/>
      <c r="H256" s="254"/>
      <c r="I256" s="254"/>
      <c r="J256" s="254"/>
      <c r="K256" s="254"/>
      <c r="L256" s="255"/>
      <c r="M256" s="254"/>
      <c r="N256" s="254"/>
      <c r="O256" s="254"/>
      <c r="P256" s="254"/>
    </row>
    <row r="257" customFormat="false" ht="19.5" hidden="false" customHeight="true" outlineLevel="0" collapsed="false">
      <c r="A257" s="253"/>
      <c r="B257" s="254"/>
      <c r="C257" s="254"/>
      <c r="D257" s="254"/>
      <c r="E257" s="254"/>
      <c r="F257" s="254"/>
      <c r="G257" s="254"/>
      <c r="H257" s="254"/>
      <c r="I257" s="254"/>
      <c r="J257" s="254"/>
      <c r="K257" s="254"/>
      <c r="L257" s="255"/>
      <c r="M257" s="254"/>
      <c r="N257" s="254"/>
      <c r="O257" s="254"/>
      <c r="P257" s="254"/>
    </row>
    <row r="258" customFormat="false" ht="19.5" hidden="false" customHeight="true" outlineLevel="0" collapsed="false">
      <c r="A258" s="253"/>
      <c r="B258" s="254"/>
      <c r="C258" s="254"/>
      <c r="D258" s="254"/>
      <c r="E258" s="254"/>
      <c r="F258" s="254"/>
      <c r="G258" s="254"/>
      <c r="H258" s="254"/>
      <c r="I258" s="254"/>
      <c r="J258" s="254"/>
      <c r="K258" s="254"/>
      <c r="L258" s="255"/>
      <c r="M258" s="254"/>
      <c r="N258" s="254"/>
      <c r="O258" s="254"/>
      <c r="P258" s="254"/>
    </row>
    <row r="259" customFormat="false" ht="19.5" hidden="false" customHeight="true" outlineLevel="0" collapsed="false">
      <c r="A259" s="253"/>
      <c r="B259" s="254"/>
      <c r="C259" s="254"/>
      <c r="D259" s="254"/>
      <c r="E259" s="254"/>
      <c r="F259" s="254"/>
      <c r="G259" s="254"/>
      <c r="H259" s="254"/>
      <c r="I259" s="254"/>
      <c r="J259" s="254"/>
      <c r="K259" s="254"/>
      <c r="L259" s="255"/>
      <c r="M259" s="254"/>
      <c r="N259" s="254"/>
      <c r="O259" s="254"/>
      <c r="P259" s="254"/>
    </row>
    <row r="260" customFormat="false" ht="19.5" hidden="false" customHeight="true" outlineLevel="0" collapsed="false">
      <c r="A260" s="253"/>
      <c r="B260" s="254"/>
      <c r="C260" s="254"/>
      <c r="D260" s="254"/>
      <c r="E260" s="254"/>
      <c r="F260" s="254"/>
      <c r="G260" s="254"/>
      <c r="H260" s="254"/>
      <c r="I260" s="254"/>
      <c r="J260" s="254"/>
      <c r="K260" s="254"/>
      <c r="L260" s="255"/>
      <c r="M260" s="254"/>
      <c r="N260" s="254"/>
      <c r="O260" s="254"/>
      <c r="P260" s="254"/>
    </row>
    <row r="261" customFormat="false" ht="19.5" hidden="false" customHeight="true" outlineLevel="0" collapsed="false">
      <c r="A261" s="253"/>
      <c r="B261" s="254"/>
      <c r="C261" s="254"/>
      <c r="D261" s="254"/>
      <c r="E261" s="254"/>
      <c r="F261" s="254"/>
      <c r="G261" s="254"/>
      <c r="H261" s="254"/>
      <c r="I261" s="254"/>
      <c r="J261" s="254"/>
      <c r="K261" s="254"/>
      <c r="L261" s="255"/>
      <c r="M261" s="254"/>
      <c r="N261" s="254"/>
      <c r="O261" s="254"/>
      <c r="P261" s="254"/>
    </row>
    <row r="262" customFormat="false" ht="19.5" hidden="false" customHeight="true" outlineLevel="0" collapsed="false">
      <c r="A262" s="253"/>
      <c r="B262" s="254"/>
      <c r="C262" s="254"/>
      <c r="D262" s="254"/>
      <c r="E262" s="254"/>
      <c r="F262" s="254"/>
      <c r="G262" s="254"/>
      <c r="H262" s="254"/>
      <c r="I262" s="254"/>
      <c r="J262" s="254"/>
      <c r="K262" s="254"/>
      <c r="L262" s="255"/>
      <c r="M262" s="254"/>
      <c r="N262" s="254"/>
      <c r="O262" s="254"/>
      <c r="P262" s="254"/>
    </row>
    <row r="263" customFormat="false" ht="19.5" hidden="false" customHeight="true" outlineLevel="0" collapsed="false">
      <c r="A263" s="253"/>
      <c r="B263" s="254"/>
      <c r="C263" s="254"/>
      <c r="D263" s="254"/>
      <c r="E263" s="254"/>
      <c r="F263" s="254"/>
      <c r="G263" s="254"/>
      <c r="H263" s="254"/>
      <c r="I263" s="254"/>
      <c r="J263" s="254"/>
      <c r="K263" s="254"/>
      <c r="L263" s="255"/>
      <c r="M263" s="254"/>
      <c r="N263" s="254"/>
      <c r="O263" s="254"/>
      <c r="P263" s="254"/>
    </row>
  </sheetData>
  <sheetProtection sheet="true" objects="true" scenarios="true"/>
  <hyperlinks>
    <hyperlink ref="G20" r:id="rId1" display="www.deaflympic.sk"/>
    <hyperlink ref="H20" r:id="rId2" display="office@deaflympic.sk"/>
    <hyperlink ref="H30" r:id="rId3" display="hcuniza@gmail.com"/>
    <hyperlink ref="G33" r:id="rId4" display="www.icn.sk "/>
    <hyperlink ref="G38" r:id="rId5" display="www.judovychod.sk"/>
    <hyperlink ref="G50" r:id="rId6" display="www.nereus.sk"/>
    <hyperlink ref="G51" r:id="rId7" display="www.prengocup.com"/>
    <hyperlink ref="H60" r:id="rId8" display="info@mammal.sk; marek.herda@mammal.sk"/>
    <hyperlink ref="G69" r:id="rId9" display="www.mbaprievidza.sk"/>
    <hyperlink ref="G74" r:id="rId10" display="www.slovakman.sk"/>
    <hyperlink ref="G81" r:id="rId11" display="www.odtatierkdunaju.sk"/>
    <hyperlink ref="G82" r:id="rId12" display="www.vratna.org"/>
    <hyperlink ref="G84" r:id="rId13" display="www.saaf.sk"/>
    <hyperlink ref="G88" r:id="rId14" display="www.safkst.sk"/>
    <hyperlink ref="H88" r:id="rId15" display="sekretariat@safkst.sk"/>
    <hyperlink ref="H95" r:id="rId16" display="satkd.office@gmail.com"/>
    <hyperlink ref="H109" r:id="rId17" display="office@sgf.sk"/>
    <hyperlink ref="H113" r:id="rId18" display="office@canoe.sk"/>
    <hyperlink ref="G121" r:id="rId19" display="www.rugbyunion.sk"/>
    <hyperlink ref="H121" r:id="rId20" display="office@rugbyunion.sk"/>
    <hyperlink ref="G128" r:id="rId21" display="www.behy.online"/>
    <hyperlink ref="H128" r:id="rId22" display="sbs@zoznam.sk"/>
    <hyperlink ref="G129" r:id="rId23" display="www.sbiz.sk"/>
    <hyperlink ref="H149" r:id="rId24" display="stz@stz.sk"/>
    <hyperlink ref="G150" r:id="rId25" display="www.veslovanie.sk"/>
    <hyperlink ref="H164" r:id="rId26" display="jkolozsy@gmail.com; 33amadeus@gmail.com"/>
    <hyperlink ref="G165" r:id="rId27" display="www.hockeyslovakia.sk"/>
    <hyperlink ref="H165" r:id="rId28" display="hujo@szlh.sk"/>
    <hyperlink ref="G174" r:id="rId29" display="www.szsmp.sk"/>
    <hyperlink ref="H177" r:id="rId30" display="sztkditf@gmail.com"/>
    <hyperlink ref="H182" r:id="rId31" display="chairmanswf@gmail.com "/>
    <hyperlink ref="G183" r:id="rId32" display="www.sokolskaunia.sk"/>
    <hyperlink ref="G188" r:id="rId33" display="www.starz.sk"/>
    <hyperlink ref="G211" r:id="rId34" display="www.tskmm.sk"/>
    <hyperlink ref="H211" r:id="rId35" display="milan_spanik@tskmm.sk"/>
    <hyperlink ref="G215" r:id="rId36" display="www.silvestrovskybeh.sk"/>
    <hyperlink ref="G217" r:id="rId37" display="www.cykloklubnizna.sk"/>
    <hyperlink ref="G218" r:id="rId38" display="www.nkzaluzice.sk"/>
    <hyperlink ref="G219" r:id="rId39" display="www.tjrohacezuberec.sk"/>
    <hyperlink ref="G223" r:id="rId40" display="www.tjstartlevoca.webnode.sk"/>
    <hyperlink ref="G225" r:id="rId41" display="www.teq.sk"/>
    <hyperlink ref="H225" r:id="rId42" display="info@teq.sk"/>
    <hyperlink ref="G226" r:id="rId43" display="www.triatlon-senec.sk"/>
    <hyperlink ref="G231" r:id="rId44" display="www.zkbanikpd.com"/>
    <hyperlink ref="G235" r:id="rId45" display="www.slovakskate.sk"/>
    <hyperlink ref="H235" r:id="rId46" display="president@slovakskate.sk"/>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768"/>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0" ySplit="1" topLeftCell="A2" activePane="bottomLeft" state="frozen"/>
      <selection pane="topLeft" activeCell="A1" activeCellId="0" sqref="A1"/>
      <selection pane="bottomLeft" activeCell="C43" activeCellId="0" sqref="C43"/>
    </sheetView>
  </sheetViews>
  <sheetFormatPr defaultColWidth="9.09375" defaultRowHeight="9.75" zeroHeight="false" outlineLevelRow="0" outlineLevelCol="0"/>
  <cols>
    <col collapsed="false" customWidth="true" hidden="false" outlineLevel="0" max="1" min="1" style="284" width="11.91"/>
    <col collapsed="false" customWidth="true" hidden="false" outlineLevel="0" max="2" min="2" style="285" width="47.45"/>
    <col collapsed="false" customWidth="true" hidden="false" outlineLevel="0" max="3" min="3" style="285" width="49.91"/>
    <col collapsed="false" customWidth="true" hidden="false" outlineLevel="0" max="4" min="4" style="286" width="11.54"/>
    <col collapsed="false" customWidth="true" hidden="false" outlineLevel="0" max="5" min="5" style="287" width="6"/>
    <col collapsed="false" customWidth="true" hidden="false" outlineLevel="0" max="6" min="6" style="284" width="4.45"/>
    <col collapsed="false" customWidth="true" hidden="false" outlineLevel="0" max="8" min="7" style="285" width="5.54"/>
    <col collapsed="false" customWidth="true" hidden="false" outlineLevel="0" max="9" min="9" style="288" width="8.54"/>
    <col collapsed="false" customWidth="true" hidden="false" outlineLevel="0" max="10" min="10" style="288" width="12.54"/>
    <col collapsed="false" customWidth="true" hidden="false" outlineLevel="0" max="11" min="11" style="288" width="19.45"/>
    <col collapsed="false" customWidth="true" hidden="false" outlineLevel="0" max="13" min="12" style="288" width="13.54"/>
    <col collapsed="false" customWidth="false" hidden="false" outlineLevel="0" max="16384" min="14" style="288" width="9.09"/>
  </cols>
  <sheetData>
    <row r="1" s="293" customFormat="true" ht="21" hidden="false" customHeight="false" outlineLevel="0" collapsed="false">
      <c r="A1" s="289" t="s">
        <v>459</v>
      </c>
      <c r="B1" s="290" t="s">
        <v>349</v>
      </c>
      <c r="C1" s="290" t="s">
        <v>2403</v>
      </c>
      <c r="D1" s="291" t="s">
        <v>2404</v>
      </c>
      <c r="E1" s="292" t="s">
        <v>2405</v>
      </c>
      <c r="F1" s="289" t="s">
        <v>373</v>
      </c>
      <c r="G1" s="289" t="s">
        <v>352</v>
      </c>
      <c r="H1" s="289" t="s">
        <v>2406</v>
      </c>
      <c r="I1" s="289" t="s">
        <v>2407</v>
      </c>
      <c r="J1" s="289" t="s">
        <v>2408</v>
      </c>
      <c r="K1" s="289" t="s">
        <v>2409</v>
      </c>
      <c r="L1" s="289" t="s">
        <v>2410</v>
      </c>
      <c r="M1" s="289" t="s">
        <v>2411</v>
      </c>
      <c r="N1" s="289" t="s">
        <v>2412</v>
      </c>
    </row>
    <row r="2" customFormat="false" ht="9.75" hidden="false" customHeight="false" outlineLevel="0" collapsed="false">
      <c r="A2" s="258" t="s">
        <v>475</v>
      </c>
      <c r="B2" s="294" t="str">
        <f aca="false">VLOOKUP(A2,Adr!A:B,2,FALSE())</f>
        <v>"BigHugGym"</v>
      </c>
      <c r="C2" s="295" t="s">
        <v>399</v>
      </c>
      <c r="D2" s="296" t="n">
        <v>5000</v>
      </c>
      <c r="E2" s="297" t="n">
        <v>0</v>
      </c>
      <c r="F2" s="298" t="s">
        <v>398</v>
      </c>
      <c r="G2" s="299" t="s">
        <v>354</v>
      </c>
      <c r="H2" s="299" t="s">
        <v>2413</v>
      </c>
      <c r="I2" s="300" t="str">
        <f aca="false">A2&amp;F2</f>
        <v>42446481l</v>
      </c>
      <c r="J2" s="301" t="str">
        <f aca="false">A2&amp;G2</f>
        <v>42446481026 01</v>
      </c>
      <c r="K2" s="302"/>
      <c r="L2" s="301" t="str">
        <f aca="false">A2&amp;G2&amp;H2</f>
        <v>42446481026 01B</v>
      </c>
      <c r="M2" s="302" t="str">
        <f aca="false">B2&amp;F2&amp;H2&amp;C2</f>
        <v>"BigHugGym"lBšportové pohybové tábory pre mládež</v>
      </c>
      <c r="N2" s="288" t="str">
        <f aca="false">+I2&amp;H2</f>
        <v>42446481lB</v>
      </c>
    </row>
    <row r="3" customFormat="false" ht="9.75" hidden="false" customHeight="false" outlineLevel="0" collapsed="false">
      <c r="A3" s="298" t="s">
        <v>486</v>
      </c>
      <c r="B3" s="294" t="str">
        <f aca="false">VLOOKUP(A3,Adr!A:B,2,FALSE())</f>
        <v>"Miesta pre mladých"</v>
      </c>
      <c r="C3" s="303" t="s">
        <v>399</v>
      </c>
      <c r="D3" s="304" t="n">
        <v>4983</v>
      </c>
      <c r="E3" s="305" t="n">
        <v>0</v>
      </c>
      <c r="F3" s="298" t="s">
        <v>398</v>
      </c>
      <c r="G3" s="299" t="s">
        <v>354</v>
      </c>
      <c r="H3" s="299" t="s">
        <v>2413</v>
      </c>
      <c r="I3" s="300" t="str">
        <f aca="false">A3&amp;F3</f>
        <v>37992619l</v>
      </c>
      <c r="J3" s="301" t="str">
        <f aca="false">A3&amp;G3</f>
        <v>37992619026 01</v>
      </c>
      <c r="K3" s="302"/>
      <c r="L3" s="301" t="str">
        <f aca="false">A3&amp;G3&amp;H3</f>
        <v>37992619026 01B</v>
      </c>
      <c r="M3" s="302" t="str">
        <f aca="false">B3&amp;F3&amp;H3&amp;C3</f>
        <v>"Miesta pre mladých"lBšportové pohybové tábory pre mládež</v>
      </c>
      <c r="N3" s="288" t="str">
        <f aca="false">+I3&amp;H3</f>
        <v>37992619lB</v>
      </c>
    </row>
    <row r="4" customFormat="false" ht="9.75" hidden="false" customHeight="false" outlineLevel="0" collapsed="false">
      <c r="A4" s="258" t="s">
        <v>496</v>
      </c>
      <c r="B4" s="294" t="str">
        <f aca="false">VLOOKUP(A4,Adr!A:B,2,FALSE())</f>
        <v>1. Volejbalový klub Púchov</v>
      </c>
      <c r="C4" s="295" t="s">
        <v>399</v>
      </c>
      <c r="D4" s="296" t="n">
        <v>3575</v>
      </c>
      <c r="E4" s="305" t="n">
        <v>0</v>
      </c>
      <c r="F4" s="298" t="s">
        <v>398</v>
      </c>
      <c r="G4" s="299" t="s">
        <v>354</v>
      </c>
      <c r="H4" s="299" t="s">
        <v>2413</v>
      </c>
      <c r="I4" s="300" t="str">
        <f aca="false">A4&amp;F4</f>
        <v>34055584l</v>
      </c>
      <c r="J4" s="301" t="str">
        <f aca="false">A4&amp;G4</f>
        <v>34055584026 01</v>
      </c>
      <c r="K4" s="302"/>
      <c r="L4" s="301" t="str">
        <f aca="false">A4&amp;G4&amp;H4</f>
        <v>34055584026 01B</v>
      </c>
      <c r="M4" s="302" t="str">
        <f aca="false">B4&amp;F4&amp;H4&amp;C4</f>
        <v>1. Volejbalový klub PúchovlBšportové pohybové tábory pre mládež</v>
      </c>
      <c r="N4" s="288" t="str">
        <f aca="false">+I4&amp;H4</f>
        <v>34055584lB</v>
      </c>
    </row>
    <row r="5" customFormat="false" ht="9.75" hidden="false" customHeight="false" outlineLevel="0" collapsed="false">
      <c r="A5" s="277" t="s">
        <v>505</v>
      </c>
      <c r="B5" s="294" t="str">
        <f aca="false">VLOOKUP(A5,Adr!A:B,2,FALSE())</f>
        <v>3x3sport</v>
      </c>
      <c r="C5" s="306" t="s">
        <v>387</v>
      </c>
      <c r="D5" s="296" t="n">
        <v>20000</v>
      </c>
      <c r="E5" s="297" t="n">
        <v>0</v>
      </c>
      <c r="F5" s="298" t="s">
        <v>386</v>
      </c>
      <c r="G5" s="299" t="s">
        <v>354</v>
      </c>
      <c r="H5" s="299" t="s">
        <v>2413</v>
      </c>
      <c r="I5" s="300" t="str">
        <f aca="false">A5&amp;F5</f>
        <v>55014810f</v>
      </c>
      <c r="J5" s="301" t="str">
        <f aca="false">A5&amp;G5</f>
        <v>55014810026 01</v>
      </c>
      <c r="K5" s="302"/>
      <c r="L5" s="301" t="str">
        <f aca="false">A5&amp;G5&amp;H5</f>
        <v>55014810026 01B</v>
      </c>
      <c r="M5" s="302" t="str">
        <f aca="false">B5&amp;F5&amp;H5&amp;C5</f>
        <v>3x3sportfBplnenie úloh verejného záujmu v športe</v>
      </c>
      <c r="N5" s="288" t="str">
        <f aca="false">+I5&amp;H5</f>
        <v>55014810fB</v>
      </c>
    </row>
    <row r="6" customFormat="false" ht="9.75" hidden="false" customHeight="false" outlineLevel="0" collapsed="false">
      <c r="A6" s="298" t="s">
        <v>514</v>
      </c>
      <c r="B6" s="294" t="str">
        <f aca="false">VLOOKUP(A6,Adr!A:B,2,FALSE())</f>
        <v>Academy 4 you</v>
      </c>
      <c r="C6" s="303" t="s">
        <v>399</v>
      </c>
      <c r="D6" s="304" t="n">
        <v>5000</v>
      </c>
      <c r="E6" s="305" t="n">
        <v>0</v>
      </c>
      <c r="F6" s="298" t="s">
        <v>398</v>
      </c>
      <c r="G6" s="299" t="s">
        <v>354</v>
      </c>
      <c r="H6" s="299" t="s">
        <v>2413</v>
      </c>
      <c r="I6" s="300" t="str">
        <f aca="false">A6&amp;F6</f>
        <v>30793513l</v>
      </c>
      <c r="J6" s="301" t="str">
        <f aca="false">A6&amp;G6</f>
        <v>30793513026 01</v>
      </c>
      <c r="K6" s="302"/>
      <c r="L6" s="301" t="str">
        <f aca="false">A6&amp;G6&amp;H6</f>
        <v>30793513026 01B</v>
      </c>
      <c r="M6" s="302" t="str">
        <f aca="false">B6&amp;F6&amp;H6&amp;C6</f>
        <v>Academy 4 youlBšportové pohybové tábory pre mládež</v>
      </c>
      <c r="N6" s="288" t="str">
        <f aca="false">+I6&amp;H6</f>
        <v>30793513lB</v>
      </c>
    </row>
    <row r="7" customFormat="false" ht="9.75" hidden="false" customHeight="false" outlineLevel="0" collapsed="false">
      <c r="A7" s="298" t="s">
        <v>521</v>
      </c>
      <c r="B7" s="294" t="str">
        <f aca="false">VLOOKUP(A7,Adr!A:B,2,FALSE())</f>
        <v>Aeroklub Prievidza, občianske združenie</v>
      </c>
      <c r="C7" s="306" t="s">
        <v>387</v>
      </c>
      <c r="D7" s="307" t="n">
        <v>15000</v>
      </c>
      <c r="E7" s="305" t="n">
        <v>0</v>
      </c>
      <c r="F7" s="298" t="s">
        <v>386</v>
      </c>
      <c r="G7" s="299" t="s">
        <v>354</v>
      </c>
      <c r="H7" s="299" t="s">
        <v>2413</v>
      </c>
      <c r="I7" s="300" t="str">
        <f aca="false">A7&amp;F7</f>
        <v>17067006f</v>
      </c>
      <c r="J7" s="301" t="str">
        <f aca="false">A7&amp;G7</f>
        <v>17067006026 01</v>
      </c>
      <c r="K7" s="302"/>
      <c r="L7" s="301" t="str">
        <f aca="false">A7&amp;G7&amp;H7</f>
        <v>17067006026 01B</v>
      </c>
      <c r="M7" s="302" t="str">
        <f aca="false">B7&amp;F7&amp;H7&amp;C7</f>
        <v>Aeroklub Prievidza, občianske združeniefBplnenie úloh verejného záujmu v športe</v>
      </c>
      <c r="N7" s="288" t="str">
        <f aca="false">+I7&amp;H7</f>
        <v>17067006fB</v>
      </c>
    </row>
    <row r="8" customFormat="false" ht="9.75" hidden="false" customHeight="false" outlineLevel="0" collapsed="false">
      <c r="A8" s="298" t="s">
        <v>532</v>
      </c>
      <c r="B8" s="294" t="str">
        <f aca="false">VLOOKUP(A8,Adr!A:B,2,FALSE())</f>
        <v>AG Hradová s.r.o.</v>
      </c>
      <c r="C8" s="303" t="s">
        <v>399</v>
      </c>
      <c r="D8" s="304" t="n">
        <v>4990</v>
      </c>
      <c r="E8" s="297" t="n">
        <v>0</v>
      </c>
      <c r="F8" s="298" t="s">
        <v>398</v>
      </c>
      <c r="G8" s="299" t="s">
        <v>354</v>
      </c>
      <c r="H8" s="299" t="s">
        <v>2413</v>
      </c>
      <c r="I8" s="300" t="str">
        <f aca="false">A8&amp;F8</f>
        <v>36637092l</v>
      </c>
      <c r="J8" s="301" t="str">
        <f aca="false">A8&amp;G8</f>
        <v>36637092026 01</v>
      </c>
      <c r="K8" s="302"/>
      <c r="L8" s="301" t="str">
        <f aca="false">A8&amp;G8&amp;H8</f>
        <v>36637092026 01B</v>
      </c>
      <c r="M8" s="302" t="str">
        <f aca="false">B8&amp;F8&amp;H8&amp;C8</f>
        <v>AG Hradová s.r.o.lBšportové pohybové tábory pre mládež</v>
      </c>
      <c r="N8" s="288" t="str">
        <f aca="false">+I8&amp;H8</f>
        <v>36637092lB</v>
      </c>
    </row>
    <row r="9" customFormat="false" ht="9.75" hidden="false" customHeight="false" outlineLevel="0" collapsed="false">
      <c r="A9" s="258" t="s">
        <v>543</v>
      </c>
      <c r="B9" s="294" t="str">
        <f aca="false">VLOOKUP(A9,Adr!A:B,2,FALSE())</f>
        <v>AKNELA</v>
      </c>
      <c r="C9" s="295" t="s">
        <v>399</v>
      </c>
      <c r="D9" s="296" t="n">
        <v>4500</v>
      </c>
      <c r="E9" s="297" t="n">
        <v>0</v>
      </c>
      <c r="F9" s="298" t="s">
        <v>398</v>
      </c>
      <c r="G9" s="299" t="s">
        <v>354</v>
      </c>
      <c r="H9" s="299" t="s">
        <v>2413</v>
      </c>
      <c r="I9" s="300" t="str">
        <f aca="false">A9&amp;F9</f>
        <v>36132632l</v>
      </c>
      <c r="J9" s="301" t="str">
        <f aca="false">A9&amp;G9</f>
        <v>36132632026 01</v>
      </c>
      <c r="K9" s="302"/>
      <c r="L9" s="301" t="str">
        <f aca="false">A9&amp;G9&amp;H9</f>
        <v>36132632026 01B</v>
      </c>
      <c r="M9" s="302" t="str">
        <f aca="false">B9&amp;F9&amp;H9&amp;C9</f>
        <v>AKNELAlBšportové pohybové tábory pre mládež</v>
      </c>
      <c r="N9" s="288" t="str">
        <f aca="false">+I9&amp;H9</f>
        <v>36132632lB</v>
      </c>
    </row>
    <row r="10" customFormat="false" ht="9.75" hidden="false" customHeight="false" outlineLevel="0" collapsed="false">
      <c r="A10" s="298" t="s">
        <v>553</v>
      </c>
      <c r="B10" s="294" t="str">
        <f aca="false">VLOOKUP(A10,Adr!A:B,2,FALSE())</f>
        <v>ASOCIÁCIA MAŽORETKOVÉHO ŠPORTU SLOVENSKO</v>
      </c>
      <c r="C10" s="306" t="s">
        <v>389</v>
      </c>
      <c r="D10" s="307" t="n">
        <v>16900</v>
      </c>
      <c r="E10" s="297" t="n">
        <v>0</v>
      </c>
      <c r="F10" s="298" t="s">
        <v>388</v>
      </c>
      <c r="G10" s="299" t="s">
        <v>358</v>
      </c>
      <c r="H10" s="299" t="s">
        <v>2413</v>
      </c>
      <c r="I10" s="300" t="str">
        <f aca="false">A10&amp;F10</f>
        <v>37894021g</v>
      </c>
      <c r="J10" s="301" t="str">
        <f aca="false">A10&amp;G10</f>
        <v>37894021026 03</v>
      </c>
      <c r="K10" s="302"/>
      <c r="L10" s="301" t="str">
        <f aca="false">A10&amp;G10&amp;H10</f>
        <v>37894021026 03B</v>
      </c>
      <c r="M10" s="302" t="str">
        <f aca="false">B10&amp;F10&amp;H10&amp;C10</f>
        <v>ASOCIÁCIA MAŽORETKOVÉHO ŠPORTU SLOVENSKOgBrozvoj športov, ktoré nie sú uznanými podľa zákona č. 440/2015 Z. z.</v>
      </c>
      <c r="N10" s="288" t="str">
        <f aca="false">+I10&amp;H10</f>
        <v>37894021gB</v>
      </c>
    </row>
    <row r="11" customFormat="false" ht="9.75" hidden="false" customHeight="false" outlineLevel="0" collapsed="false">
      <c r="A11" s="308" t="s">
        <v>564</v>
      </c>
      <c r="B11" s="294" t="str">
        <f aca="false">VLOOKUP(A11,Adr!A:B,2,FALSE())</f>
        <v>Asociácia športových klubov Inter Bratislava</v>
      </c>
      <c r="C11" s="306" t="s">
        <v>2414</v>
      </c>
      <c r="D11" s="309" t="n">
        <v>3083</v>
      </c>
      <c r="E11" s="305" t="n">
        <v>0</v>
      </c>
      <c r="F11" s="298" t="s">
        <v>400</v>
      </c>
      <c r="G11" s="299" t="s">
        <v>358</v>
      </c>
      <c r="H11" s="299" t="s">
        <v>2413</v>
      </c>
      <c r="I11" s="300" t="str">
        <f aca="false">A11&amp;F11</f>
        <v>00678457m</v>
      </c>
      <c r="J11" s="301" t="str">
        <f aca="false">A11&amp;G11</f>
        <v>00678457026 03</v>
      </c>
      <c r="K11" s="302"/>
      <c r="L11" s="301" t="str">
        <f aca="false">A11&amp;G11&amp;H11</f>
        <v>00678457026 03B</v>
      </c>
      <c r="M11" s="302" t="str">
        <f aca="false">B11&amp;F11&amp;H11&amp;C11</f>
        <v>Asociácia športových klubov Inter BratislavamBPohár Interu</v>
      </c>
      <c r="N11" s="288" t="str">
        <f aca="false">+I11&amp;H11</f>
        <v>00678457mB</v>
      </c>
    </row>
    <row r="12" customFormat="false" ht="9.75" hidden="false" customHeight="false" outlineLevel="0" collapsed="false">
      <c r="A12" s="310" t="s">
        <v>574</v>
      </c>
      <c r="B12" s="294" t="str">
        <f aca="false">VLOOKUP(A12,Adr!A:B,2,FALSE())</f>
        <v>Asociácia športu pre všetkých Slovenskej republiky</v>
      </c>
      <c r="C12" s="295" t="s">
        <v>2415</v>
      </c>
      <c r="D12" s="296" t="n">
        <v>48000</v>
      </c>
      <c r="E12" s="305" t="n">
        <v>0</v>
      </c>
      <c r="F12" s="298" t="s">
        <v>386</v>
      </c>
      <c r="G12" s="299" t="s">
        <v>354</v>
      </c>
      <c r="H12" s="299" t="s">
        <v>2413</v>
      </c>
      <c r="I12" s="300" t="str">
        <f aca="false">A12&amp;F12</f>
        <v>00681482f</v>
      </c>
      <c r="J12" s="301" t="str">
        <f aca="false">A12&amp;G12</f>
        <v>00681482026 01</v>
      </c>
      <c r="K12" s="302"/>
      <c r="L12" s="301" t="str">
        <f aca="false">A12&amp;G12&amp;H12</f>
        <v>00681482026 01B</v>
      </c>
      <c r="M12" s="302" t="str">
        <f aca="false">B12&amp;F12&amp;H12&amp;C12</f>
        <v>Asociácia športu pre všetkých Slovenskej republikyfBpodpora a rozvoj športu pre všetkých</v>
      </c>
      <c r="N12" s="288" t="str">
        <f aca="false">+I12&amp;H12</f>
        <v>00681482fB</v>
      </c>
    </row>
    <row r="13" customFormat="false" ht="9.75" hidden="false" customHeight="false" outlineLevel="0" collapsed="false">
      <c r="A13" s="308" t="s">
        <v>582</v>
      </c>
      <c r="B13" s="294" t="str">
        <f aca="false">VLOOKUP(A13,Adr!A:B,2,FALSE())</f>
        <v>Baláž Racing</v>
      </c>
      <c r="C13" s="295" t="s">
        <v>387</v>
      </c>
      <c r="D13" s="296" t="n">
        <v>5000</v>
      </c>
      <c r="E13" s="305" t="n">
        <v>0</v>
      </c>
      <c r="F13" s="298" t="s">
        <v>386</v>
      </c>
      <c r="G13" s="299" t="s">
        <v>354</v>
      </c>
      <c r="H13" s="299" t="s">
        <v>2413</v>
      </c>
      <c r="I13" s="300" t="str">
        <f aca="false">A13&amp;F13</f>
        <v>55184707f</v>
      </c>
      <c r="J13" s="301" t="str">
        <f aca="false">A13&amp;G13</f>
        <v>55184707026 01</v>
      </c>
      <c r="K13" s="302"/>
      <c r="L13" s="301" t="str">
        <f aca="false">A13&amp;G13&amp;H13</f>
        <v>55184707026 01B</v>
      </c>
      <c r="M13" s="302" t="str">
        <f aca="false">B13&amp;F13&amp;H13&amp;C13</f>
        <v>Baláž RacingfBplnenie úloh verejného záujmu v športe</v>
      </c>
      <c r="N13" s="288" t="str">
        <f aca="false">+I13&amp;H13</f>
        <v>55184707fB</v>
      </c>
    </row>
    <row r="14" customFormat="false" ht="9.75" hidden="false" customHeight="false" outlineLevel="0" collapsed="false">
      <c r="A14" s="258" t="s">
        <v>590</v>
      </c>
      <c r="B14" s="294" t="str">
        <f aca="false">VLOOKUP(A14,Adr!A:B,2,FALSE())</f>
        <v>Basketbalový klub AŠK Slávia Trnava</v>
      </c>
      <c r="C14" s="295" t="s">
        <v>399</v>
      </c>
      <c r="D14" s="296" t="n">
        <v>5000</v>
      </c>
      <c r="E14" s="305" t="n">
        <v>0</v>
      </c>
      <c r="F14" s="298" t="s">
        <v>398</v>
      </c>
      <c r="G14" s="299" t="s">
        <v>354</v>
      </c>
      <c r="H14" s="299" t="s">
        <v>2413</v>
      </c>
      <c r="I14" s="300" t="str">
        <f aca="false">A14&amp;F14</f>
        <v>35629827l</v>
      </c>
      <c r="J14" s="301" t="str">
        <f aca="false">A14&amp;G14</f>
        <v>35629827026 01</v>
      </c>
      <c r="K14" s="302"/>
      <c r="L14" s="301" t="str">
        <f aca="false">A14&amp;G14&amp;H14</f>
        <v>35629827026 01B</v>
      </c>
      <c r="M14" s="302" t="str">
        <f aca="false">B14&amp;F14&amp;H14&amp;C14</f>
        <v>Basketbalový klub AŠK Slávia TrnavalBšportové pohybové tábory pre mládež</v>
      </c>
      <c r="N14" s="288" t="str">
        <f aca="false">+I14&amp;H14</f>
        <v>35629827lB</v>
      </c>
    </row>
    <row r="15" customFormat="false" ht="9.75" hidden="false" customHeight="false" outlineLevel="0" collapsed="false">
      <c r="A15" s="298" t="s">
        <v>598</v>
      </c>
      <c r="B15" s="294" t="str">
        <f aca="false">VLOOKUP(A15,Adr!A:B,2,FALSE())</f>
        <v>Basketbalový klub mládeže JUNIOR Unverzity Konštantína Filozofa Nitra</v>
      </c>
      <c r="C15" s="306" t="s">
        <v>399</v>
      </c>
      <c r="D15" s="307" t="n">
        <v>4000</v>
      </c>
      <c r="E15" s="305" t="n">
        <v>0</v>
      </c>
      <c r="F15" s="298" t="s">
        <v>398</v>
      </c>
      <c r="G15" s="299" t="s">
        <v>354</v>
      </c>
      <c r="H15" s="299" t="s">
        <v>2413</v>
      </c>
      <c r="I15" s="300" t="str">
        <f aca="false">A15&amp;F15</f>
        <v>37963091l</v>
      </c>
      <c r="J15" s="301" t="str">
        <f aca="false">A15&amp;G15</f>
        <v>37963091026 01</v>
      </c>
      <c r="K15" s="302"/>
      <c r="L15" s="301" t="str">
        <f aca="false">A15&amp;G15&amp;H15</f>
        <v>37963091026 01B</v>
      </c>
      <c r="M15" s="302" t="str">
        <f aca="false">B15&amp;F15&amp;H15&amp;C15</f>
        <v>Basketbalový klub mládeže JUNIOR Unverzity Konštantína Filozofa NitralBšportové pohybové tábory pre mládež</v>
      </c>
      <c r="N15" s="288" t="str">
        <f aca="false">+I15&amp;H15</f>
        <v>37963091lB</v>
      </c>
    </row>
    <row r="16" customFormat="false" ht="9.75" hidden="false" customHeight="false" outlineLevel="0" collapsed="false">
      <c r="A16" s="258" t="s">
        <v>607</v>
      </c>
      <c r="B16" s="294" t="str">
        <f aca="false">VLOOKUP(A16,Adr!A:B,2,FALSE())</f>
        <v>BASKETBALOVÝ KLUB MLÁDEŽE ŽILINA - ZÁVODIE</v>
      </c>
      <c r="C16" s="295" t="s">
        <v>399</v>
      </c>
      <c r="D16" s="296" t="n">
        <v>5000</v>
      </c>
      <c r="E16" s="297" t="n">
        <v>0</v>
      </c>
      <c r="F16" s="298" t="s">
        <v>398</v>
      </c>
      <c r="G16" s="299" t="s">
        <v>354</v>
      </c>
      <c r="H16" s="299" t="s">
        <v>2413</v>
      </c>
      <c r="I16" s="300" t="str">
        <f aca="false">A16&amp;F16</f>
        <v>42220971l</v>
      </c>
      <c r="J16" s="301" t="str">
        <f aca="false">A16&amp;G16</f>
        <v>42220971026 01</v>
      </c>
      <c r="K16" s="302"/>
      <c r="L16" s="301" t="str">
        <f aca="false">A16&amp;G16&amp;H16</f>
        <v>42220971026 01B</v>
      </c>
      <c r="M16" s="302" t="str">
        <f aca="false">B16&amp;F16&amp;H16&amp;C16</f>
        <v>BASKETBALOVÝ KLUB MLÁDEŽE ŽILINA - ZÁVODIElBšportové pohybové tábory pre mládež</v>
      </c>
      <c r="N16" s="288" t="str">
        <f aca="false">+I16&amp;H16</f>
        <v>42220971lB</v>
      </c>
    </row>
    <row r="17" customFormat="false" ht="9.75" hidden="false" customHeight="false" outlineLevel="0" collapsed="false">
      <c r="A17" s="298" t="s">
        <v>616</v>
      </c>
      <c r="B17" s="294" t="str">
        <f aca="false">VLOOKUP(A17,Adr!A:B,2,FALSE())</f>
        <v>Benitim</v>
      </c>
      <c r="C17" s="306" t="s">
        <v>399</v>
      </c>
      <c r="D17" s="307" t="n">
        <v>4966</v>
      </c>
      <c r="E17" s="297" t="n">
        <v>0</v>
      </c>
      <c r="F17" s="298" t="s">
        <v>398</v>
      </c>
      <c r="G17" s="299" t="s">
        <v>354</v>
      </c>
      <c r="H17" s="299" t="s">
        <v>2413</v>
      </c>
      <c r="I17" s="300" t="str">
        <f aca="false">A17&amp;F17</f>
        <v>42180309l</v>
      </c>
      <c r="J17" s="301" t="str">
        <f aca="false">A17&amp;G17</f>
        <v>42180309026 01</v>
      </c>
      <c r="K17" s="302"/>
      <c r="L17" s="301" t="str">
        <f aca="false">A17&amp;G17&amp;H17</f>
        <v>42180309026 01B</v>
      </c>
      <c r="M17" s="302" t="str">
        <f aca="false">B17&amp;F17&amp;H17&amp;C17</f>
        <v>BenitimlBšportové pohybové tábory pre mládež</v>
      </c>
      <c r="N17" s="288" t="str">
        <f aca="false">+I17&amp;H17</f>
        <v>42180309lB</v>
      </c>
    </row>
    <row r="18" customFormat="false" ht="9.75" hidden="false" customHeight="false" outlineLevel="0" collapsed="false">
      <c r="A18" s="308" t="s">
        <v>625</v>
      </c>
      <c r="B18" s="294" t="str">
        <f aca="false">VLOOKUP(A18,Adr!A:B,2,FALSE())</f>
        <v>BIKE RACING SLOVAKIA MARTIN</v>
      </c>
      <c r="C18" s="295" t="s">
        <v>387</v>
      </c>
      <c r="D18" s="296" t="n">
        <v>10000</v>
      </c>
      <c r="E18" s="297" t="n">
        <v>0</v>
      </c>
      <c r="F18" s="298" t="s">
        <v>386</v>
      </c>
      <c r="G18" s="299" t="s">
        <v>354</v>
      </c>
      <c r="H18" s="299" t="s">
        <v>2413</v>
      </c>
      <c r="I18" s="300" t="str">
        <f aca="false">A18&amp;F18</f>
        <v>52085929f</v>
      </c>
      <c r="J18" s="301" t="str">
        <f aca="false">A18&amp;G18</f>
        <v>52085929026 01</v>
      </c>
      <c r="K18" s="302"/>
      <c r="L18" s="301" t="str">
        <f aca="false">A18&amp;G18&amp;H18</f>
        <v>52085929026 01B</v>
      </c>
      <c r="M18" s="302" t="str">
        <f aca="false">B18&amp;F18&amp;H18&amp;C18</f>
        <v>BIKE RACING SLOVAKIA MARTINfBplnenie úloh verejného záujmu v športe</v>
      </c>
      <c r="N18" s="288" t="str">
        <f aca="false">+I18&amp;H18</f>
        <v>52085929fB</v>
      </c>
    </row>
    <row r="19" customFormat="false" ht="9.75" hidden="false" customHeight="false" outlineLevel="0" collapsed="false">
      <c r="A19" s="258" t="s">
        <v>636</v>
      </c>
      <c r="B19" s="294" t="str">
        <f aca="false">VLOOKUP(A19,Adr!A:B,2,FALSE())</f>
        <v>ByteBite, s. r. o.</v>
      </c>
      <c r="C19" s="299" t="s">
        <v>387</v>
      </c>
      <c r="D19" s="311" t="n">
        <v>10000</v>
      </c>
      <c r="E19" s="305" t="n">
        <v>0</v>
      </c>
      <c r="F19" s="298" t="s">
        <v>386</v>
      </c>
      <c r="G19" s="299" t="s">
        <v>358</v>
      </c>
      <c r="H19" s="299" t="s">
        <v>2413</v>
      </c>
      <c r="I19" s="300" t="str">
        <f aca="false">A19&amp;F19</f>
        <v>51972042f</v>
      </c>
      <c r="J19" s="301" t="str">
        <f aca="false">A19&amp;G19</f>
        <v>51972042026 03</v>
      </c>
      <c r="K19" s="302"/>
      <c r="L19" s="301" t="str">
        <f aca="false">A19&amp;G19&amp;H19</f>
        <v>51972042026 03B</v>
      </c>
      <c r="M19" s="302" t="str">
        <f aca="false">B19&amp;F19&amp;H19&amp;C19</f>
        <v>ByteBite, s. r. o.fBplnenie úloh verejného záujmu v športe</v>
      </c>
      <c r="N19" s="288" t="str">
        <f aca="false">+I19&amp;H19</f>
        <v>51972042fB</v>
      </c>
    </row>
    <row r="20" customFormat="false" ht="9.75" hidden="false" customHeight="false" outlineLevel="0" collapsed="false">
      <c r="A20" s="308" t="s">
        <v>644</v>
      </c>
      <c r="B20" s="294" t="str">
        <f aca="false">VLOOKUP(A20,Adr!A:B,2,FALSE())</f>
        <v>Deaflympijský výbor Slovenska</v>
      </c>
      <c r="C20" s="295" t="s">
        <v>2416</v>
      </c>
      <c r="D20" s="296" t="n">
        <v>337091</v>
      </c>
      <c r="E20" s="305" t="n">
        <v>0</v>
      </c>
      <c r="F20" s="298" t="s">
        <v>380</v>
      </c>
      <c r="G20" s="299" t="s">
        <v>358</v>
      </c>
      <c r="H20" s="299" t="s">
        <v>2413</v>
      </c>
      <c r="I20" s="300" t="str">
        <f aca="false">A20&amp;F20</f>
        <v>42254388c</v>
      </c>
      <c r="J20" s="301" t="str">
        <f aca="false">A20&amp;G20</f>
        <v>42254388026 03</v>
      </c>
      <c r="K20" s="302"/>
      <c r="L20" s="301" t="str">
        <f aca="false">A20&amp;G20&amp;H20</f>
        <v>42254388026 03B</v>
      </c>
      <c r="M20" s="302" t="str">
        <f aca="false">B20&amp;F20&amp;H20&amp;C20</f>
        <v>Deaflympijský výbor SlovenskacBzabezpečenie činnosti a úloh v roku 2025</v>
      </c>
      <c r="N20" s="288" t="str">
        <f aca="false">+I20&amp;H20</f>
        <v>42254388cB</v>
      </c>
    </row>
    <row r="21" customFormat="false" ht="9.75" hidden="false" customHeight="false" outlineLevel="0" collapsed="false">
      <c r="A21" s="308" t="s">
        <v>644</v>
      </c>
      <c r="B21" s="294" t="str">
        <f aca="false">VLOOKUP(A21,Adr!A:B,2,FALSE())</f>
        <v>Deaflympijský výbor Slovenska</v>
      </c>
      <c r="C21" s="295" t="s">
        <v>2417</v>
      </c>
      <c r="D21" s="296" t="n">
        <v>10000</v>
      </c>
      <c r="E21" s="297" t="n">
        <v>0</v>
      </c>
      <c r="F21" s="298" t="s">
        <v>382</v>
      </c>
      <c r="G21" s="299" t="s">
        <v>358</v>
      </c>
      <c r="H21" s="299" t="s">
        <v>2413</v>
      </c>
      <c r="I21" s="300" t="str">
        <f aca="false">A21&amp;F21</f>
        <v>42254388d</v>
      </c>
      <c r="J21" s="301" t="str">
        <f aca="false">A21&amp;G21</f>
        <v>42254388026 03</v>
      </c>
      <c r="K21" s="302"/>
      <c r="L21" s="301" t="str">
        <f aca="false">A21&amp;G21&amp;H21</f>
        <v>42254388026 03B</v>
      </c>
      <c r="M21" s="302" t="str">
        <f aca="false">B21&amp;F21&amp;H21&amp;C21</f>
        <v>Deaflympijský výbor SlovenskadBAntušeková Adela</v>
      </c>
      <c r="N21" s="288" t="str">
        <f aca="false">+I21&amp;H21</f>
        <v>42254388dB</v>
      </c>
    </row>
    <row r="22" customFormat="false" ht="9.75" hidden="false" customHeight="false" outlineLevel="0" collapsed="false">
      <c r="A22" s="310" t="s">
        <v>644</v>
      </c>
      <c r="B22" s="294" t="str">
        <f aca="false">VLOOKUP(A22,Adr!A:B,2,FALSE())</f>
        <v>Deaflympijský výbor Slovenska</v>
      </c>
      <c r="C22" s="295" t="s">
        <v>2418</v>
      </c>
      <c r="D22" s="296" t="n">
        <v>20000</v>
      </c>
      <c r="E22" s="305" t="n">
        <v>0</v>
      </c>
      <c r="F22" s="298" t="s">
        <v>382</v>
      </c>
      <c r="G22" s="299" t="s">
        <v>358</v>
      </c>
      <c r="H22" s="299" t="s">
        <v>2413</v>
      </c>
      <c r="I22" s="300" t="str">
        <f aca="false">A22&amp;F22</f>
        <v>42254388d</v>
      </c>
      <c r="J22" s="301" t="str">
        <f aca="false">A22&amp;G22</f>
        <v>42254388026 03</v>
      </c>
      <c r="K22" s="302"/>
      <c r="L22" s="301" t="str">
        <f aca="false">A22&amp;G22&amp;H22</f>
        <v>42254388026 03B</v>
      </c>
      <c r="M22" s="302" t="str">
        <f aca="false">B22&amp;F22&amp;H22&amp;C22</f>
        <v>Deaflympijský výbor SlovenskadBAntušeková Martina</v>
      </c>
      <c r="N22" s="288" t="str">
        <f aca="false">+I22&amp;H22</f>
        <v>42254388dB</v>
      </c>
    </row>
    <row r="23" customFormat="false" ht="9.75" hidden="false" customHeight="false" outlineLevel="0" collapsed="false">
      <c r="A23" s="308" t="s">
        <v>644</v>
      </c>
      <c r="B23" s="294" t="str">
        <f aca="false">VLOOKUP(A23,Adr!A:B,2,FALSE())</f>
        <v>Deaflympijský výbor Slovenska</v>
      </c>
      <c r="C23" s="312" t="s">
        <v>2419</v>
      </c>
      <c r="D23" s="309" t="n">
        <v>27500</v>
      </c>
      <c r="E23" s="305" t="n">
        <v>0</v>
      </c>
      <c r="F23" s="298" t="s">
        <v>382</v>
      </c>
      <c r="G23" s="299" t="s">
        <v>358</v>
      </c>
      <c r="H23" s="299" t="s">
        <v>2413</v>
      </c>
      <c r="I23" s="300" t="str">
        <f aca="false">A23&amp;F23</f>
        <v>42254388d</v>
      </c>
      <c r="J23" s="301" t="str">
        <f aca="false">A23&amp;G23</f>
        <v>42254388026 03</v>
      </c>
      <c r="K23" s="302"/>
      <c r="L23" s="301" t="str">
        <f aca="false">A23&amp;G23&amp;H23</f>
        <v>42254388026 03B</v>
      </c>
      <c r="M23" s="302" t="str">
        <f aca="false">B23&amp;F23&amp;H23&amp;C23</f>
        <v>Deaflympijský výbor SlovenskadBBirošová Tereza</v>
      </c>
      <c r="N23" s="288" t="str">
        <f aca="false">+I23&amp;H23</f>
        <v>42254388dB</v>
      </c>
    </row>
    <row r="24" customFormat="false" ht="9.75" hidden="false" customHeight="false" outlineLevel="0" collapsed="false">
      <c r="A24" s="308" t="s">
        <v>644</v>
      </c>
      <c r="B24" s="294" t="str">
        <f aca="false">VLOOKUP(A24,Adr!A:B,2,FALSE())</f>
        <v>Deaflympijský výbor Slovenska</v>
      </c>
      <c r="C24" s="312" t="s">
        <v>2420</v>
      </c>
      <c r="D24" s="309" t="n">
        <v>17500</v>
      </c>
      <c r="E24" s="305" t="n">
        <v>0</v>
      </c>
      <c r="F24" s="298" t="s">
        <v>382</v>
      </c>
      <c r="G24" s="299" t="s">
        <v>358</v>
      </c>
      <c r="H24" s="299" t="s">
        <v>2413</v>
      </c>
      <c r="I24" s="300" t="str">
        <f aca="false">A24&amp;F24</f>
        <v>42254388d</v>
      </c>
      <c r="J24" s="301" t="str">
        <f aca="false">A24&amp;G24</f>
        <v>42254388026 03</v>
      </c>
      <c r="K24" s="302"/>
      <c r="L24" s="301" t="str">
        <f aca="false">A24&amp;G24&amp;H24</f>
        <v>42254388026 03B</v>
      </c>
      <c r="M24" s="302" t="str">
        <f aca="false">B24&amp;F24&amp;H24&amp;C24</f>
        <v>Deaflympijský výbor SlovenskadBDebnár Šimon</v>
      </c>
      <c r="N24" s="288" t="str">
        <f aca="false">+I24&amp;H24</f>
        <v>42254388dB</v>
      </c>
    </row>
    <row r="25" customFormat="false" ht="9.75" hidden="false" customHeight="false" outlineLevel="0" collapsed="false">
      <c r="A25" s="308" t="s">
        <v>644</v>
      </c>
      <c r="B25" s="294" t="str">
        <f aca="false">VLOOKUP(A25,Adr!A:B,2,FALSE())</f>
        <v>Deaflympijský výbor Slovenska</v>
      </c>
      <c r="C25" s="306" t="s">
        <v>2421</v>
      </c>
      <c r="D25" s="307" t="n">
        <v>45000</v>
      </c>
      <c r="E25" s="305" t="n">
        <v>0</v>
      </c>
      <c r="F25" s="298" t="s">
        <v>382</v>
      </c>
      <c r="G25" s="299" t="s">
        <v>358</v>
      </c>
      <c r="H25" s="299" t="s">
        <v>2413</v>
      </c>
      <c r="I25" s="300" t="str">
        <f aca="false">A25&amp;F25</f>
        <v>42254388d</v>
      </c>
      <c r="J25" s="301" t="str">
        <f aca="false">A25&amp;G25</f>
        <v>42254388026 03</v>
      </c>
      <c r="K25" s="302"/>
      <c r="L25" s="301" t="str">
        <f aca="false">A25&amp;G25&amp;H25</f>
        <v>42254388026 03B</v>
      </c>
      <c r="M25" s="302" t="str">
        <f aca="false">B25&amp;F25&amp;H25&amp;C25</f>
        <v>Deaflympijský výbor SlovenskadBĎuriš Matúš</v>
      </c>
      <c r="N25" s="288" t="str">
        <f aca="false">+I25&amp;H25</f>
        <v>42254388dB</v>
      </c>
    </row>
    <row r="26" customFormat="false" ht="9.75" hidden="false" customHeight="false" outlineLevel="0" collapsed="false">
      <c r="A26" s="258" t="s">
        <v>644</v>
      </c>
      <c r="B26" s="294" t="str">
        <f aca="false">VLOOKUP(A26,Adr!A:B,2,FALSE())</f>
        <v>Deaflympijský výbor Slovenska</v>
      </c>
      <c r="C26" s="299" t="s">
        <v>2422</v>
      </c>
      <c r="D26" s="309" t="n">
        <v>20000</v>
      </c>
      <c r="E26" s="297" t="n">
        <v>0</v>
      </c>
      <c r="F26" s="298" t="s">
        <v>382</v>
      </c>
      <c r="G26" s="299" t="s">
        <v>358</v>
      </c>
      <c r="H26" s="299" t="s">
        <v>2413</v>
      </c>
      <c r="I26" s="300" t="str">
        <f aca="false">A26&amp;F26</f>
        <v>42254388d</v>
      </c>
      <c r="J26" s="301" t="str">
        <f aca="false">A26&amp;G26</f>
        <v>42254388026 03</v>
      </c>
      <c r="K26" s="302"/>
      <c r="L26" s="301" t="str">
        <f aca="false">A26&amp;G26&amp;H26</f>
        <v>42254388026 03B</v>
      </c>
      <c r="M26" s="302" t="str">
        <f aca="false">B26&amp;F26&amp;H26&amp;C26</f>
        <v>Deaflympijský výbor SlovenskadBJánošíková Jana</v>
      </c>
      <c r="N26" s="288" t="str">
        <f aca="false">+I26&amp;H26</f>
        <v>42254388dB</v>
      </c>
    </row>
    <row r="27" customFormat="false" ht="9.75" hidden="false" customHeight="false" outlineLevel="0" collapsed="false">
      <c r="A27" s="298" t="s">
        <v>644</v>
      </c>
      <c r="B27" s="294" t="str">
        <f aca="false">VLOOKUP(A27,Adr!A:B,2,FALSE())</f>
        <v>Deaflympijský výbor Slovenska</v>
      </c>
      <c r="C27" s="306" t="s">
        <v>2423</v>
      </c>
      <c r="D27" s="307" t="n">
        <v>32500</v>
      </c>
      <c r="E27" s="305" t="n">
        <v>0</v>
      </c>
      <c r="F27" s="298" t="s">
        <v>382</v>
      </c>
      <c r="G27" s="299" t="s">
        <v>358</v>
      </c>
      <c r="H27" s="299" t="s">
        <v>2413</v>
      </c>
      <c r="I27" s="300" t="str">
        <f aca="false">A27&amp;F27</f>
        <v>42254388d</v>
      </c>
      <c r="J27" s="301" t="str">
        <f aca="false">A27&amp;G27</f>
        <v>42254388026 03</v>
      </c>
      <c r="K27" s="302"/>
      <c r="L27" s="301" t="str">
        <f aca="false">A27&amp;G27&amp;H27</f>
        <v>42254388026 03B</v>
      </c>
      <c r="M27" s="302" t="str">
        <f aca="false">B27&amp;F27&amp;H27&amp;C27</f>
        <v>Deaflympijský výbor SlovenskadBJelínek Rastislav</v>
      </c>
      <c r="N27" s="288" t="str">
        <f aca="false">+I27&amp;H27</f>
        <v>42254388dB</v>
      </c>
    </row>
    <row r="28" customFormat="false" ht="9.75" hidden="false" customHeight="false" outlineLevel="0" collapsed="false">
      <c r="A28" s="308" t="s">
        <v>644</v>
      </c>
      <c r="B28" s="294" t="str">
        <f aca="false">VLOOKUP(A28,Adr!A:B,2,FALSE())</f>
        <v>Deaflympijský výbor Slovenska</v>
      </c>
      <c r="C28" s="295" t="s">
        <v>2424</v>
      </c>
      <c r="D28" s="296" t="n">
        <v>50000</v>
      </c>
      <c r="E28" s="297" t="n">
        <v>0</v>
      </c>
      <c r="F28" s="298" t="s">
        <v>382</v>
      </c>
      <c r="G28" s="299" t="s">
        <v>358</v>
      </c>
      <c r="H28" s="299" t="s">
        <v>2413</v>
      </c>
      <c r="I28" s="300" t="str">
        <f aca="false">A28&amp;F28</f>
        <v>42254388d</v>
      </c>
      <c r="J28" s="301" t="str">
        <f aca="false">A28&amp;G28</f>
        <v>42254388026 03</v>
      </c>
      <c r="K28" s="302"/>
      <c r="L28" s="301" t="str">
        <f aca="false">A28&amp;G28&amp;H28</f>
        <v>42254388026 03B</v>
      </c>
      <c r="M28" s="302" t="str">
        <f aca="false">B28&amp;F28&amp;H28&amp;C28</f>
        <v>Deaflympijský výbor SlovenskadBKeinath Thomas</v>
      </c>
      <c r="N28" s="288" t="str">
        <f aca="false">+I28&amp;H28</f>
        <v>42254388dB</v>
      </c>
    </row>
    <row r="29" customFormat="false" ht="9.75" hidden="false" customHeight="false" outlineLevel="0" collapsed="false">
      <c r="A29" s="308" t="s">
        <v>644</v>
      </c>
      <c r="B29" s="294" t="str">
        <f aca="false">VLOOKUP(A29,Adr!A:B,2,FALSE())</f>
        <v>Deaflympijský výbor Slovenska</v>
      </c>
      <c r="C29" s="295" t="s">
        <v>2425</v>
      </c>
      <c r="D29" s="296" t="n">
        <v>40000</v>
      </c>
      <c r="E29" s="305" t="n">
        <v>0</v>
      </c>
      <c r="F29" s="298" t="s">
        <v>382</v>
      </c>
      <c r="G29" s="299" t="s">
        <v>358</v>
      </c>
      <c r="H29" s="299" t="s">
        <v>2413</v>
      </c>
      <c r="I29" s="300" t="str">
        <f aca="false">A29&amp;F29</f>
        <v>42254388d</v>
      </c>
      <c r="J29" s="301" t="str">
        <f aca="false">A29&amp;G29</f>
        <v>42254388026 03</v>
      </c>
      <c r="K29" s="302"/>
      <c r="L29" s="301" t="str">
        <f aca="false">A29&amp;G29&amp;H29</f>
        <v>42254388026 03B</v>
      </c>
      <c r="M29" s="302" t="str">
        <f aca="false">B29&amp;F29&amp;H29&amp;C29</f>
        <v>Deaflympijský výbor SlovenskadBKrištofičová Ivana</v>
      </c>
      <c r="N29" s="288" t="str">
        <f aca="false">+I29&amp;H29</f>
        <v>42254388dB</v>
      </c>
    </row>
    <row r="30" customFormat="false" ht="9.75" hidden="false" customHeight="false" outlineLevel="0" collapsed="false">
      <c r="A30" s="258" t="s">
        <v>644</v>
      </c>
      <c r="B30" s="294" t="str">
        <f aca="false">VLOOKUP(A30,Adr!A:B,2,FALSE())</f>
        <v>Deaflympijský výbor Slovenska</v>
      </c>
      <c r="C30" s="299" t="s">
        <v>2426</v>
      </c>
      <c r="D30" s="309" t="n">
        <v>20000</v>
      </c>
      <c r="E30" s="305" t="n">
        <v>0</v>
      </c>
      <c r="F30" s="298" t="s">
        <v>382</v>
      </c>
      <c r="G30" s="299" t="s">
        <v>358</v>
      </c>
      <c r="H30" s="299" t="s">
        <v>2413</v>
      </c>
      <c r="I30" s="300" t="str">
        <f aca="false">A30&amp;F30</f>
        <v>42254388d</v>
      </c>
      <c r="J30" s="301" t="str">
        <f aca="false">A30&amp;G30</f>
        <v>42254388026 03</v>
      </c>
      <c r="K30" s="302"/>
      <c r="L30" s="301" t="str">
        <f aca="false">A30&amp;G30&amp;H30</f>
        <v>42254388026 03B</v>
      </c>
      <c r="M30" s="302" t="str">
        <f aca="false">B30&amp;F30&amp;H30&amp;C30</f>
        <v>Deaflympijský výbor SlovenskadBLepótová Amália</v>
      </c>
      <c r="N30" s="288" t="str">
        <f aca="false">+I30&amp;H30</f>
        <v>42254388dB</v>
      </c>
    </row>
    <row r="31" customFormat="false" ht="9.75" hidden="false" customHeight="false" outlineLevel="0" collapsed="false">
      <c r="A31" s="277" t="s">
        <v>644</v>
      </c>
      <c r="B31" s="294" t="str">
        <f aca="false">VLOOKUP(A31,Adr!A:B,2,FALSE())</f>
        <v>Deaflympijský výbor Slovenska</v>
      </c>
      <c r="C31" s="295" t="s">
        <v>2427</v>
      </c>
      <c r="D31" s="307" t="n">
        <v>50000</v>
      </c>
      <c r="E31" s="297" t="n">
        <v>0</v>
      </c>
      <c r="F31" s="298" t="s">
        <v>382</v>
      </c>
      <c r="G31" s="299" t="s">
        <v>358</v>
      </c>
      <c r="H31" s="299" t="s">
        <v>2413</v>
      </c>
      <c r="I31" s="300" t="str">
        <f aca="false">A31&amp;F31</f>
        <v>42254388d</v>
      </c>
      <c r="J31" s="301" t="str">
        <f aca="false">A31&amp;G31</f>
        <v>42254388026 03</v>
      </c>
      <c r="K31" s="302"/>
      <c r="L31" s="301" t="str">
        <f aca="false">A31&amp;G31&amp;H31</f>
        <v>42254388026 03B</v>
      </c>
      <c r="M31" s="302" t="str">
        <f aca="false">B31&amp;F31&amp;H31&amp;C31</f>
        <v>Deaflympijský výbor SlovenskadBNovotná Eva</v>
      </c>
      <c r="N31" s="288" t="str">
        <f aca="false">+I31&amp;H31</f>
        <v>42254388dB</v>
      </c>
    </row>
    <row r="32" customFormat="false" ht="9.75" hidden="false" customHeight="false" outlineLevel="0" collapsed="false">
      <c r="A32" s="258" t="s">
        <v>644</v>
      </c>
      <c r="B32" s="294" t="str">
        <f aca="false">VLOOKUP(A32,Adr!A:B,2,FALSE())</f>
        <v>Deaflympijský výbor Slovenska</v>
      </c>
      <c r="C32" s="295" t="s">
        <v>2428</v>
      </c>
      <c r="D32" s="296" t="n">
        <v>35000</v>
      </c>
      <c r="E32" s="297" t="n">
        <v>0</v>
      </c>
      <c r="F32" s="298" t="s">
        <v>382</v>
      </c>
      <c r="G32" s="299" t="s">
        <v>358</v>
      </c>
      <c r="H32" s="299" t="s">
        <v>2413</v>
      </c>
      <c r="I32" s="300" t="str">
        <f aca="false">A32&amp;F32</f>
        <v>42254388d</v>
      </c>
      <c r="J32" s="301" t="str">
        <f aca="false">A32&amp;G32</f>
        <v>42254388026 03</v>
      </c>
      <c r="K32" s="302"/>
      <c r="L32" s="301" t="str">
        <f aca="false">A32&amp;G32&amp;H32</f>
        <v>42254388026 03B</v>
      </c>
      <c r="M32" s="302" t="str">
        <f aca="false">B32&amp;F32&amp;H32&amp;C32</f>
        <v>Deaflympijský výbor SlovenskadBPristač Dávid</v>
      </c>
      <c r="N32" s="288" t="str">
        <f aca="false">+I32&amp;H32</f>
        <v>42254388dB</v>
      </c>
    </row>
    <row r="33" customFormat="false" ht="9.75" hidden="false" customHeight="false" outlineLevel="0" collapsed="false">
      <c r="A33" s="310" t="s">
        <v>644</v>
      </c>
      <c r="B33" s="294" t="str">
        <f aca="false">VLOOKUP(A33,Adr!A:B,2,FALSE())</f>
        <v>Deaflympijský výbor Slovenska</v>
      </c>
      <c r="C33" s="295" t="s">
        <v>2429</v>
      </c>
      <c r="D33" s="296" t="n">
        <v>26200</v>
      </c>
      <c r="E33" s="305" t="n">
        <v>0</v>
      </c>
      <c r="F33" s="298" t="s">
        <v>382</v>
      </c>
      <c r="G33" s="299" t="s">
        <v>358</v>
      </c>
      <c r="H33" s="299" t="s">
        <v>2413</v>
      </c>
      <c r="I33" s="300" t="str">
        <f aca="false">A33&amp;F33</f>
        <v>42254388d</v>
      </c>
      <c r="J33" s="301" t="str">
        <f aca="false">A33&amp;G33</f>
        <v>42254388026 03</v>
      </c>
      <c r="K33" s="302"/>
      <c r="L33" s="301" t="str">
        <f aca="false">A33&amp;G33&amp;H33</f>
        <v>42254388026 03B</v>
      </c>
      <c r="M33" s="302" t="str">
        <f aca="false">B33&amp;F33&amp;H33&amp;C33</f>
        <v>Deaflympijský výbor SlovenskadBTutura Marek</v>
      </c>
      <c r="N33" s="288" t="str">
        <f aca="false">+I33&amp;H33</f>
        <v>42254388dB</v>
      </c>
    </row>
    <row r="34" customFormat="false" ht="9.75" hidden="false" customHeight="false" outlineLevel="0" collapsed="false">
      <c r="A34" s="308" t="s">
        <v>644</v>
      </c>
      <c r="B34" s="294" t="str">
        <f aca="false">VLOOKUP(A34,Adr!A:B,2,FALSE())</f>
        <v>Deaflympijský výbor Slovenska</v>
      </c>
      <c r="C34" s="306" t="s">
        <v>2430</v>
      </c>
      <c r="D34" s="304" t="n">
        <v>15000</v>
      </c>
      <c r="E34" s="297" t="n">
        <v>0</v>
      </c>
      <c r="F34" s="298" t="s">
        <v>382</v>
      </c>
      <c r="G34" s="299" t="s">
        <v>358</v>
      </c>
      <c r="H34" s="299" t="s">
        <v>2413</v>
      </c>
      <c r="I34" s="300" t="str">
        <f aca="false">A34&amp;F34</f>
        <v>42254388d</v>
      </c>
      <c r="J34" s="301" t="str">
        <f aca="false">A34&amp;G34</f>
        <v>42254388026 03</v>
      </c>
      <c r="K34" s="302"/>
      <c r="L34" s="301" t="str">
        <f aca="false">A34&amp;G34&amp;H34</f>
        <v>42254388026 03B</v>
      </c>
      <c r="M34" s="302" t="str">
        <f aca="false">B34&amp;F34&amp;H34&amp;C34</f>
        <v>Deaflympijský výbor SlovenskadBVaco Marek</v>
      </c>
      <c r="N34" s="288" t="str">
        <f aca="false">+I34&amp;H34</f>
        <v>42254388dB</v>
      </c>
    </row>
    <row r="35" customFormat="false" ht="9.75" hidden="false" customHeight="false" outlineLevel="0" collapsed="false">
      <c r="A35" s="298" t="s">
        <v>644</v>
      </c>
      <c r="B35" s="294" t="str">
        <f aca="false">VLOOKUP(A35,Adr!A:B,2,FALSE())</f>
        <v>Deaflympijský výbor Slovenska</v>
      </c>
      <c r="C35" s="303" t="s">
        <v>387</v>
      </c>
      <c r="D35" s="313" t="n">
        <v>73000</v>
      </c>
      <c r="E35" s="305" t="n">
        <v>0</v>
      </c>
      <c r="F35" s="298" t="s">
        <v>386</v>
      </c>
      <c r="G35" s="299" t="s">
        <v>358</v>
      </c>
      <c r="H35" s="299" t="s">
        <v>2413</v>
      </c>
      <c r="I35" s="300" t="str">
        <f aca="false">A35&amp;F35</f>
        <v>42254388f</v>
      </c>
      <c r="J35" s="301" t="str">
        <f aca="false">A35&amp;G35</f>
        <v>42254388026 03</v>
      </c>
      <c r="K35" s="302"/>
      <c r="L35" s="301" t="str">
        <f aca="false">A35&amp;G35&amp;H35</f>
        <v>42254388026 03B</v>
      </c>
      <c r="M35" s="302" t="str">
        <f aca="false">B35&amp;F35&amp;H35&amp;C35</f>
        <v>Deaflympijský výbor SlovenskafBplnenie úloh verejného záujmu v športe</v>
      </c>
      <c r="N35" s="288" t="str">
        <f aca="false">+I35&amp;H35</f>
        <v>42254388fB</v>
      </c>
    </row>
    <row r="36" customFormat="false" ht="19.5" hidden="false" customHeight="false" outlineLevel="0" collapsed="false">
      <c r="A36" s="298" t="s">
        <v>644</v>
      </c>
      <c r="B36" s="294" t="str">
        <f aca="false">VLOOKUP(A36,Adr!A:B,2,FALSE())</f>
        <v>Deaflympijský výbor Slovenska</v>
      </c>
      <c r="C36" s="303" t="s">
        <v>2431</v>
      </c>
      <c r="D36" s="304" t="n">
        <v>150000</v>
      </c>
      <c r="E36" s="297" t="n">
        <v>0</v>
      </c>
      <c r="F36" s="298" t="s">
        <v>388</v>
      </c>
      <c r="G36" s="299" t="s">
        <v>358</v>
      </c>
      <c r="H36" s="299" t="s">
        <v>2413</v>
      </c>
      <c r="I36" s="300" t="str">
        <f aca="false">A36&amp;F36</f>
        <v>42254388g</v>
      </c>
      <c r="J36" s="301" t="str">
        <f aca="false">A36&amp;G36</f>
        <v>42254388026 03</v>
      </c>
      <c r="K36" s="302"/>
      <c r="L36" s="301" t="str">
        <f aca="false">A36&amp;G36&amp;H36</f>
        <v>42254388026 03B</v>
      </c>
      <c r="M36" s="302" t="str">
        <f aca="false">B36&amp;F36&amp;H36&amp;C36</f>
        <v>Deaflympijský výbor SlovenskagBzabezpečenie účasti športovej reprezentácie SR na 25. letnej Deaflympiáde 2025 v Tokiu</v>
      </c>
      <c r="N36" s="288" t="str">
        <f aca="false">+I36&amp;H36</f>
        <v>42254388gB</v>
      </c>
    </row>
    <row r="37" customFormat="false" ht="9.75" hidden="false" customHeight="false" outlineLevel="0" collapsed="false">
      <c r="A37" s="310" t="s">
        <v>653</v>
      </c>
      <c r="B37" s="294" t="str">
        <f aca="false">VLOOKUP(A37,Adr!A:B,2,FALSE())</f>
        <v>Florbalový klub AS Trenčín</v>
      </c>
      <c r="C37" s="295" t="s">
        <v>399</v>
      </c>
      <c r="D37" s="296" t="n">
        <v>4800</v>
      </c>
      <c r="E37" s="305" t="n">
        <v>0</v>
      </c>
      <c r="F37" s="298" t="s">
        <v>398</v>
      </c>
      <c r="G37" s="299" t="s">
        <v>354</v>
      </c>
      <c r="H37" s="299" t="s">
        <v>2413</v>
      </c>
      <c r="I37" s="300" t="str">
        <f aca="false">A37&amp;F37</f>
        <v>42017840l</v>
      </c>
      <c r="J37" s="301" t="str">
        <f aca="false">A37&amp;G37</f>
        <v>42017840026 01</v>
      </c>
      <c r="K37" s="302"/>
      <c r="L37" s="301" t="str">
        <f aca="false">A37&amp;G37&amp;H37</f>
        <v>42017840026 01B</v>
      </c>
      <c r="M37" s="302" t="str">
        <f aca="false">B37&amp;F37&amp;H37&amp;C37</f>
        <v>Florbalový klub AS TrenčínlBšportové pohybové tábory pre mládež</v>
      </c>
      <c r="N37" s="288" t="str">
        <f aca="false">+I37&amp;H37</f>
        <v>42017840lB</v>
      </c>
    </row>
    <row r="38" customFormat="false" ht="9.75" hidden="false" customHeight="false" outlineLevel="0" collapsed="false">
      <c r="A38" s="258" t="s">
        <v>662</v>
      </c>
      <c r="B38" s="294" t="str">
        <f aca="false">VLOOKUP(A38,Adr!A:B,2,FALSE())</f>
        <v>FLORBALOVÝ KLUB MICHALOVCE</v>
      </c>
      <c r="C38" s="295" t="s">
        <v>399</v>
      </c>
      <c r="D38" s="307" t="n">
        <v>5000</v>
      </c>
      <c r="E38" s="305" t="n">
        <v>0</v>
      </c>
      <c r="F38" s="298" t="s">
        <v>398</v>
      </c>
      <c r="G38" s="299" t="s">
        <v>354</v>
      </c>
      <c r="H38" s="299" t="s">
        <v>2413</v>
      </c>
      <c r="I38" s="300" t="str">
        <f aca="false">A38&amp;F38</f>
        <v>42103711l</v>
      </c>
      <c r="J38" s="301" t="str">
        <f aca="false">A38&amp;G38</f>
        <v>42103711026 01</v>
      </c>
      <c r="K38" s="302"/>
      <c r="L38" s="301" t="str">
        <f aca="false">A38&amp;G38&amp;H38</f>
        <v>42103711026 01B</v>
      </c>
      <c r="M38" s="302" t="str">
        <f aca="false">B38&amp;F38&amp;H38&amp;C38</f>
        <v>FLORBALOVÝ KLUB MICHALOVCElBšportové pohybové tábory pre mládež</v>
      </c>
      <c r="N38" s="288" t="str">
        <f aca="false">+I38&amp;H38</f>
        <v>42103711lB</v>
      </c>
    </row>
    <row r="39" customFormat="false" ht="9.75" hidden="false" customHeight="false" outlineLevel="0" collapsed="false">
      <c r="A39" s="298" t="s">
        <v>671</v>
      </c>
      <c r="B39" s="294" t="str">
        <f aca="false">VLOOKUP(A39,Adr!A:B,2,FALSE())</f>
        <v>Futbalový klub Dúbravka</v>
      </c>
      <c r="C39" s="306" t="s">
        <v>399</v>
      </c>
      <c r="D39" s="296" t="n">
        <v>5000</v>
      </c>
      <c r="E39" s="305" t="n">
        <v>0</v>
      </c>
      <c r="F39" s="298" t="s">
        <v>398</v>
      </c>
      <c r="G39" s="299" t="s">
        <v>354</v>
      </c>
      <c r="H39" s="299" t="s">
        <v>2413</v>
      </c>
      <c r="I39" s="300" t="str">
        <f aca="false">A39&amp;F39</f>
        <v>17315298l</v>
      </c>
      <c r="J39" s="301" t="str">
        <f aca="false">A39&amp;G39</f>
        <v>17315298026 01</v>
      </c>
      <c r="K39" s="302"/>
      <c r="L39" s="301" t="str">
        <f aca="false">A39&amp;G39&amp;H39</f>
        <v>17315298026 01B</v>
      </c>
      <c r="M39" s="302" t="str">
        <f aca="false">B39&amp;F39&amp;H39&amp;C39</f>
        <v>Futbalový klub DúbravkalBšportové pohybové tábory pre mládež</v>
      </c>
      <c r="N39" s="288" t="str">
        <f aca="false">+I39&amp;H39</f>
        <v>17315298lB</v>
      </c>
    </row>
    <row r="40" customFormat="false" ht="9.75" hidden="false" customHeight="false" outlineLevel="0" collapsed="false">
      <c r="A40" s="298" t="s">
        <v>679</v>
      </c>
      <c r="B40" s="294" t="str">
        <f aca="false">VLOOKUP(A40,Adr!A:B,2,FALSE())</f>
        <v>Futbalový klub Iskra Hnúšťa</v>
      </c>
      <c r="C40" s="303" t="s">
        <v>399</v>
      </c>
      <c r="D40" s="304" t="n">
        <v>4600</v>
      </c>
      <c r="E40" s="305" t="n">
        <v>0</v>
      </c>
      <c r="F40" s="298" t="s">
        <v>398</v>
      </c>
      <c r="G40" s="299" t="s">
        <v>354</v>
      </c>
      <c r="H40" s="299" t="s">
        <v>2413</v>
      </c>
      <c r="I40" s="300" t="str">
        <f aca="false">A40&amp;F40</f>
        <v>14223040l</v>
      </c>
      <c r="J40" s="301" t="str">
        <f aca="false">A40&amp;G40</f>
        <v>14223040026 01</v>
      </c>
      <c r="K40" s="302"/>
      <c r="L40" s="301" t="str">
        <f aca="false">A40&amp;G40&amp;H40</f>
        <v>14223040026 01B</v>
      </c>
      <c r="M40" s="302" t="str">
        <f aca="false">B40&amp;F40&amp;H40&amp;C40</f>
        <v>Futbalový klub Iskra HnúšťalBšportové pohybové tábory pre mládež</v>
      </c>
      <c r="N40" s="288" t="str">
        <f aca="false">+I40&amp;H40</f>
        <v>14223040lB</v>
      </c>
    </row>
    <row r="41" customFormat="false" ht="9.75" hidden="false" customHeight="false" outlineLevel="0" collapsed="false">
      <c r="A41" s="298" t="s">
        <v>688</v>
      </c>
      <c r="B41" s="294" t="str">
        <f aca="false">VLOOKUP(A41,Adr!A:B,2,FALSE())</f>
        <v>FUTBALOVÝ KLUB POLÍCIE BRATISLAVA</v>
      </c>
      <c r="C41" s="306" t="s">
        <v>399</v>
      </c>
      <c r="D41" s="307" t="n">
        <v>2750</v>
      </c>
      <c r="E41" s="305" t="n">
        <v>0</v>
      </c>
      <c r="F41" s="298" t="s">
        <v>398</v>
      </c>
      <c r="G41" s="299" t="s">
        <v>354</v>
      </c>
      <c r="H41" s="299" t="s">
        <v>2413</v>
      </c>
      <c r="I41" s="300" t="str">
        <f aca="false">A41&amp;F41</f>
        <v>42258014l</v>
      </c>
      <c r="J41" s="301" t="str">
        <f aca="false">A41&amp;G41</f>
        <v>42258014026 01</v>
      </c>
      <c r="K41" s="302"/>
      <c r="L41" s="301" t="str">
        <f aca="false">A41&amp;G41&amp;H41</f>
        <v>42258014026 01B</v>
      </c>
      <c r="M41" s="302" t="str">
        <f aca="false">B41&amp;F41&amp;H41&amp;C41</f>
        <v>FUTBALOVÝ KLUB POLÍCIE BRATISLAVAlBšportové pohybové tábory pre mládež</v>
      </c>
      <c r="N41" s="288" t="str">
        <f aca="false">+I41&amp;H41</f>
        <v>42258014lB</v>
      </c>
    </row>
    <row r="42" customFormat="false" ht="9.75" hidden="false" customHeight="false" outlineLevel="0" collapsed="false">
      <c r="A42" s="298" t="s">
        <v>696</v>
      </c>
      <c r="B42" s="294" t="str">
        <f aca="false">VLOOKUP(A42,Adr!A:B,2,FALSE())</f>
        <v>FUTSAL KLUB LUČENEC</v>
      </c>
      <c r="C42" s="303" t="s">
        <v>387</v>
      </c>
      <c r="D42" s="313" t="n">
        <v>5000</v>
      </c>
      <c r="E42" s="305" t="n">
        <v>0</v>
      </c>
      <c r="F42" s="298" t="s">
        <v>386</v>
      </c>
      <c r="G42" s="299" t="s">
        <v>358</v>
      </c>
      <c r="H42" s="299" t="s">
        <v>2413</v>
      </c>
      <c r="I42" s="300" t="str">
        <f aca="false">A42&amp;F42</f>
        <v>42396841f</v>
      </c>
      <c r="J42" s="301" t="str">
        <f aca="false">A42&amp;G42</f>
        <v>42396841026 03</v>
      </c>
      <c r="K42" s="302"/>
      <c r="L42" s="301" t="str">
        <f aca="false">A42&amp;G42&amp;H42</f>
        <v>42396841026 03B</v>
      </c>
      <c r="M42" s="302" t="str">
        <f aca="false">B42&amp;F42&amp;H42&amp;C42</f>
        <v>FUTSAL KLUB LUČENECfBplnenie úloh verejného záujmu v športe</v>
      </c>
      <c r="N42" s="288" t="str">
        <f aca="false">+I42&amp;H42</f>
        <v>42396841fB</v>
      </c>
    </row>
    <row r="43" customFormat="false" ht="19.5" hidden="false" customHeight="false" outlineLevel="0" collapsed="false">
      <c r="A43" s="298" t="s">
        <v>704</v>
      </c>
      <c r="B43" s="294" t="str">
        <f aca="false">VLOOKUP(A43,Adr!A:B,2,FALSE())</f>
        <v>Gladiators TnUAD Trenčín n.o</v>
      </c>
      <c r="C43" s="306" t="s">
        <v>2432</v>
      </c>
      <c r="D43" s="307" t="n">
        <v>25000</v>
      </c>
      <c r="E43" s="297" t="n">
        <v>0</v>
      </c>
      <c r="F43" s="298" t="s">
        <v>386</v>
      </c>
      <c r="G43" s="299" t="s">
        <v>358</v>
      </c>
      <c r="H43" s="299" t="s">
        <v>2413</v>
      </c>
      <c r="I43" s="300" t="str">
        <f aca="false">A43&amp;F43</f>
        <v>53939042f</v>
      </c>
      <c r="J43" s="301" t="str">
        <f aca="false">A43&amp;G43</f>
        <v>53939042026 03</v>
      </c>
      <c r="K43" s="302"/>
      <c r="L43" s="301" t="str">
        <f aca="false">A43&amp;G43&amp;H43</f>
        <v>53939042026 03B</v>
      </c>
      <c r="M43" s="302" t="str">
        <f aca="false">B43&amp;F43&amp;H43&amp;C43</f>
        <v>Gladiators TnUAD Trenčín n.ofBpodpora činnosti a účasť na medzinárodných univerzitných hokejových súťažiach </v>
      </c>
      <c r="N43" s="288" t="str">
        <f aca="false">+I43&amp;H43</f>
        <v>53939042fB</v>
      </c>
    </row>
    <row r="44" customFormat="false" ht="9.75" hidden="false" customHeight="false" outlineLevel="0" collapsed="false">
      <c r="A44" s="258" t="s">
        <v>714</v>
      </c>
      <c r="B44" s="294" t="str">
        <f aca="false">VLOOKUP(A44,Adr!A:B,2,FALSE())</f>
        <v>Handball Club Pezinok</v>
      </c>
      <c r="C44" s="295" t="s">
        <v>399</v>
      </c>
      <c r="D44" s="296" t="n">
        <v>4830</v>
      </c>
      <c r="E44" s="305" t="n">
        <v>0</v>
      </c>
      <c r="F44" s="298" t="s">
        <v>398</v>
      </c>
      <c r="G44" s="299" t="s">
        <v>354</v>
      </c>
      <c r="H44" s="299" t="s">
        <v>2413</v>
      </c>
      <c r="I44" s="300" t="str">
        <f aca="false">A44&amp;F44</f>
        <v>35605472l</v>
      </c>
      <c r="J44" s="301" t="str">
        <f aca="false">A44&amp;G44</f>
        <v>35605472026 01</v>
      </c>
      <c r="K44" s="302"/>
      <c r="L44" s="301" t="str">
        <f aca="false">A44&amp;G44&amp;H44</f>
        <v>35605472026 01B</v>
      </c>
      <c r="M44" s="302" t="str">
        <f aca="false">B44&amp;F44&amp;H44&amp;C44</f>
        <v>Handball Club PezinoklBšportové pohybové tábory pre mládež</v>
      </c>
      <c r="N44" s="288" t="str">
        <f aca="false">+I44&amp;H44</f>
        <v>35605472lB</v>
      </c>
    </row>
    <row r="45" customFormat="false" ht="9.75" hidden="false" customHeight="false" outlineLevel="0" collapsed="false">
      <c r="A45" s="310" t="s">
        <v>723</v>
      </c>
      <c r="B45" s="294" t="str">
        <f aca="false">VLOOKUP(A45,Adr!A:B,2,FALSE())</f>
        <v>HC 07 Detva s. r. o.</v>
      </c>
      <c r="C45" s="295" t="s">
        <v>387</v>
      </c>
      <c r="D45" s="314" t="n">
        <v>5000</v>
      </c>
      <c r="E45" s="305" t="n">
        <v>0</v>
      </c>
      <c r="F45" s="310" t="s">
        <v>386</v>
      </c>
      <c r="G45" s="295" t="s">
        <v>358</v>
      </c>
      <c r="H45" s="295" t="s">
        <v>2413</v>
      </c>
      <c r="I45" s="300" t="str">
        <f aca="false">A45&amp;F45</f>
        <v>52798721f</v>
      </c>
      <c r="J45" s="301" t="str">
        <f aca="false">A45&amp;G45</f>
        <v>52798721026 03</v>
      </c>
      <c r="K45" s="302"/>
      <c r="L45" s="301" t="str">
        <f aca="false">A45&amp;G45&amp;H45</f>
        <v>52798721026 03B</v>
      </c>
      <c r="M45" s="302" t="str">
        <f aca="false">B45&amp;F45&amp;H45&amp;C45</f>
        <v>HC 07 Detva s. r. o.fBplnenie úloh verejného záujmu v športe</v>
      </c>
      <c r="N45" s="288" t="str">
        <f aca="false">+I45&amp;H45</f>
        <v>52798721fB</v>
      </c>
    </row>
    <row r="46" customFormat="false" ht="19.5" hidden="false" customHeight="false" outlineLevel="0" collapsed="false">
      <c r="A46" s="308" t="s">
        <v>730</v>
      </c>
      <c r="B46" s="294" t="str">
        <f aca="false">VLOOKUP(A46,Adr!A:B,2,FALSE())</f>
        <v>HC UNIZA</v>
      </c>
      <c r="C46" s="306" t="s">
        <v>2432</v>
      </c>
      <c r="D46" s="296" t="n">
        <v>25000</v>
      </c>
      <c r="E46" s="305" t="n">
        <v>0</v>
      </c>
      <c r="F46" s="298" t="s">
        <v>386</v>
      </c>
      <c r="G46" s="299" t="s">
        <v>358</v>
      </c>
      <c r="H46" s="299" t="s">
        <v>2413</v>
      </c>
      <c r="I46" s="300" t="str">
        <f aca="false">A46&amp;F46</f>
        <v>52489159f</v>
      </c>
      <c r="J46" s="301" t="str">
        <f aca="false">A46&amp;G46</f>
        <v>52489159026 03</v>
      </c>
      <c r="K46" s="302"/>
      <c r="L46" s="301" t="str">
        <f aca="false">A46&amp;G46&amp;H46</f>
        <v>52489159026 03B</v>
      </c>
      <c r="M46" s="302" t="str">
        <f aca="false">B46&amp;F46&amp;H46&amp;C46</f>
        <v>HC UNIZAfBpodpora činnosti a účasť na medzinárodných univerzitných hokejových súťažiach </v>
      </c>
      <c r="N46" s="288" t="str">
        <f aca="false">+I46&amp;H46</f>
        <v>52489159fB</v>
      </c>
    </row>
    <row r="47" customFormat="false" ht="9.75" hidden="false" customHeight="false" outlineLevel="0" collapsed="false">
      <c r="A47" s="308" t="s">
        <v>739</v>
      </c>
      <c r="B47" s="294" t="str">
        <f aca="false">VLOOKUP(A47,Adr!A:B,2,FALSE())</f>
        <v>Hlavné mesto Slovenskej republiky Bratislava</v>
      </c>
      <c r="C47" s="295" t="s">
        <v>2433</v>
      </c>
      <c r="D47" s="307" t="n">
        <v>10000</v>
      </c>
      <c r="E47" s="297" t="n">
        <v>0</v>
      </c>
      <c r="F47" s="298" t="s">
        <v>400</v>
      </c>
      <c r="G47" s="299" t="s">
        <v>358</v>
      </c>
      <c r="H47" s="299" t="s">
        <v>2413</v>
      </c>
      <c r="I47" s="300" t="str">
        <f aca="false">A47&amp;F47</f>
        <v>00603481m</v>
      </c>
      <c r="J47" s="301" t="str">
        <f aca="false">A47&amp;G47</f>
        <v>00603481026 03</v>
      </c>
      <c r="K47" s="302"/>
      <c r="L47" s="301" t="str">
        <f aca="false">A47&amp;G47&amp;H47</f>
        <v>00603481026 03B</v>
      </c>
      <c r="M47" s="302" t="str">
        <f aca="false">B47&amp;F47&amp;H47&amp;C47</f>
        <v>Hlavné mesto Slovenskej republiky BratislavamBTIPOS NÁRODNÝ BEH DEVÍN BRATISLAVA (STARZ)</v>
      </c>
      <c r="N47" s="288" t="str">
        <f aca="false">+I47&amp;H47</f>
        <v>00603481mB</v>
      </c>
    </row>
    <row r="48" customFormat="false" ht="9.75" hidden="false" customHeight="false" outlineLevel="0" collapsed="false">
      <c r="A48" s="308" t="s">
        <v>749</v>
      </c>
      <c r="B48" s="294" t="str">
        <f aca="false">VLOOKUP(A48,Adr!A:B,2,FALSE())</f>
        <v>Hokejový klub UMB</v>
      </c>
      <c r="C48" s="299" t="s">
        <v>2432</v>
      </c>
      <c r="D48" s="307" t="n">
        <v>25000</v>
      </c>
      <c r="E48" s="297" t="n">
        <v>0</v>
      </c>
      <c r="F48" s="298" t="s">
        <v>386</v>
      </c>
      <c r="G48" s="299" t="s">
        <v>358</v>
      </c>
      <c r="H48" s="299" t="s">
        <v>2413</v>
      </c>
      <c r="I48" s="300" t="str">
        <f aca="false">A48&amp;F48</f>
        <v>50879391f</v>
      </c>
      <c r="J48" s="301" t="str">
        <f aca="false">A48&amp;G48</f>
        <v>50879391026 03</v>
      </c>
      <c r="K48" s="302"/>
      <c r="L48" s="301" t="str">
        <f aca="false">A48&amp;G48&amp;H48</f>
        <v>50879391026 03B</v>
      </c>
      <c r="M48" s="302" t="str">
        <f aca="false">B48&amp;F48&amp;H48&amp;C48</f>
        <v>Hokejový klub UMBfBpodpora činnosti a účasť na medzinárodných univerzitných hokejových súťažiach </v>
      </c>
      <c r="N48" s="288" t="str">
        <f aca="false">+I48&amp;H48</f>
        <v>50879391fB</v>
      </c>
    </row>
    <row r="49" customFormat="false" ht="9.75" hidden="false" customHeight="false" outlineLevel="0" collapsed="false">
      <c r="A49" s="298" t="s">
        <v>758</v>
      </c>
      <c r="B49" s="294" t="str">
        <f aca="false">VLOOKUP(A49,Adr!A:B,2,FALSE())</f>
        <v>iCompete Natural Slovakia</v>
      </c>
      <c r="C49" s="295" t="s">
        <v>389</v>
      </c>
      <c r="D49" s="296" t="n">
        <v>39100</v>
      </c>
      <c r="E49" s="305" t="n">
        <v>0</v>
      </c>
      <c r="F49" s="298" t="s">
        <v>388</v>
      </c>
      <c r="G49" s="299" t="s">
        <v>358</v>
      </c>
      <c r="H49" s="299" t="s">
        <v>2413</v>
      </c>
      <c r="I49" s="300" t="str">
        <f aca="false">A49&amp;F49</f>
        <v>50642804g</v>
      </c>
      <c r="J49" s="301" t="str">
        <f aca="false">A49&amp;G49</f>
        <v>50642804026 03</v>
      </c>
      <c r="K49" s="302"/>
      <c r="L49" s="301" t="str">
        <f aca="false">A49&amp;G49&amp;H49</f>
        <v>50642804026 03B</v>
      </c>
      <c r="M49" s="302" t="str">
        <f aca="false">B49&amp;F49&amp;H49&amp;C49</f>
        <v>iCompete Natural SlovakiagBrozvoj športov, ktoré nie sú uznanými podľa zákona č. 440/2015 Z. z.</v>
      </c>
      <c r="N49" s="288" t="str">
        <f aca="false">+I49&amp;H49</f>
        <v>50642804gB</v>
      </c>
    </row>
    <row r="50" customFormat="false" ht="9.75" hidden="false" customHeight="false" outlineLevel="0" collapsed="false">
      <c r="A50" s="298" t="s">
        <v>768</v>
      </c>
      <c r="B50" s="294" t="str">
        <f aca="false">VLOOKUP(A50,Adr!A:B,2,FALSE())</f>
        <v>ILYO - TAEKWONDO TRENČÍN, o. z.</v>
      </c>
      <c r="C50" s="306" t="s">
        <v>399</v>
      </c>
      <c r="D50" s="307" t="n">
        <v>5000</v>
      </c>
      <c r="E50" s="297" t="n">
        <v>0</v>
      </c>
      <c r="F50" s="298" t="s">
        <v>398</v>
      </c>
      <c r="G50" s="299" t="s">
        <v>354</v>
      </c>
      <c r="H50" s="299" t="s">
        <v>2413</v>
      </c>
      <c r="I50" s="300" t="str">
        <f aca="false">A50&amp;F50</f>
        <v>42024536l</v>
      </c>
      <c r="J50" s="301" t="str">
        <f aca="false">A50&amp;G50</f>
        <v>42024536026 01</v>
      </c>
      <c r="K50" s="302"/>
      <c r="L50" s="301" t="str">
        <f aca="false">A50&amp;G50&amp;H50</f>
        <v>42024536026 01B</v>
      </c>
      <c r="M50" s="302" t="str">
        <f aca="false">B50&amp;F50&amp;H50&amp;C50</f>
        <v>ILYO - TAEKWONDO TRENČÍN, o. z.lBšportové pohybové tábory pre mládež</v>
      </c>
      <c r="N50" s="288" t="str">
        <f aca="false">+I50&amp;H50</f>
        <v>42024536lB</v>
      </c>
    </row>
    <row r="51" customFormat="false" ht="9.75" hidden="false" customHeight="false" outlineLevel="0" collapsed="false">
      <c r="A51" s="298" t="s">
        <v>778</v>
      </c>
      <c r="B51" s="294" t="str">
        <f aca="false">VLOOKUP(A51,Adr!A:B,2,FALSE())</f>
        <v>Jachtklub Akademik Technická univerzita Košice</v>
      </c>
      <c r="C51" s="299" t="s">
        <v>2434</v>
      </c>
      <c r="D51" s="309" t="n">
        <v>4270</v>
      </c>
      <c r="E51" s="305" t="n">
        <v>0</v>
      </c>
      <c r="F51" s="298" t="s">
        <v>400</v>
      </c>
      <c r="G51" s="299" t="s">
        <v>358</v>
      </c>
      <c r="H51" s="299" t="s">
        <v>2413</v>
      </c>
      <c r="I51" s="300" t="str">
        <f aca="false">A51&amp;F51</f>
        <v>51285193m</v>
      </c>
      <c r="J51" s="301" t="str">
        <f aca="false">A51&amp;G51</f>
        <v>51285193026 03</v>
      </c>
      <c r="K51" s="302"/>
      <c r="L51" s="301" t="str">
        <f aca="false">A51&amp;G51&amp;H51</f>
        <v>51285193026 03B</v>
      </c>
      <c r="M51" s="302" t="str">
        <f aca="false">B51&amp;F51&amp;H51&amp;C51</f>
        <v>Jachtklub Akademik Technická univerzita KošicemBSupercup Slovensko 2025</v>
      </c>
      <c r="N51" s="288" t="str">
        <f aca="false">+I51&amp;H51</f>
        <v>51285193mB</v>
      </c>
    </row>
    <row r="52" customFormat="false" ht="9.75" hidden="false" customHeight="false" outlineLevel="0" collapsed="false">
      <c r="A52" s="298" t="s">
        <v>788</v>
      </c>
      <c r="B52" s="294" t="str">
        <f aca="false">VLOOKUP(A52,Adr!A:B,2,FALSE())</f>
        <v>JAKASPORT academy</v>
      </c>
      <c r="C52" s="295" t="s">
        <v>399</v>
      </c>
      <c r="D52" s="296" t="n">
        <v>5000</v>
      </c>
      <c r="E52" s="305" t="n">
        <v>0</v>
      </c>
      <c r="F52" s="298" t="s">
        <v>398</v>
      </c>
      <c r="G52" s="299" t="s">
        <v>354</v>
      </c>
      <c r="H52" s="299" t="s">
        <v>2413</v>
      </c>
      <c r="I52" s="300" t="str">
        <f aca="false">A52&amp;F52</f>
        <v>42103479l</v>
      </c>
      <c r="J52" s="301" t="str">
        <f aca="false">A52&amp;G52</f>
        <v>42103479026 01</v>
      </c>
      <c r="K52" s="302"/>
      <c r="L52" s="301" t="str">
        <f aca="false">A52&amp;G52&amp;H52</f>
        <v>42103479026 01B</v>
      </c>
      <c r="M52" s="302" t="str">
        <f aca="false">B52&amp;F52&amp;H52&amp;C52</f>
        <v>JAKASPORT academylBšportové pohybové tábory pre mládež</v>
      </c>
      <c r="N52" s="288" t="str">
        <f aca="false">+I52&amp;H52</f>
        <v>42103479lB</v>
      </c>
    </row>
    <row r="53" customFormat="false" ht="9.75" hidden="false" customHeight="false" outlineLevel="0" collapsed="false">
      <c r="A53" s="298" t="s">
        <v>795</v>
      </c>
      <c r="B53" s="294" t="str">
        <f aca="false">VLOOKUP(A53,Adr!A:B,2,FALSE())</f>
        <v>job&amp;fun s.r.o.</v>
      </c>
      <c r="C53" s="295" t="s">
        <v>399</v>
      </c>
      <c r="D53" s="296" t="n">
        <v>5000</v>
      </c>
      <c r="E53" s="297" t="n">
        <v>0</v>
      </c>
      <c r="F53" s="298" t="s">
        <v>398</v>
      </c>
      <c r="G53" s="299" t="s">
        <v>354</v>
      </c>
      <c r="H53" s="299" t="s">
        <v>2413</v>
      </c>
      <c r="I53" s="300" t="str">
        <f aca="false">A53&amp;F53</f>
        <v>47210125l</v>
      </c>
      <c r="J53" s="301" t="str">
        <f aca="false">A53&amp;G53</f>
        <v>47210125026 01</v>
      </c>
      <c r="K53" s="302"/>
      <c r="L53" s="301" t="str">
        <f aca="false">A53&amp;G53&amp;H53</f>
        <v>47210125026 01B</v>
      </c>
      <c r="M53" s="302" t="str">
        <f aca="false">B53&amp;F53&amp;H53&amp;C53</f>
        <v>job&amp;fun s.r.o.lBšportové pohybové tábory pre mládež</v>
      </c>
      <c r="N53" s="288" t="str">
        <f aca="false">+I53&amp;H53</f>
        <v>47210125lB</v>
      </c>
    </row>
    <row r="54" customFormat="false" ht="9.75" hidden="false" customHeight="false" outlineLevel="0" collapsed="false">
      <c r="A54" s="298" t="s">
        <v>805</v>
      </c>
      <c r="B54" s="294" t="str">
        <f aca="false">VLOOKUP(A54,Adr!A:B,2,FALSE())</f>
        <v>JUDO CLUB Bardejov o. z.</v>
      </c>
      <c r="C54" s="295" t="s">
        <v>2435</v>
      </c>
      <c r="D54" s="296" t="n">
        <v>4500</v>
      </c>
      <c r="E54" s="297" t="n">
        <v>0</v>
      </c>
      <c r="F54" s="298" t="s">
        <v>400</v>
      </c>
      <c r="G54" s="299" t="s">
        <v>358</v>
      </c>
      <c r="H54" s="299" t="s">
        <v>2413</v>
      </c>
      <c r="I54" s="300" t="str">
        <f aca="false">A54&amp;F54</f>
        <v>42234425m</v>
      </c>
      <c r="J54" s="301" t="str">
        <f aca="false">A54&amp;G54</f>
        <v>42234425026 03</v>
      </c>
      <c r="K54" s="302"/>
      <c r="L54" s="301" t="str">
        <f aca="false">A54&amp;G54&amp;H54</f>
        <v>42234425026 03B</v>
      </c>
      <c r="M54" s="302" t="str">
        <f aca="false">B54&amp;F54&amp;H54&amp;C54</f>
        <v>JUDO CLUB Bardejov o. z.mBSLOVAKIA CUP BARDEJOV JUDO OPEN 2025</v>
      </c>
      <c r="N54" s="288" t="str">
        <f aca="false">+I54&amp;H54</f>
        <v>42234425mB</v>
      </c>
    </row>
    <row r="55" customFormat="false" ht="9.75" hidden="false" customHeight="false" outlineLevel="0" collapsed="false">
      <c r="A55" s="298" t="s">
        <v>814</v>
      </c>
      <c r="B55" s="294" t="str">
        <f aca="false">VLOOKUP(A55,Adr!A:B,2,FALSE())</f>
        <v>Judo Klub Martin, Občianske združenie</v>
      </c>
      <c r="C55" s="295" t="s">
        <v>399</v>
      </c>
      <c r="D55" s="296" t="n">
        <v>4830</v>
      </c>
      <c r="E55" s="305" t="n">
        <v>0</v>
      </c>
      <c r="F55" s="298" t="s">
        <v>398</v>
      </c>
      <c r="G55" s="299" t="s">
        <v>354</v>
      </c>
      <c r="H55" s="299" t="s">
        <v>2413</v>
      </c>
      <c r="I55" s="300" t="str">
        <f aca="false">A55&amp;F55</f>
        <v>14222230l</v>
      </c>
      <c r="J55" s="301" t="str">
        <f aca="false">A55&amp;G55</f>
        <v>14222230026 01</v>
      </c>
      <c r="K55" s="302"/>
      <c r="L55" s="301" t="str">
        <f aca="false">A55&amp;G55&amp;H55</f>
        <v>14222230026 01B</v>
      </c>
      <c r="M55" s="302" t="str">
        <f aca="false">B55&amp;F55&amp;H55&amp;C55</f>
        <v>Judo Klub Martin, Občianske združenielBšportové pohybové tábory pre mládež</v>
      </c>
      <c r="N55" s="288" t="str">
        <f aca="false">+I55&amp;H55</f>
        <v>14222230lB</v>
      </c>
    </row>
    <row r="56" customFormat="false" ht="9.75" hidden="false" customHeight="false" outlineLevel="0" collapsed="false">
      <c r="A56" s="308" t="s">
        <v>821</v>
      </c>
      <c r="B56" s="294" t="str">
        <f aca="false">VLOOKUP(A56,Adr!A:B,2,FALSE())</f>
        <v>Kajak &amp; kanoe klub Komárno, o.z.</v>
      </c>
      <c r="C56" s="306" t="s">
        <v>2436</v>
      </c>
      <c r="D56" s="296" t="n">
        <v>2600</v>
      </c>
      <c r="E56" s="305" t="n">
        <v>0</v>
      </c>
      <c r="F56" s="298" t="s">
        <v>400</v>
      </c>
      <c r="G56" s="299" t="s">
        <v>358</v>
      </c>
      <c r="H56" s="299" t="s">
        <v>2413</v>
      </c>
      <c r="I56" s="300" t="str">
        <f aca="false">A56&amp;F56</f>
        <v>00609153m</v>
      </c>
      <c r="J56" s="301" t="str">
        <f aca="false">A56&amp;G56</f>
        <v>00609153026 03</v>
      </c>
      <c r="K56" s="302"/>
      <c r="L56" s="301" t="str">
        <f aca="false">A56&amp;G56&amp;H56</f>
        <v>00609153026 03B</v>
      </c>
      <c r="M56" s="302" t="str">
        <f aca="false">B56&amp;F56&amp;H56&amp;C56</f>
        <v>Kajak &amp; kanoe klub Komárno, o.z.mB67. ročník Veľkej ceny Komárna v rýchlostnej kanoistik</v>
      </c>
      <c r="N56" s="288" t="str">
        <f aca="false">+I56&amp;H56</f>
        <v>00609153mB</v>
      </c>
    </row>
    <row r="57" customFormat="false" ht="9.75" hidden="false" customHeight="false" outlineLevel="0" collapsed="false">
      <c r="A57" s="310" t="s">
        <v>830</v>
      </c>
      <c r="B57" s="294" t="str">
        <f aca="false">VLOOKUP(A57,Adr!A:B,2,FALSE())</f>
        <v>Karate Klub IGLOW, o. z.</v>
      </c>
      <c r="C57" s="295" t="s">
        <v>399</v>
      </c>
      <c r="D57" s="296" t="n">
        <v>4851.7</v>
      </c>
      <c r="E57" s="297" t="n">
        <v>0</v>
      </c>
      <c r="F57" s="298" t="s">
        <v>398</v>
      </c>
      <c r="G57" s="299" t="s">
        <v>354</v>
      </c>
      <c r="H57" s="299" t="s">
        <v>2413</v>
      </c>
      <c r="I57" s="300" t="str">
        <f aca="false">A57&amp;F57</f>
        <v>35533099l</v>
      </c>
      <c r="J57" s="301" t="str">
        <f aca="false">A57&amp;G57</f>
        <v>35533099026 01</v>
      </c>
      <c r="K57" s="302"/>
      <c r="L57" s="301" t="str">
        <f aca="false">A57&amp;G57&amp;H57</f>
        <v>35533099026 01B</v>
      </c>
      <c r="M57" s="302" t="str">
        <f aca="false">B57&amp;F57&amp;H57&amp;C57</f>
        <v>Karate Klub IGLOW, o. z.lBšportové pohybové tábory pre mládež</v>
      </c>
      <c r="N57" s="288" t="str">
        <f aca="false">+I57&amp;H57</f>
        <v>35533099lB</v>
      </c>
    </row>
    <row r="58" customFormat="false" ht="9.75" hidden="false" customHeight="false" outlineLevel="0" collapsed="false">
      <c r="A58" s="298" t="s">
        <v>840</v>
      </c>
      <c r="B58" s="294" t="str">
        <f aca="false">VLOOKUP(A58,Adr!A:B,2,FALSE())</f>
        <v>KARATE KLUB JUNIOR PREŠOV, o. z.</v>
      </c>
      <c r="C58" s="303" t="s">
        <v>399</v>
      </c>
      <c r="D58" s="304" t="n">
        <v>4800</v>
      </c>
      <c r="E58" s="305" t="n">
        <v>0</v>
      </c>
      <c r="F58" s="298" t="s">
        <v>398</v>
      </c>
      <c r="G58" s="299" t="s">
        <v>354</v>
      </c>
      <c r="H58" s="299" t="s">
        <v>2413</v>
      </c>
      <c r="I58" s="300" t="str">
        <f aca="false">A58&amp;F58</f>
        <v>42074355l</v>
      </c>
      <c r="J58" s="301" t="str">
        <f aca="false">A58&amp;G58</f>
        <v>42074355026 01</v>
      </c>
      <c r="K58" s="302"/>
      <c r="L58" s="301" t="str">
        <f aca="false">A58&amp;G58&amp;H58</f>
        <v>42074355026 01B</v>
      </c>
      <c r="M58" s="302" t="str">
        <f aca="false">B58&amp;F58&amp;H58&amp;C58</f>
        <v>KARATE KLUB JUNIOR PREŠOV, o. z.lBšportové pohybové tábory pre mládež</v>
      </c>
      <c r="N58" s="288" t="str">
        <f aca="false">+I58&amp;H58</f>
        <v>42074355lB</v>
      </c>
    </row>
    <row r="59" customFormat="false" ht="9.75" hidden="false" customHeight="false" outlineLevel="0" collapsed="false">
      <c r="A59" s="308" t="s">
        <v>849</v>
      </c>
      <c r="B59" s="294" t="str">
        <f aca="false">VLOOKUP(A59,Adr!A:B,2,FALSE())</f>
        <v>KARATE KLUB KRETOVIČ KOŠICE, o. z.</v>
      </c>
      <c r="C59" s="295" t="s">
        <v>399</v>
      </c>
      <c r="D59" s="296" t="n">
        <v>4800</v>
      </c>
      <c r="E59" s="297" t="n">
        <v>0</v>
      </c>
      <c r="F59" s="298" t="s">
        <v>398</v>
      </c>
      <c r="G59" s="299" t="s">
        <v>354</v>
      </c>
      <c r="H59" s="299" t="s">
        <v>2413</v>
      </c>
      <c r="I59" s="300" t="str">
        <f aca="false">A59&amp;F59</f>
        <v>35545127l</v>
      </c>
      <c r="J59" s="301" t="str">
        <f aca="false">A59&amp;G59</f>
        <v>35545127026 01</v>
      </c>
      <c r="K59" s="302"/>
      <c r="L59" s="301" t="str">
        <f aca="false">A59&amp;G59&amp;H59</f>
        <v>35545127026 01B</v>
      </c>
      <c r="M59" s="302" t="str">
        <f aca="false">B59&amp;F59&amp;H59&amp;C59</f>
        <v>KARATE KLUB KRETOVIČ KOŠICE, o. z.lBšportové pohybové tábory pre mládež</v>
      </c>
      <c r="N59" s="288" t="str">
        <f aca="false">+I59&amp;H59</f>
        <v>35545127lB</v>
      </c>
    </row>
    <row r="60" customFormat="false" ht="9.75" hidden="false" customHeight="false" outlineLevel="0" collapsed="false">
      <c r="A60" s="308" t="s">
        <v>857</v>
      </c>
      <c r="B60" s="294" t="str">
        <f aca="false">VLOOKUP(A60,Adr!A:B,2,FALSE())</f>
        <v>Karate klub Prievidza FKŠ</v>
      </c>
      <c r="C60" s="295" t="s">
        <v>399</v>
      </c>
      <c r="D60" s="296" t="n">
        <v>4500</v>
      </c>
      <c r="E60" s="305" t="n">
        <v>0</v>
      </c>
      <c r="F60" s="298" t="s">
        <v>398</v>
      </c>
      <c r="G60" s="299" t="s">
        <v>354</v>
      </c>
      <c r="H60" s="299" t="s">
        <v>2413</v>
      </c>
      <c r="I60" s="300" t="str">
        <f aca="false">A60&amp;F60</f>
        <v>36130605l</v>
      </c>
      <c r="J60" s="301" t="str">
        <f aca="false">A60&amp;G60</f>
        <v>36130605026 01</v>
      </c>
      <c r="K60" s="302"/>
      <c r="L60" s="301" t="str">
        <f aca="false">A60&amp;G60&amp;H60</f>
        <v>36130605026 01B</v>
      </c>
      <c r="M60" s="302" t="str">
        <f aca="false">B60&amp;F60&amp;H60&amp;C60</f>
        <v>Karate klub Prievidza FKŠlBšportové pohybové tábory pre mládež</v>
      </c>
      <c r="N60" s="288" t="str">
        <f aca="false">+I60&amp;H60</f>
        <v>36130605lB</v>
      </c>
    </row>
    <row r="61" customFormat="false" ht="9.75" hidden="false" customHeight="false" outlineLevel="0" collapsed="false">
      <c r="A61" s="298" t="s">
        <v>866</v>
      </c>
      <c r="B61" s="294" t="str">
        <f aca="false">VLOOKUP(A61,Adr!A:B,2,FALSE())</f>
        <v>Karate klub Žilina, o.z.</v>
      </c>
      <c r="C61" s="306" t="s">
        <v>399</v>
      </c>
      <c r="D61" s="307" t="n">
        <v>4500</v>
      </c>
      <c r="E61" s="297" t="n">
        <v>0</v>
      </c>
      <c r="F61" s="298" t="s">
        <v>398</v>
      </c>
      <c r="G61" s="299" t="s">
        <v>354</v>
      </c>
      <c r="H61" s="299" t="s">
        <v>2413</v>
      </c>
      <c r="I61" s="300" t="str">
        <f aca="false">A61&amp;F61</f>
        <v>30230152l</v>
      </c>
      <c r="J61" s="301" t="str">
        <f aca="false">A61&amp;G61</f>
        <v>30230152026 01</v>
      </c>
      <c r="K61" s="302"/>
      <c r="L61" s="301" t="str">
        <f aca="false">A61&amp;G61&amp;H61</f>
        <v>30230152026 01B</v>
      </c>
      <c r="M61" s="302" t="str">
        <f aca="false">B61&amp;F61&amp;H61&amp;C61</f>
        <v>Karate klub Žilina, o.z.lBšportové pohybové tábory pre mládež</v>
      </c>
      <c r="N61" s="288" t="str">
        <f aca="false">+I61&amp;H61</f>
        <v>30230152lB</v>
      </c>
    </row>
    <row r="62" customFormat="false" ht="9.75" hidden="false" customHeight="false" outlineLevel="0" collapsed="false">
      <c r="A62" s="298" t="s">
        <v>873</v>
      </c>
      <c r="B62" s="294" t="str">
        <f aca="false">VLOOKUP(A62,Adr!A:B,2,FALSE())</f>
        <v>KFC Komárno</v>
      </c>
      <c r="C62" s="306" t="s">
        <v>399</v>
      </c>
      <c r="D62" s="307" t="n">
        <v>2150</v>
      </c>
      <c r="E62" s="305" t="n">
        <v>0</v>
      </c>
      <c r="F62" s="298" t="s">
        <v>398</v>
      </c>
      <c r="G62" s="299" t="s">
        <v>354</v>
      </c>
      <c r="H62" s="299" t="s">
        <v>2413</v>
      </c>
      <c r="I62" s="300" t="str">
        <f aca="false">A62&amp;F62</f>
        <v>37859170l</v>
      </c>
      <c r="J62" s="301" t="str">
        <f aca="false">A62&amp;G62</f>
        <v>37859170026 01</v>
      </c>
      <c r="K62" s="302"/>
      <c r="L62" s="301" t="str">
        <f aca="false">A62&amp;G62&amp;H62</f>
        <v>37859170026 01B</v>
      </c>
      <c r="M62" s="302" t="str">
        <f aca="false">B62&amp;F62&amp;H62&amp;C62</f>
        <v>KFC KomárnolBšportové pohybové tábory pre mládež</v>
      </c>
      <c r="N62" s="288" t="str">
        <f aca="false">+I62&amp;H62</f>
        <v>37859170lB</v>
      </c>
    </row>
    <row r="63" customFormat="false" ht="9.75" hidden="false" customHeight="false" outlineLevel="0" collapsed="false">
      <c r="A63" s="310" t="s">
        <v>880</v>
      </c>
      <c r="B63" s="294" t="str">
        <f aca="false">VLOOKUP(A63,Adr!A:B,2,FALSE())</f>
        <v>Klub gymnastických športov Slávia Trnava</v>
      </c>
      <c r="C63" s="295" t="s">
        <v>399</v>
      </c>
      <c r="D63" s="296" t="n">
        <v>4700</v>
      </c>
      <c r="E63" s="297" t="n">
        <v>0</v>
      </c>
      <c r="F63" s="298" t="s">
        <v>398</v>
      </c>
      <c r="G63" s="299" t="s">
        <v>354</v>
      </c>
      <c r="H63" s="299" t="s">
        <v>2413</v>
      </c>
      <c r="I63" s="300" t="str">
        <f aca="false">A63&amp;F63</f>
        <v>45011893l</v>
      </c>
      <c r="J63" s="301" t="str">
        <f aca="false">A63&amp;G63</f>
        <v>45011893026 01</v>
      </c>
      <c r="K63" s="302"/>
      <c r="L63" s="301" t="str">
        <f aca="false">A63&amp;G63&amp;H63</f>
        <v>45011893026 01B</v>
      </c>
      <c r="M63" s="302" t="str">
        <f aca="false">B63&amp;F63&amp;H63&amp;C63</f>
        <v>Klub gymnastických športov Slávia TrnavalBšportové pohybové tábory pre mládež</v>
      </c>
      <c r="N63" s="288" t="str">
        <f aca="false">+I63&amp;H63</f>
        <v>45011893lB</v>
      </c>
    </row>
    <row r="64" customFormat="false" ht="9.75" hidden="false" customHeight="false" outlineLevel="0" collapsed="false">
      <c r="A64" s="308" t="s">
        <v>880</v>
      </c>
      <c r="B64" s="294" t="str">
        <f aca="false">VLOOKUP(A64,Adr!A:B,2,FALSE())</f>
        <v>Klub gymnastických športov Slávia Trnava</v>
      </c>
      <c r="C64" s="299" t="s">
        <v>2437</v>
      </c>
      <c r="D64" s="309" t="n">
        <v>2538</v>
      </c>
      <c r="E64" s="297" t="n">
        <v>0</v>
      </c>
      <c r="F64" s="298" t="s">
        <v>400</v>
      </c>
      <c r="G64" s="299" t="s">
        <v>358</v>
      </c>
      <c r="H64" s="299" t="s">
        <v>2413</v>
      </c>
      <c r="I64" s="300" t="str">
        <f aca="false">A64&amp;F64</f>
        <v>45011893m</v>
      </c>
      <c r="J64" s="301" t="str">
        <f aca="false">A64&amp;G64</f>
        <v>45011893026 03</v>
      </c>
      <c r="K64" s="302"/>
      <c r="L64" s="301" t="str">
        <f aca="false">A64&amp;G64&amp;H64</f>
        <v>45011893026 03B</v>
      </c>
      <c r="M64" s="302" t="str">
        <f aca="false">B64&amp;F64&amp;H64&amp;C64</f>
        <v>Klub gymnastických športov Slávia TrnavamBFestival pohybových sladieb</v>
      </c>
      <c r="N64" s="288" t="str">
        <f aca="false">+I64&amp;H64</f>
        <v>45011893mB</v>
      </c>
    </row>
    <row r="65" customFormat="false" ht="9.75" hidden="false" customHeight="false" outlineLevel="0" collapsed="false">
      <c r="A65" s="298" t="s">
        <v>888</v>
      </c>
      <c r="B65" s="294" t="str">
        <f aca="false">VLOOKUP(A65,Adr!A:B,2,FALSE())</f>
        <v>Klub modernej gymnastiky DANUBIA</v>
      </c>
      <c r="C65" s="306" t="s">
        <v>399</v>
      </c>
      <c r="D65" s="307" t="n">
        <v>5000</v>
      </c>
      <c r="E65" s="305" t="n">
        <v>0</v>
      </c>
      <c r="F65" s="298" t="s">
        <v>398</v>
      </c>
      <c r="G65" s="299" t="s">
        <v>354</v>
      </c>
      <c r="H65" s="299" t="s">
        <v>2413</v>
      </c>
      <c r="I65" s="300" t="str">
        <f aca="false">A65&amp;F65</f>
        <v>36071498l</v>
      </c>
      <c r="J65" s="301" t="str">
        <f aca="false">A65&amp;G65</f>
        <v>36071498026 01</v>
      </c>
      <c r="K65" s="302"/>
      <c r="L65" s="301" t="str">
        <f aca="false">A65&amp;G65&amp;H65</f>
        <v>36071498026 01B</v>
      </c>
      <c r="M65" s="302" t="str">
        <f aca="false">B65&amp;F65&amp;H65&amp;C65</f>
        <v>Klub modernej gymnastiky DANUBIAlBšportové pohybové tábory pre mládež</v>
      </c>
      <c r="N65" s="288" t="str">
        <f aca="false">+I65&amp;H65</f>
        <v>36071498lB</v>
      </c>
    </row>
    <row r="66" customFormat="false" ht="9.75" hidden="false" customHeight="false" outlineLevel="0" collapsed="false">
      <c r="A66" s="277" t="s">
        <v>897</v>
      </c>
      <c r="B66" s="294" t="str">
        <f aca="false">VLOOKUP(A66,Adr!A:B,2,FALSE())</f>
        <v>Klub orientačného behu ATU Košice</v>
      </c>
      <c r="C66" s="295" t="s">
        <v>2438</v>
      </c>
      <c r="D66" s="309" t="n">
        <v>7200</v>
      </c>
      <c r="E66" s="305" t="n">
        <v>0</v>
      </c>
      <c r="F66" s="298" t="s">
        <v>400</v>
      </c>
      <c r="G66" s="299" t="s">
        <v>358</v>
      </c>
      <c r="H66" s="299" t="s">
        <v>2413</v>
      </c>
      <c r="I66" s="300" t="str">
        <f aca="false">A66&amp;F66</f>
        <v>51565153m</v>
      </c>
      <c r="J66" s="301" t="str">
        <f aca="false">A66&amp;G66</f>
        <v>51565153026 03</v>
      </c>
      <c r="K66" s="302"/>
      <c r="L66" s="301" t="str">
        <f aca="false">A66&amp;G66&amp;H66</f>
        <v>51565153026 03B</v>
      </c>
      <c r="M66" s="302" t="str">
        <f aca="false">B66&amp;F66&amp;H66&amp;C66</f>
        <v>Klub orientačného behu ATU KošicemB21. Pohár Slovenského krasu v orientačnom behu/ Slovak Karst cup</v>
      </c>
      <c r="N66" s="288" t="str">
        <f aca="false">+I66&amp;H66</f>
        <v>51565153mB</v>
      </c>
    </row>
    <row r="67" customFormat="false" ht="9.75" hidden="false" customHeight="false" outlineLevel="0" collapsed="false">
      <c r="A67" s="298" t="s">
        <v>903</v>
      </c>
      <c r="B67" s="294" t="str">
        <f aca="false">VLOOKUP(A67,Adr!A:B,2,FALSE())</f>
        <v>Klub plaveckých športov Nereus Žilina, o. z.</v>
      </c>
      <c r="C67" s="295" t="s">
        <v>2439</v>
      </c>
      <c r="D67" s="296" t="n">
        <v>7000</v>
      </c>
      <c r="E67" s="297" t="n">
        <v>0</v>
      </c>
      <c r="F67" s="298" t="s">
        <v>400</v>
      </c>
      <c r="G67" s="299" t="s">
        <v>358</v>
      </c>
      <c r="H67" s="299" t="s">
        <v>2413</v>
      </c>
      <c r="I67" s="300" t="str">
        <f aca="false">A67&amp;F67</f>
        <v>31940803m</v>
      </c>
      <c r="J67" s="301" t="str">
        <f aca="false">A67&amp;G67</f>
        <v>31940803026 03</v>
      </c>
      <c r="K67" s="302"/>
      <c r="L67" s="301" t="str">
        <f aca="false">A67&amp;G67&amp;H67</f>
        <v>31940803026 03B</v>
      </c>
      <c r="M67" s="302" t="str">
        <f aca="false">B67&amp;F67&amp;H67&amp;C67</f>
        <v>Klub plaveckých športov Nereus Žilina, o. z.mBŽilinský triatlonový festival 2025</v>
      </c>
      <c r="N67" s="288" t="str">
        <f aca="false">+I67&amp;H67</f>
        <v>31940803mB</v>
      </c>
    </row>
    <row r="68" customFormat="false" ht="19.5" hidden="false" customHeight="false" outlineLevel="0" collapsed="false">
      <c r="A68" s="298" t="s">
        <v>911</v>
      </c>
      <c r="B68" s="294" t="str">
        <f aca="false">VLOOKUP(A68,Adr!A:B,2,FALSE())</f>
        <v>Klub sálového futbalu Športový klub Prednádražie Trnava</v>
      </c>
      <c r="C68" s="306" t="s">
        <v>2440</v>
      </c>
      <c r="D68" s="307" t="n">
        <v>3850</v>
      </c>
      <c r="E68" s="305" t="n">
        <v>0</v>
      </c>
      <c r="F68" s="298" t="s">
        <v>400</v>
      </c>
      <c r="G68" s="299" t="s">
        <v>358</v>
      </c>
      <c r="H68" s="299" t="s">
        <v>2413</v>
      </c>
      <c r="I68" s="300" t="str">
        <f aca="false">A68&amp;F68</f>
        <v>36082538m</v>
      </c>
      <c r="J68" s="301" t="str">
        <f aca="false">A68&amp;G68</f>
        <v>36082538026 03</v>
      </c>
      <c r="K68" s="302"/>
      <c r="L68" s="301" t="str">
        <f aca="false">A68&amp;G68&amp;H68</f>
        <v>36082538026 03B</v>
      </c>
      <c r="M68" s="302" t="str">
        <f aca="false">B68&amp;F68&amp;H68&amp;C68</f>
        <v>Klub sálového futbalu Športový klub Prednádražie TrnavamBPRENGO CUP 2025 - najväčší amatérsky turnaj mužov a žien v malom futbale na Slovensku</v>
      </c>
      <c r="N68" s="288" t="str">
        <f aca="false">+I68&amp;H68</f>
        <v>36082538mB</v>
      </c>
    </row>
    <row r="69" customFormat="false" ht="9.75" hidden="false" customHeight="false" outlineLevel="0" collapsed="false">
      <c r="A69" s="298" t="s">
        <v>919</v>
      </c>
      <c r="B69" s="294" t="str">
        <f aca="false">VLOOKUP(A69,Adr!A:B,2,FALSE())</f>
        <v>Klub slovenských turistov</v>
      </c>
      <c r="C69" s="306" t="s">
        <v>2441</v>
      </c>
      <c r="D69" s="307" t="n">
        <v>50000</v>
      </c>
      <c r="E69" s="297" t="n">
        <v>0</v>
      </c>
      <c r="F69" s="298" t="s">
        <v>386</v>
      </c>
      <c r="G69" s="299" t="s">
        <v>354</v>
      </c>
      <c r="H69" s="299" t="s">
        <v>2413</v>
      </c>
      <c r="I69" s="300" t="str">
        <f aca="false">A69&amp;F69</f>
        <v>00688312f</v>
      </c>
      <c r="J69" s="301" t="str">
        <f aca="false">A69&amp;G69</f>
        <v>00688312026 01</v>
      </c>
      <c r="K69" s="302"/>
      <c r="L69" s="301" t="str">
        <f aca="false">A69&amp;G69&amp;H69</f>
        <v>00688312026 01B</v>
      </c>
      <c r="M69" s="302" t="str">
        <f aca="false">B69&amp;F69&amp;H69&amp;C69</f>
        <v>Klub slovenských turistovfBznačenie turistických trás</v>
      </c>
      <c r="N69" s="288" t="str">
        <f aca="false">+I69&amp;H69</f>
        <v>00688312fB</v>
      </c>
    </row>
    <row r="70" customFormat="false" ht="9.75" hidden="false" customHeight="false" outlineLevel="0" collapsed="false">
      <c r="A70" s="298" t="s">
        <v>928</v>
      </c>
      <c r="B70" s="294" t="str">
        <f aca="false">VLOOKUP(A70,Adr!A:B,2,FALSE())</f>
        <v>Klub Super Deti Košice, o.z.</v>
      </c>
      <c r="C70" s="306" t="s">
        <v>399</v>
      </c>
      <c r="D70" s="307" t="n">
        <v>3290</v>
      </c>
      <c r="E70" s="297" t="n">
        <v>0</v>
      </c>
      <c r="F70" s="298" t="s">
        <v>398</v>
      </c>
      <c r="G70" s="299" t="s">
        <v>354</v>
      </c>
      <c r="H70" s="299" t="s">
        <v>2413</v>
      </c>
      <c r="I70" s="300" t="str">
        <f aca="false">A70&amp;F70</f>
        <v>42329809l</v>
      </c>
      <c r="J70" s="301" t="str">
        <f aca="false">A70&amp;G70</f>
        <v>42329809026 01</v>
      </c>
      <c r="K70" s="302"/>
      <c r="L70" s="301" t="str">
        <f aca="false">A70&amp;G70&amp;H70</f>
        <v>42329809026 01B</v>
      </c>
      <c r="M70" s="302" t="str">
        <f aca="false">B70&amp;F70&amp;H70&amp;C70</f>
        <v>Klub Super Deti Košice, o.z.lBšportové pohybové tábory pre mládež</v>
      </c>
      <c r="N70" s="288" t="str">
        <f aca="false">+I70&amp;H70</f>
        <v>42329809lB</v>
      </c>
    </row>
    <row r="71" customFormat="false" ht="9.75" hidden="false" customHeight="false" outlineLevel="0" collapsed="false">
      <c r="A71" s="298" t="s">
        <v>935</v>
      </c>
      <c r="B71" s="294" t="str">
        <f aca="false">VLOOKUP(A71,Adr!A:B,2,FALSE())</f>
        <v>Klub vodného slalomu Karlova Ves</v>
      </c>
      <c r="C71" s="295" t="s">
        <v>399</v>
      </c>
      <c r="D71" s="296" t="n">
        <v>2000</v>
      </c>
      <c r="E71" s="305" t="n">
        <v>0</v>
      </c>
      <c r="F71" s="298" t="s">
        <v>398</v>
      </c>
      <c r="G71" s="299" t="s">
        <v>354</v>
      </c>
      <c r="H71" s="299" t="s">
        <v>2413</v>
      </c>
      <c r="I71" s="300" t="str">
        <f aca="false">A71&amp;F71</f>
        <v>30857791l</v>
      </c>
      <c r="J71" s="301" t="str">
        <f aca="false">A71&amp;G71</f>
        <v>30857791026 01</v>
      </c>
      <c r="K71" s="302"/>
      <c r="L71" s="301" t="str">
        <f aca="false">A71&amp;G71&amp;H71</f>
        <v>30857791026 01B</v>
      </c>
      <c r="M71" s="302" t="str">
        <f aca="false">B71&amp;F71&amp;H71&amp;C71</f>
        <v>Klub vodného slalomu Karlova VeslBšportové pohybové tábory pre mládež</v>
      </c>
      <c r="N71" s="288" t="str">
        <f aca="false">+I71&amp;H71</f>
        <v>30857791lB</v>
      </c>
    </row>
    <row r="72" customFormat="false" ht="9.75" hidden="false" customHeight="false" outlineLevel="0" collapsed="false">
      <c r="A72" s="298" t="s">
        <v>943</v>
      </c>
      <c r="B72" s="294" t="str">
        <f aca="false">VLOOKUP(A72,Adr!A:B,2,FALSE())</f>
        <v>Krasokorčuliarsky klub Iskra Banská Bystrica</v>
      </c>
      <c r="C72" s="295" t="s">
        <v>399</v>
      </c>
      <c r="D72" s="296" t="n">
        <v>5000</v>
      </c>
      <c r="E72" s="297" t="n">
        <v>0</v>
      </c>
      <c r="F72" s="298" t="s">
        <v>398</v>
      </c>
      <c r="G72" s="299" t="s">
        <v>354</v>
      </c>
      <c r="H72" s="299" t="s">
        <v>2413</v>
      </c>
      <c r="I72" s="300" t="str">
        <f aca="false">A72&amp;F72</f>
        <v>35987901l</v>
      </c>
      <c r="J72" s="301" t="str">
        <f aca="false">A72&amp;G72</f>
        <v>35987901026 01</v>
      </c>
      <c r="K72" s="302"/>
      <c r="L72" s="301" t="str">
        <f aca="false">A72&amp;G72&amp;H72</f>
        <v>35987901026 01B</v>
      </c>
      <c r="M72" s="302" t="str">
        <f aca="false">B72&amp;F72&amp;H72&amp;C72</f>
        <v>Krasokorčuliarsky klub Iskra Banská BystricalBšportové pohybové tábory pre mládež</v>
      </c>
      <c r="N72" s="288" t="str">
        <f aca="false">+I72&amp;H72</f>
        <v>35987901lB</v>
      </c>
    </row>
    <row r="73" customFormat="false" ht="9.75" hidden="false" customHeight="false" outlineLevel="0" collapsed="false">
      <c r="A73" s="298" t="s">
        <v>951</v>
      </c>
      <c r="B73" s="294" t="str">
        <f aca="false">VLOOKUP(A73,Adr!A:B,2,FALSE())</f>
        <v>KRAV MAGA Modra</v>
      </c>
      <c r="C73" s="306" t="s">
        <v>387</v>
      </c>
      <c r="D73" s="307" t="n">
        <v>15000</v>
      </c>
      <c r="E73" s="305" t="n">
        <v>0</v>
      </c>
      <c r="F73" s="298" t="s">
        <v>386</v>
      </c>
      <c r="G73" s="299" t="s">
        <v>354</v>
      </c>
      <c r="H73" s="299" t="s">
        <v>2413</v>
      </c>
      <c r="I73" s="300" t="str">
        <f aca="false">A73&amp;F73</f>
        <v>53942663f</v>
      </c>
      <c r="J73" s="301" t="str">
        <f aca="false">A73&amp;G73</f>
        <v>53942663026 01</v>
      </c>
      <c r="K73" s="302"/>
      <c r="L73" s="301" t="str">
        <f aca="false">A73&amp;G73&amp;H73</f>
        <v>53942663026 01B</v>
      </c>
      <c r="M73" s="302" t="str">
        <f aca="false">B73&amp;F73&amp;H73&amp;C73</f>
        <v>KRAV MAGA ModrafBplnenie úloh verejného záujmu v športe</v>
      </c>
      <c r="N73" s="288" t="str">
        <f aca="false">+I73&amp;H73</f>
        <v>53942663fB</v>
      </c>
    </row>
    <row r="74" customFormat="false" ht="9.75" hidden="false" customHeight="false" outlineLevel="0" collapsed="false">
      <c r="A74" s="258" t="s">
        <v>958</v>
      </c>
      <c r="B74" s="294" t="str">
        <f aca="false">VLOOKUP(A74,Adr!A:B,2,FALSE())</f>
        <v>Lieskovský tenisový klub – LTC</v>
      </c>
      <c r="C74" s="295" t="s">
        <v>399</v>
      </c>
      <c r="D74" s="296" t="n">
        <v>5000</v>
      </c>
      <c r="E74" s="305" t="n">
        <v>0</v>
      </c>
      <c r="F74" s="298" t="s">
        <v>398</v>
      </c>
      <c r="G74" s="299" t="s">
        <v>354</v>
      </c>
      <c r="H74" s="299" t="s">
        <v>2413</v>
      </c>
      <c r="I74" s="300" t="str">
        <f aca="false">A74&amp;F74</f>
        <v>37951343l</v>
      </c>
      <c r="J74" s="301" t="str">
        <f aca="false">A74&amp;G74</f>
        <v>37951343026 01</v>
      </c>
      <c r="K74" s="302"/>
      <c r="L74" s="301" t="str">
        <f aca="false">A74&amp;G74&amp;H74</f>
        <v>37951343026 01B</v>
      </c>
      <c r="M74" s="302" t="str">
        <f aca="false">B74&amp;F74&amp;H74&amp;C74</f>
        <v>Lieskovský tenisový klub – LTClBšportové pohybové tábory pre mládež</v>
      </c>
      <c r="N74" s="288" t="str">
        <f aca="false">+I74&amp;H74</f>
        <v>37951343lB</v>
      </c>
    </row>
    <row r="75" customFormat="false" ht="9.75" hidden="false" customHeight="false" outlineLevel="0" collapsed="false">
      <c r="A75" s="298" t="s">
        <v>967</v>
      </c>
      <c r="B75" s="294" t="str">
        <f aca="false">VLOOKUP(A75,Adr!A:B,2,FALSE())</f>
        <v>Lyžiarsky klub Lokomotíva Bratislava</v>
      </c>
      <c r="C75" s="303" t="s">
        <v>399</v>
      </c>
      <c r="D75" s="304" t="n">
        <v>2248</v>
      </c>
      <c r="E75" s="297" t="n">
        <v>0</v>
      </c>
      <c r="F75" s="298" t="s">
        <v>398</v>
      </c>
      <c r="G75" s="299" t="s">
        <v>354</v>
      </c>
      <c r="H75" s="299" t="s">
        <v>2413</v>
      </c>
      <c r="I75" s="300" t="str">
        <f aca="false">A75&amp;F75</f>
        <v>30847991l</v>
      </c>
      <c r="J75" s="301" t="str">
        <f aca="false">A75&amp;G75</f>
        <v>30847991026 01</v>
      </c>
      <c r="K75" s="302"/>
      <c r="L75" s="301" t="str">
        <f aca="false">A75&amp;G75&amp;H75</f>
        <v>30847991026 01B</v>
      </c>
      <c r="M75" s="302" t="str">
        <f aca="false">B75&amp;F75&amp;H75&amp;C75</f>
        <v>Lyžiarsky klub Lokomotíva BratislavalBšportové pohybové tábory pre mládež</v>
      </c>
      <c r="N75" s="288" t="str">
        <f aca="false">+I75&amp;H75</f>
        <v>30847991lB</v>
      </c>
    </row>
    <row r="76" customFormat="false" ht="9.75" hidden="false" customHeight="false" outlineLevel="0" collapsed="false">
      <c r="A76" s="258" t="s">
        <v>976</v>
      </c>
      <c r="B76" s="294" t="str">
        <f aca="false">VLOOKUP(A76,Adr!A:B,2,FALSE())</f>
        <v>Lyžiarsky klub Opalisko Závažná Poruba  </v>
      </c>
      <c r="C76" s="306" t="s">
        <v>399</v>
      </c>
      <c r="D76" s="307" t="n">
        <v>2000</v>
      </c>
      <c r="E76" s="297" t="n">
        <v>0</v>
      </c>
      <c r="F76" s="298" t="s">
        <v>398</v>
      </c>
      <c r="G76" s="299" t="s">
        <v>354</v>
      </c>
      <c r="H76" s="299" t="s">
        <v>2413</v>
      </c>
      <c r="I76" s="300" t="str">
        <f aca="false">A76&amp;F76</f>
        <v>35992204l</v>
      </c>
      <c r="J76" s="301" t="str">
        <f aca="false">A76&amp;G76</f>
        <v>35992204026 01</v>
      </c>
      <c r="K76" s="302"/>
      <c r="L76" s="301" t="str">
        <f aca="false">A76&amp;G76&amp;H76</f>
        <v>35992204026 01B</v>
      </c>
      <c r="M76" s="302" t="str">
        <f aca="false">B76&amp;F76&amp;H76&amp;C76</f>
        <v>Lyžiarsky klub Opalisko Závažná Poruba  lBšportové pohybové tábory pre mládež</v>
      </c>
      <c r="N76" s="288" t="str">
        <f aca="false">+I76&amp;H76</f>
        <v>35992204lB</v>
      </c>
    </row>
    <row r="77" customFormat="false" ht="9.75" hidden="false" customHeight="false" outlineLevel="0" collapsed="false">
      <c r="A77" s="298" t="s">
        <v>985</v>
      </c>
      <c r="B77" s="294" t="str">
        <f aca="false">VLOOKUP(A77,Adr!A:B,2,FALSE())</f>
        <v>MAMMAL - Slovenský zväz MMA</v>
      </c>
      <c r="C77" s="306" t="s">
        <v>389</v>
      </c>
      <c r="D77" s="307" t="n">
        <v>50600</v>
      </c>
      <c r="E77" s="297" t="n">
        <v>0</v>
      </c>
      <c r="F77" s="298" t="s">
        <v>388</v>
      </c>
      <c r="G77" s="299" t="s">
        <v>358</v>
      </c>
      <c r="H77" s="299" t="s">
        <v>2413</v>
      </c>
      <c r="I77" s="300" t="str">
        <f aca="false">A77&amp;F77</f>
        <v>42269423g</v>
      </c>
      <c r="J77" s="301" t="str">
        <f aca="false">A77&amp;G77</f>
        <v>42269423026 03</v>
      </c>
      <c r="K77" s="302"/>
      <c r="L77" s="301" t="str">
        <f aca="false">A77&amp;G77&amp;H77</f>
        <v>42269423026 03B</v>
      </c>
      <c r="M77" s="302" t="str">
        <f aca="false">B77&amp;F77&amp;H77&amp;C77</f>
        <v>MAMMAL - Slovenský zväz MMAgBrozvoj športov, ktoré nie sú uznanými podľa zákona č. 440/2015 Z. z.</v>
      </c>
      <c r="N77" s="288" t="str">
        <f aca="false">+I77&amp;H77</f>
        <v>42269423gB</v>
      </c>
    </row>
    <row r="78" customFormat="false" ht="9.75" hidden="false" customHeight="false" outlineLevel="0" collapsed="false">
      <c r="A78" s="308" t="s">
        <v>994</v>
      </c>
      <c r="B78" s="294" t="str">
        <f aca="false">VLOOKUP(A78,Adr!A:B,2,FALSE())</f>
        <v>Maratón klub Rajec</v>
      </c>
      <c r="C78" s="306" t="s">
        <v>2442</v>
      </c>
      <c r="D78" s="296" t="n">
        <v>10000</v>
      </c>
      <c r="E78" s="297" t="n">
        <v>0</v>
      </c>
      <c r="F78" s="298" t="s">
        <v>400</v>
      </c>
      <c r="G78" s="299" t="s">
        <v>358</v>
      </c>
      <c r="H78" s="299" t="s">
        <v>2413</v>
      </c>
      <c r="I78" s="300" t="str">
        <f aca="false">A78&amp;F78</f>
        <v>00630616m</v>
      </c>
      <c r="J78" s="301" t="str">
        <f aca="false">A78&amp;G78</f>
        <v>00630616026 03</v>
      </c>
      <c r="K78" s="302"/>
      <c r="L78" s="301" t="str">
        <f aca="false">A78&amp;G78&amp;H78</f>
        <v>00630616026 03B</v>
      </c>
      <c r="M78" s="302" t="str">
        <f aca="false">B78&amp;F78&amp;H78&amp;C78</f>
        <v>Maratón klub RajecmBRajecký maratón 42. ročník</v>
      </c>
      <c r="N78" s="288" t="str">
        <f aca="false">+I78&amp;H78</f>
        <v>00630616mB</v>
      </c>
    </row>
    <row r="79" customFormat="false" ht="9.75" hidden="false" customHeight="false" outlineLevel="0" collapsed="false">
      <c r="A79" s="258" t="s">
        <v>1011</v>
      </c>
      <c r="B79" s="294" t="str">
        <f aca="false">VLOOKUP(A79,Adr!A:B,2,FALSE())</f>
        <v>Mestský futbalový klub Dolný Kubín</v>
      </c>
      <c r="C79" s="299" t="s">
        <v>399</v>
      </c>
      <c r="D79" s="309" t="n">
        <v>4800</v>
      </c>
      <c r="E79" s="305" t="n">
        <v>0</v>
      </c>
      <c r="F79" s="298" t="s">
        <v>398</v>
      </c>
      <c r="G79" s="299" t="s">
        <v>354</v>
      </c>
      <c r="H79" s="299" t="s">
        <v>2413</v>
      </c>
      <c r="I79" s="300" t="str">
        <f aca="false">A79&amp;F79</f>
        <v>00689025l</v>
      </c>
      <c r="J79" s="301" t="str">
        <f aca="false">A79&amp;G79</f>
        <v>00689025026 01</v>
      </c>
      <c r="K79" s="302"/>
      <c r="L79" s="301" t="str">
        <f aca="false">A79&amp;G79&amp;H79</f>
        <v>00689025026 01B</v>
      </c>
      <c r="M79" s="302" t="str">
        <f aca="false">B79&amp;F79&amp;H79&amp;C79</f>
        <v>Mestský futbalový klub Dolný KubínlBšportové pohybové tábory pre mládež</v>
      </c>
      <c r="N79" s="288" t="str">
        <f aca="false">+I79&amp;H79</f>
        <v>00689025lB</v>
      </c>
    </row>
    <row r="80" customFormat="false" ht="9.75" hidden="false" customHeight="false" outlineLevel="0" collapsed="false">
      <c r="A80" s="258" t="s">
        <v>1018</v>
      </c>
      <c r="B80" s="294" t="str">
        <f aca="false">VLOOKUP(A80,Adr!A:B,2,FALSE())</f>
        <v>Mestský úrad Brezno</v>
      </c>
      <c r="C80" s="306" t="s">
        <v>399</v>
      </c>
      <c r="D80" s="307" t="n">
        <v>5000</v>
      </c>
      <c r="E80" s="305" t="n">
        <v>0</v>
      </c>
      <c r="F80" s="298" t="s">
        <v>398</v>
      </c>
      <c r="G80" s="299" t="s">
        <v>354</v>
      </c>
      <c r="H80" s="299" t="s">
        <v>2413</v>
      </c>
      <c r="I80" s="300" t="str">
        <f aca="false">A80&amp;F80</f>
        <v>00313319l</v>
      </c>
      <c r="J80" s="301" t="str">
        <f aca="false">A80&amp;G80</f>
        <v>00313319026 01</v>
      </c>
      <c r="K80" s="302"/>
      <c r="L80" s="301" t="str">
        <f aca="false">A80&amp;G80&amp;H80</f>
        <v>00313319026 01B</v>
      </c>
      <c r="M80" s="302" t="str">
        <f aca="false">B80&amp;F80&amp;H80&amp;C80</f>
        <v>Mestský úrad BreznolBšportové pohybové tábory pre mládež</v>
      </c>
      <c r="N80" s="288" t="str">
        <f aca="false">+I80&amp;H80</f>
        <v>00313319lB</v>
      </c>
    </row>
    <row r="81" customFormat="false" ht="9.75" hidden="false" customHeight="false" outlineLevel="0" collapsed="false">
      <c r="A81" s="258" t="s">
        <v>1028</v>
      </c>
      <c r="B81" s="294" t="str">
        <f aca="false">VLOOKUP(A81,Adr!A:B,2,FALSE())</f>
        <v>Mestský úrad Poprad</v>
      </c>
      <c r="C81" s="295" t="s">
        <v>399</v>
      </c>
      <c r="D81" s="296" t="n">
        <v>5000</v>
      </c>
      <c r="E81" s="305" t="n">
        <v>0</v>
      </c>
      <c r="F81" s="298" t="s">
        <v>398</v>
      </c>
      <c r="G81" s="299" t="s">
        <v>354</v>
      </c>
      <c r="H81" s="299" t="s">
        <v>2413</v>
      </c>
      <c r="I81" s="300" t="str">
        <f aca="false">A81&amp;F81</f>
        <v>00326470l</v>
      </c>
      <c r="J81" s="301" t="str">
        <f aca="false">A81&amp;G81</f>
        <v>00326470026 01</v>
      </c>
      <c r="K81" s="302"/>
      <c r="L81" s="301" t="str">
        <f aca="false">A81&amp;G81&amp;H81</f>
        <v>00326470026 01B</v>
      </c>
      <c r="M81" s="302" t="str">
        <f aca="false">B81&amp;F81&amp;H81&amp;C81</f>
        <v>Mestský úrad PopradlBšportové pohybové tábory pre mládež</v>
      </c>
      <c r="N81" s="288" t="str">
        <f aca="false">+I81&amp;H81</f>
        <v>00326470lB</v>
      </c>
    </row>
    <row r="82" customFormat="false" ht="9.75" hidden="false" customHeight="false" outlineLevel="0" collapsed="false">
      <c r="A82" s="298" t="s">
        <v>1037</v>
      </c>
      <c r="B82" s="294" t="str">
        <f aca="false">VLOOKUP(A82,Adr!A:B,2,FALSE())</f>
        <v>Mestský úrad Štúrovo</v>
      </c>
      <c r="C82" s="295" t="s">
        <v>399</v>
      </c>
      <c r="D82" s="296" t="n">
        <v>5000</v>
      </c>
      <c r="E82" s="297" t="n">
        <v>0</v>
      </c>
      <c r="F82" s="298" t="s">
        <v>398</v>
      </c>
      <c r="G82" s="299" t="s">
        <v>354</v>
      </c>
      <c r="H82" s="299" t="s">
        <v>2413</v>
      </c>
      <c r="I82" s="300" t="str">
        <f aca="false">A82&amp;F82</f>
        <v>00309303l</v>
      </c>
      <c r="J82" s="301" t="str">
        <f aca="false">A82&amp;G82</f>
        <v>00309303026 01</v>
      </c>
      <c r="K82" s="302"/>
      <c r="L82" s="301" t="str">
        <f aca="false">A82&amp;G82&amp;H82</f>
        <v>00309303026 01B</v>
      </c>
      <c r="M82" s="302" t="str">
        <f aca="false">B82&amp;F82&amp;H82&amp;C82</f>
        <v>Mestský úrad ŠtúrovolBšportové pohybové tábory pre mládež</v>
      </c>
      <c r="N82" s="288" t="str">
        <f aca="false">+I82&amp;H82</f>
        <v>00309303lB</v>
      </c>
    </row>
    <row r="83" customFormat="false" ht="9.75" hidden="false" customHeight="false" outlineLevel="0" collapsed="false">
      <c r="A83" s="308" t="s">
        <v>1046</v>
      </c>
      <c r="B83" s="294" t="str">
        <f aca="false">VLOOKUP(A83,Adr!A:B,2,FALSE())</f>
        <v>MESTSKÝ VOLEJBALOVÝ KLUB NOVÉ MESTO NAD VÁHOM</v>
      </c>
      <c r="C83" s="295" t="s">
        <v>399</v>
      </c>
      <c r="D83" s="296" t="n">
        <v>4116</v>
      </c>
      <c r="E83" s="305" t="n">
        <v>0</v>
      </c>
      <c r="F83" s="298" t="s">
        <v>398</v>
      </c>
      <c r="G83" s="299" t="s">
        <v>354</v>
      </c>
      <c r="H83" s="299" t="s">
        <v>2413</v>
      </c>
      <c r="I83" s="300" t="str">
        <f aca="false">A83&amp;F83</f>
        <v>42375177l</v>
      </c>
      <c r="J83" s="301" t="str">
        <f aca="false">A83&amp;G83</f>
        <v>42375177026 01</v>
      </c>
      <c r="K83" s="302"/>
      <c r="L83" s="301" t="str">
        <f aca="false">A83&amp;G83&amp;H83</f>
        <v>42375177026 01B</v>
      </c>
      <c r="M83" s="302" t="str">
        <f aca="false">B83&amp;F83&amp;H83&amp;C83</f>
        <v>MESTSKÝ VOLEJBALOVÝ KLUB NOVÉ MESTO NAD VÁHOMlBšportové pohybové tábory pre mládež</v>
      </c>
      <c r="N83" s="288" t="str">
        <f aca="false">+I83&amp;H83</f>
        <v>42375177lB</v>
      </c>
    </row>
    <row r="84" customFormat="false" ht="9.75" hidden="false" customHeight="false" outlineLevel="0" collapsed="false">
      <c r="A84" s="310" t="s">
        <v>1056</v>
      </c>
      <c r="B84" s="294" t="str">
        <f aca="false">VLOOKUP(A84,Adr!A:B,2,FALSE())</f>
        <v>MINDA GYM BRATISLAVA</v>
      </c>
      <c r="C84" s="295" t="s">
        <v>387</v>
      </c>
      <c r="D84" s="314" t="n">
        <v>5000</v>
      </c>
      <c r="E84" s="305" t="n">
        <v>0</v>
      </c>
      <c r="F84" s="310" t="s">
        <v>386</v>
      </c>
      <c r="G84" s="295" t="s">
        <v>358</v>
      </c>
      <c r="H84" s="295" t="s">
        <v>2413</v>
      </c>
      <c r="I84" s="300" t="str">
        <f aca="false">A84&amp;F84</f>
        <v>42253284f</v>
      </c>
      <c r="J84" s="301" t="str">
        <f aca="false">A84&amp;G84</f>
        <v>42253284026 03</v>
      </c>
      <c r="K84" s="302"/>
      <c r="L84" s="301" t="str">
        <f aca="false">A84&amp;G84&amp;H84</f>
        <v>42253284026 03B</v>
      </c>
      <c r="M84" s="302" t="str">
        <f aca="false">B84&amp;F84&amp;H84&amp;C84</f>
        <v>MINDA GYM BRATISLAVAfBplnenie úloh verejného záujmu v športe</v>
      </c>
      <c r="N84" s="288" t="str">
        <f aca="false">+I84&amp;H84</f>
        <v>42253284fB</v>
      </c>
    </row>
    <row r="85" customFormat="false" ht="9.75" hidden="false" customHeight="false" outlineLevel="0" collapsed="false">
      <c r="A85" s="308" t="s">
        <v>1063</v>
      </c>
      <c r="B85" s="294" t="str">
        <f aca="false">VLOOKUP(A85,Adr!A:B,2,FALSE())</f>
        <v>Mládežnícka basketbalová akadémia Prievidza</v>
      </c>
      <c r="C85" s="306" t="s">
        <v>2443</v>
      </c>
      <c r="D85" s="296" t="n">
        <v>7760</v>
      </c>
      <c r="E85" s="305" t="n">
        <v>0</v>
      </c>
      <c r="F85" s="298" t="s">
        <v>400</v>
      </c>
      <c r="G85" s="299" t="s">
        <v>358</v>
      </c>
      <c r="H85" s="299" t="s">
        <v>2413</v>
      </c>
      <c r="I85" s="300" t="str">
        <f aca="false">A85&amp;F85</f>
        <v>35994134m</v>
      </c>
      <c r="J85" s="301" t="str">
        <f aca="false">A85&amp;G85</f>
        <v>35994134026 03</v>
      </c>
      <c r="K85" s="302"/>
      <c r="L85" s="301" t="str">
        <f aca="false">A85&amp;G85&amp;H85</f>
        <v>35994134026 03B</v>
      </c>
      <c r="M85" s="302" t="str">
        <f aca="false">B85&amp;F85&amp;H85&amp;C85</f>
        <v>Mládežnícka basketbalová akadémia PrievidzamBDODO CUP</v>
      </c>
      <c r="N85" s="288" t="str">
        <f aca="false">+I85&amp;H85</f>
        <v>35994134mB</v>
      </c>
    </row>
    <row r="86" customFormat="false" ht="9.75" hidden="false" customHeight="false" outlineLevel="0" collapsed="false">
      <c r="A86" s="298" t="s">
        <v>1072</v>
      </c>
      <c r="B86" s="294" t="str">
        <f aca="false">VLOOKUP(A86,Adr!A:B,2,FALSE())</f>
        <v>MŠK - STO Krompachy</v>
      </c>
      <c r="C86" s="306" t="s">
        <v>399</v>
      </c>
      <c r="D86" s="307" t="n">
        <v>5000</v>
      </c>
      <c r="E86" s="297" t="n">
        <v>0</v>
      </c>
      <c r="F86" s="298" t="s">
        <v>398</v>
      </c>
      <c r="G86" s="299" t="s">
        <v>354</v>
      </c>
      <c r="H86" s="299" t="s">
        <v>2413</v>
      </c>
      <c r="I86" s="300" t="str">
        <f aca="false">A86&amp;F86</f>
        <v>42108012l</v>
      </c>
      <c r="J86" s="301" t="str">
        <f aca="false">A86&amp;G86</f>
        <v>42108012026 01</v>
      </c>
      <c r="K86" s="302"/>
      <c r="L86" s="301" t="str">
        <f aca="false">A86&amp;G86&amp;H86</f>
        <v>42108012026 01B</v>
      </c>
      <c r="M86" s="302" t="str">
        <f aca="false">B86&amp;F86&amp;H86&amp;C86</f>
        <v>MŠK - STO KrompachylBšportové pohybové tábory pre mládež</v>
      </c>
      <c r="N86" s="288" t="str">
        <f aca="false">+I86&amp;H86</f>
        <v>42108012lB</v>
      </c>
    </row>
    <row r="87" customFormat="false" ht="9.75" hidden="false" customHeight="false" outlineLevel="0" collapsed="false">
      <c r="A87" s="310" t="s">
        <v>1081</v>
      </c>
      <c r="B87" s="294" t="str">
        <f aca="false">VLOOKUP(A87,Adr!A:B,2,FALSE())</f>
        <v>MŠK Púchov s. r. o.</v>
      </c>
      <c r="C87" s="295" t="s">
        <v>387</v>
      </c>
      <c r="D87" s="314" t="n">
        <v>13000</v>
      </c>
      <c r="E87" s="305" t="n">
        <v>0</v>
      </c>
      <c r="F87" s="310" t="s">
        <v>386</v>
      </c>
      <c r="G87" s="295" t="s">
        <v>358</v>
      </c>
      <c r="H87" s="295" t="s">
        <v>2413</v>
      </c>
      <c r="I87" s="300" t="str">
        <f aca="false">A87&amp;F87</f>
        <v>36332500f</v>
      </c>
      <c r="J87" s="301" t="str">
        <f aca="false">A87&amp;G87</f>
        <v>36332500026 03</v>
      </c>
      <c r="K87" s="302"/>
      <c r="L87" s="301" t="str">
        <f aca="false">A87&amp;G87&amp;H87</f>
        <v>36332500026 03B</v>
      </c>
      <c r="M87" s="302" t="str">
        <f aca="false">B87&amp;F87&amp;H87&amp;C87</f>
        <v>MŠK Púchov s. r. o.fBplnenie úloh verejného záujmu v športe</v>
      </c>
      <c r="N87" s="288" t="str">
        <f aca="false">+I87&amp;H87</f>
        <v>36332500fB</v>
      </c>
    </row>
    <row r="88" customFormat="false" ht="9.75" hidden="false" customHeight="false" outlineLevel="0" collapsed="false">
      <c r="A88" s="310" t="s">
        <v>1087</v>
      </c>
      <c r="B88" s="294" t="str">
        <f aca="false">VLOOKUP(A88,Adr!A:B,2,FALSE())</f>
        <v>MUSHER KLUB LUČENEC</v>
      </c>
      <c r="C88" s="295" t="s">
        <v>387</v>
      </c>
      <c r="D88" s="314" t="n">
        <v>4500</v>
      </c>
      <c r="E88" s="297" t="n">
        <v>0</v>
      </c>
      <c r="F88" s="310" t="s">
        <v>386</v>
      </c>
      <c r="G88" s="295" t="s">
        <v>358</v>
      </c>
      <c r="H88" s="295" t="s">
        <v>2413</v>
      </c>
      <c r="I88" s="300" t="str">
        <f aca="false">A88&amp;F88</f>
        <v>37832743f</v>
      </c>
      <c r="J88" s="301" t="str">
        <f aca="false">A88&amp;G88</f>
        <v>37832743026 03</v>
      </c>
      <c r="K88" s="302"/>
      <c r="L88" s="301" t="str">
        <f aca="false">A88&amp;G88&amp;H88</f>
        <v>37832743026 03B</v>
      </c>
      <c r="M88" s="302" t="str">
        <f aca="false">B88&amp;F88&amp;H88&amp;C88</f>
        <v>MUSHER KLUB LUČENECfBplnenie úloh verejného záujmu v športe</v>
      </c>
      <c r="N88" s="288" t="str">
        <f aca="false">+I88&amp;H88</f>
        <v>37832743fB</v>
      </c>
    </row>
    <row r="89" customFormat="false" ht="9.75" hidden="false" customHeight="false" outlineLevel="0" collapsed="false">
      <c r="A89" s="310" t="s">
        <v>1095</v>
      </c>
      <c r="B89" s="294" t="str">
        <f aca="false">VLOOKUP(A89,Adr!A:B,2,FALSE())</f>
        <v>NOVÉ TVÁRE/NEW FACES</v>
      </c>
      <c r="C89" s="295" t="s">
        <v>387</v>
      </c>
      <c r="D89" s="314" t="n">
        <v>5000</v>
      </c>
      <c r="E89" s="297" t="n">
        <v>0</v>
      </c>
      <c r="F89" s="310" t="s">
        <v>386</v>
      </c>
      <c r="G89" s="295" t="s">
        <v>358</v>
      </c>
      <c r="H89" s="295" t="s">
        <v>2413</v>
      </c>
      <c r="I89" s="300" t="str">
        <f aca="false">A89&amp;F89</f>
        <v>42007445f</v>
      </c>
      <c r="J89" s="301" t="str">
        <f aca="false">A89&amp;G89</f>
        <v>42007445026 03</v>
      </c>
      <c r="K89" s="302"/>
      <c r="L89" s="301" t="str">
        <f aca="false">A89&amp;G89&amp;H89</f>
        <v>42007445026 03B</v>
      </c>
      <c r="M89" s="302" t="str">
        <f aca="false">B89&amp;F89&amp;H89&amp;C89</f>
        <v>NOVÉ TVÁRE/NEW FACESfBplnenie úloh verejného záujmu v športe</v>
      </c>
      <c r="N89" s="288" t="str">
        <f aca="false">+I89&amp;H89</f>
        <v>42007445fB</v>
      </c>
    </row>
    <row r="90" customFormat="false" ht="9.75" hidden="false" customHeight="false" outlineLevel="0" collapsed="false">
      <c r="A90" s="310" t="s">
        <v>1101</v>
      </c>
      <c r="B90" s="294" t="str">
        <f aca="false">VLOOKUP(A90,Adr!A:B,2,FALSE())</f>
        <v>Občianske združenie "Športový klub DELFÍN Nitra"</v>
      </c>
      <c r="C90" s="295" t="s">
        <v>2444</v>
      </c>
      <c r="D90" s="296" t="n">
        <v>7000</v>
      </c>
      <c r="E90" s="297" t="n">
        <v>0</v>
      </c>
      <c r="F90" s="298" t="s">
        <v>400</v>
      </c>
      <c r="G90" s="299" t="s">
        <v>358</v>
      </c>
      <c r="H90" s="299" t="s">
        <v>2413</v>
      </c>
      <c r="I90" s="300" t="str">
        <f aca="false">A90&amp;F90</f>
        <v>36102181m</v>
      </c>
      <c r="J90" s="301" t="str">
        <f aca="false">A90&amp;G90</f>
        <v>36102181026 03</v>
      </c>
      <c r="K90" s="302"/>
      <c r="L90" s="301" t="str">
        <f aca="false">A90&amp;G90&amp;H90</f>
        <v>36102181026 03B</v>
      </c>
      <c r="M90" s="302" t="str">
        <f aca="false">B90&amp;F90&amp;H90&amp;C90</f>
        <v>Občianske združenie "Športový klub DELFÍN Nitra"mBCTP Slovakman Triathlon 2025 - 22. ročník</v>
      </c>
      <c r="N90" s="288" t="str">
        <f aca="false">+I90&amp;H90</f>
        <v>36102181mB</v>
      </c>
    </row>
    <row r="91" customFormat="false" ht="9.75" hidden="false" customHeight="false" outlineLevel="0" collapsed="false">
      <c r="A91" s="308" t="s">
        <v>1109</v>
      </c>
      <c r="B91" s="294" t="str">
        <f aca="false">VLOOKUP(A91,Adr!A:B,2,FALSE())</f>
        <v>Občianske združenie Sokolík</v>
      </c>
      <c r="C91" s="306" t="s">
        <v>399</v>
      </c>
      <c r="D91" s="296" t="n">
        <v>5000</v>
      </c>
      <c r="E91" s="305" t="n">
        <v>0</v>
      </c>
      <c r="F91" s="298" t="s">
        <v>398</v>
      </c>
      <c r="G91" s="299" t="s">
        <v>354</v>
      </c>
      <c r="H91" s="299" t="s">
        <v>2413</v>
      </c>
      <c r="I91" s="300" t="str">
        <f aca="false">A91&amp;F91</f>
        <v>42172209l</v>
      </c>
      <c r="J91" s="301" t="str">
        <f aca="false">A91&amp;G91</f>
        <v>42172209026 01</v>
      </c>
      <c r="K91" s="302"/>
      <c r="L91" s="301" t="str">
        <f aca="false">A91&amp;G91&amp;H91</f>
        <v>42172209026 01B</v>
      </c>
      <c r="M91" s="302" t="str">
        <f aca="false">B91&amp;F91&amp;H91&amp;C91</f>
        <v>Občianske združenie SokolíklBšportové pohybové tábory pre mládež</v>
      </c>
      <c r="N91" s="288" t="str">
        <f aca="false">+I91&amp;H91</f>
        <v>42172209lB</v>
      </c>
    </row>
    <row r="92" customFormat="false" ht="9.75" hidden="false" customHeight="false" outlineLevel="0" collapsed="false">
      <c r="A92" s="308" t="s">
        <v>1118</v>
      </c>
      <c r="B92" s="294" t="str">
        <f aca="false">VLOOKUP(A92,Adr!A:B,2,FALSE())</f>
        <v>OCRA Slovakia</v>
      </c>
      <c r="C92" s="299" t="s">
        <v>2445</v>
      </c>
      <c r="D92" s="309" t="n">
        <v>15000</v>
      </c>
      <c r="E92" s="305" t="n">
        <v>0</v>
      </c>
      <c r="F92" s="298" t="s">
        <v>386</v>
      </c>
      <c r="G92" s="299" t="s">
        <v>358</v>
      </c>
      <c r="H92" s="299" t="s">
        <v>2413</v>
      </c>
      <c r="I92" s="300" t="str">
        <f aca="false">A92&amp;F92</f>
        <v>50607332f</v>
      </c>
      <c r="J92" s="301" t="str">
        <f aca="false">A92&amp;G92</f>
        <v>50607332026 03</v>
      </c>
      <c r="K92" s="302"/>
      <c r="L92" s="301" t="str">
        <f aca="false">A92&amp;G92&amp;H92</f>
        <v>50607332026 03B</v>
      </c>
      <c r="M92" s="302" t="str">
        <f aca="false">B92&amp;F92&amp;H92&amp;C92</f>
        <v>OCRA SlovakiafBpodpora a rozvoj športu</v>
      </c>
      <c r="N92" s="288" t="str">
        <f aca="false">+I92&amp;H92</f>
        <v>50607332fB</v>
      </c>
    </row>
    <row r="93" customFormat="false" ht="9.75" hidden="false" customHeight="false" outlineLevel="0" collapsed="false">
      <c r="A93" s="298" t="s">
        <v>1126</v>
      </c>
      <c r="B93" s="294" t="str">
        <f aca="false">VLOOKUP(A93,Adr!A:B,2,FALSE())</f>
        <v>Penguin sport club</v>
      </c>
      <c r="C93" s="303" t="s">
        <v>399</v>
      </c>
      <c r="D93" s="304" t="n">
        <v>5000</v>
      </c>
      <c r="E93" s="297" t="n">
        <v>0</v>
      </c>
      <c r="F93" s="298" t="s">
        <v>398</v>
      </c>
      <c r="G93" s="299" t="s">
        <v>354</v>
      </c>
      <c r="H93" s="299" t="s">
        <v>2413</v>
      </c>
      <c r="I93" s="300" t="str">
        <f aca="false">A93&amp;F93</f>
        <v>42279607l</v>
      </c>
      <c r="J93" s="301" t="str">
        <f aca="false">A93&amp;G93</f>
        <v>42279607026 01</v>
      </c>
      <c r="K93" s="302"/>
      <c r="L93" s="301" t="str">
        <f aca="false">A93&amp;G93&amp;H93</f>
        <v>42279607026 01B</v>
      </c>
      <c r="M93" s="302" t="str">
        <f aca="false">B93&amp;F93&amp;H93&amp;C93</f>
        <v>Penguin sport clublBšportové pohybové tábory pre mládež</v>
      </c>
      <c r="N93" s="288" t="str">
        <f aca="false">+I93&amp;H93</f>
        <v>42279607lB</v>
      </c>
    </row>
    <row r="94" customFormat="false" ht="19.5" hidden="false" customHeight="false" outlineLevel="0" collapsed="false">
      <c r="A94" s="298" t="s">
        <v>1135</v>
      </c>
      <c r="B94" s="294" t="str">
        <f aca="false">VLOOKUP(A94,Adr!A:B,2,FALSE())</f>
        <v>Philosophers Nitra</v>
      </c>
      <c r="C94" s="306" t="s">
        <v>2432</v>
      </c>
      <c r="D94" s="307" t="n">
        <v>25000</v>
      </c>
      <c r="E94" s="305" t="n">
        <v>0</v>
      </c>
      <c r="F94" s="298" t="s">
        <v>386</v>
      </c>
      <c r="G94" s="299" t="s">
        <v>358</v>
      </c>
      <c r="H94" s="299" t="s">
        <v>2413</v>
      </c>
      <c r="I94" s="300" t="str">
        <f aca="false">A94&amp;F94</f>
        <v>51068125f</v>
      </c>
      <c r="J94" s="301" t="str">
        <f aca="false">A94&amp;G94</f>
        <v>51068125026 03</v>
      </c>
      <c r="K94" s="302"/>
      <c r="L94" s="301" t="str">
        <f aca="false">A94&amp;G94&amp;H94</f>
        <v>51068125026 03B</v>
      </c>
      <c r="M94" s="302" t="str">
        <f aca="false">B94&amp;F94&amp;H94&amp;C94</f>
        <v>Philosophers NitrafBpodpora činnosti a účasť na medzinárodných univerzitných hokejových súťažiach </v>
      </c>
      <c r="N94" s="288" t="str">
        <f aca="false">+I94&amp;H94</f>
        <v>51068125fB</v>
      </c>
    </row>
    <row r="95" customFormat="false" ht="9.75" hidden="false" customHeight="false" outlineLevel="0" collapsed="false">
      <c r="A95" s="308" t="s">
        <v>1143</v>
      </c>
      <c r="B95" s="294" t="str">
        <f aca="false">VLOOKUP(A95,Adr!A:B,2,FALSE())</f>
        <v>Pilot JET s.r.o.</v>
      </c>
      <c r="C95" s="306" t="s">
        <v>387</v>
      </c>
      <c r="D95" s="307" t="n">
        <v>25000</v>
      </c>
      <c r="E95" s="297" t="n">
        <v>0</v>
      </c>
      <c r="F95" s="298" t="s">
        <v>386</v>
      </c>
      <c r="G95" s="299" t="s">
        <v>354</v>
      </c>
      <c r="H95" s="299" t="s">
        <v>2413</v>
      </c>
      <c r="I95" s="300" t="str">
        <f aca="false">A95&amp;F95</f>
        <v>48136387f</v>
      </c>
      <c r="J95" s="301" t="str">
        <f aca="false">A95&amp;G95</f>
        <v>48136387026 01</v>
      </c>
      <c r="K95" s="302"/>
      <c r="L95" s="301" t="str">
        <f aca="false">A95&amp;G95&amp;H95</f>
        <v>48136387026 01B</v>
      </c>
      <c r="M95" s="302" t="str">
        <f aca="false">B95&amp;F95&amp;H95&amp;C95</f>
        <v>Pilot JET s.r.o.fBplnenie úloh verejného záujmu v športe</v>
      </c>
      <c r="N95" s="288" t="str">
        <f aca="false">+I95&amp;H95</f>
        <v>48136387fB</v>
      </c>
    </row>
    <row r="96" customFormat="false" ht="9.75" hidden="false" customHeight="false" outlineLevel="0" collapsed="false">
      <c r="A96" s="308" t="s">
        <v>1152</v>
      </c>
      <c r="B96" s="294" t="str">
        <f aca="false">VLOOKUP(A96,Adr!A:B,2,FALSE())</f>
        <v>PIRANA Sport Club</v>
      </c>
      <c r="C96" s="295" t="s">
        <v>2446</v>
      </c>
      <c r="D96" s="296" t="n">
        <v>2600</v>
      </c>
      <c r="E96" s="305" t="n">
        <v>0</v>
      </c>
      <c r="F96" s="298" t="s">
        <v>400</v>
      </c>
      <c r="G96" s="299" t="s">
        <v>358</v>
      </c>
      <c r="H96" s="299" t="s">
        <v>2413</v>
      </c>
      <c r="I96" s="300" t="str">
        <f aca="false">A96&amp;F96</f>
        <v>36108472m</v>
      </c>
      <c r="J96" s="301" t="str">
        <f aca="false">A96&amp;G96</f>
        <v>36108472026 03</v>
      </c>
      <c r="K96" s="302"/>
      <c r="L96" s="301" t="str">
        <f aca="false">A96&amp;G96&amp;H96</f>
        <v>36108472026 03B</v>
      </c>
      <c r="M96" s="302" t="str">
        <f aca="false">B96&amp;F96&amp;H96&amp;C96</f>
        <v>PIRANA Sport ClubmBVodnopólový turnaj o Štít mesta Topoľčany</v>
      </c>
      <c r="N96" s="288" t="str">
        <f aca="false">+I96&amp;H96</f>
        <v>36108472mB</v>
      </c>
    </row>
    <row r="97" customFormat="false" ht="9.75" hidden="false" customHeight="false" outlineLevel="0" collapsed="false">
      <c r="A97" s="310" t="s">
        <v>1162</v>
      </c>
      <c r="B97" s="294" t="str">
        <f aca="false">VLOOKUP(A97,Adr!A:B,2,FALSE())</f>
        <v>Pohyb ako dar</v>
      </c>
      <c r="C97" s="306" t="s">
        <v>2447</v>
      </c>
      <c r="D97" s="296" t="n">
        <v>4500</v>
      </c>
      <c r="E97" s="305" t="n">
        <v>0</v>
      </c>
      <c r="F97" s="298" t="s">
        <v>400</v>
      </c>
      <c r="G97" s="299" t="s">
        <v>358</v>
      </c>
      <c r="H97" s="299" t="s">
        <v>2413</v>
      </c>
      <c r="I97" s="300" t="str">
        <f aca="false">A97&amp;F97</f>
        <v>50629158m</v>
      </c>
      <c r="J97" s="301" t="str">
        <f aca="false">A97&amp;G97</f>
        <v>50629158026 03</v>
      </c>
      <c r="K97" s="302"/>
      <c r="L97" s="301" t="str">
        <f aca="false">A97&amp;G97&amp;H97</f>
        <v>50629158026 03B</v>
      </c>
      <c r="M97" s="302" t="str">
        <f aca="false">B97&amp;F97&amp;H97&amp;C97</f>
        <v>Pohyb ako darmB Od Tatier k Dunaju 2025</v>
      </c>
      <c r="N97" s="288" t="str">
        <f aca="false">+I97&amp;H97</f>
        <v>50629158mB</v>
      </c>
    </row>
    <row r="98" customFormat="false" ht="9.75" hidden="false" customHeight="false" outlineLevel="0" collapsed="false">
      <c r="A98" s="310" t="s">
        <v>1169</v>
      </c>
      <c r="B98" s="294" t="str">
        <f aca="false">VLOOKUP(A98,Adr!A:B,2,FALSE())</f>
        <v>SKI CLUB VRÁTNA</v>
      </c>
      <c r="C98" s="306" t="s">
        <v>2448</v>
      </c>
      <c r="D98" s="296" t="n">
        <v>4333.5</v>
      </c>
      <c r="E98" s="297" t="n">
        <v>0</v>
      </c>
      <c r="F98" s="298" t="s">
        <v>400</v>
      </c>
      <c r="G98" s="299" t="s">
        <v>358</v>
      </c>
      <c r="H98" s="299" t="s">
        <v>2413</v>
      </c>
      <c r="I98" s="300" t="str">
        <f aca="false">A98&amp;F98</f>
        <v>35546913m</v>
      </c>
      <c r="J98" s="301" t="str">
        <f aca="false">A98&amp;G98</f>
        <v>35546913026 03</v>
      </c>
      <c r="K98" s="302"/>
      <c r="L98" s="301" t="str">
        <f aca="false">A98&amp;G98&amp;H98</f>
        <v>35546913026 03B</v>
      </c>
      <c r="M98" s="302" t="str">
        <f aca="false">B98&amp;F98&amp;H98&amp;C98</f>
        <v>SKI CLUB VRÁTNAmBFIS Children INTERKRITERIUM Vrátna 2025</v>
      </c>
      <c r="N98" s="288" t="str">
        <f aca="false">+I98&amp;H98</f>
        <v>35546913mB</v>
      </c>
    </row>
    <row r="99" customFormat="false" ht="9.75" hidden="false" customHeight="false" outlineLevel="0" collapsed="false">
      <c r="A99" s="310" t="s">
        <v>1178</v>
      </c>
      <c r="B99" s="294" t="str">
        <f aca="false">VLOOKUP(A99,Adr!A:B,2,FALSE())</f>
        <v>Slávia Gymnastické centrum Bratislava</v>
      </c>
      <c r="C99" s="295" t="s">
        <v>399</v>
      </c>
      <c r="D99" s="307" t="n">
        <v>5000</v>
      </c>
      <c r="E99" s="305" t="n">
        <v>0</v>
      </c>
      <c r="F99" s="298" t="s">
        <v>398</v>
      </c>
      <c r="G99" s="299" t="s">
        <v>354</v>
      </c>
      <c r="H99" s="299" t="s">
        <v>2413</v>
      </c>
      <c r="I99" s="300" t="str">
        <f aca="false">A99&amp;F99</f>
        <v>42254302l</v>
      </c>
      <c r="J99" s="301" t="str">
        <f aca="false">A99&amp;G99</f>
        <v>42254302026 01</v>
      </c>
      <c r="K99" s="302"/>
      <c r="L99" s="301" t="str">
        <f aca="false">A99&amp;G99&amp;H99</f>
        <v>42254302026 01B</v>
      </c>
      <c r="M99" s="302" t="str">
        <f aca="false">B99&amp;F99&amp;H99&amp;C99</f>
        <v>Slávia Gymnastické centrum BratislavalBšportové pohybové tábory pre mládež</v>
      </c>
      <c r="N99" s="288" t="str">
        <f aca="false">+I99&amp;H99</f>
        <v>42254302lB</v>
      </c>
    </row>
    <row r="100" customFormat="false" ht="9.75" hidden="false" customHeight="false" outlineLevel="0" collapsed="false">
      <c r="A100" s="298" t="s">
        <v>1186</v>
      </c>
      <c r="B100" s="294" t="str">
        <f aca="false">VLOOKUP(A100,Adr!A:B,2,FALSE())</f>
        <v>Slovenská asociácia amerického futbalu</v>
      </c>
      <c r="C100" s="303" t="s">
        <v>2449</v>
      </c>
      <c r="D100" s="304" t="n">
        <v>20620</v>
      </c>
      <c r="E100" s="297" t="n">
        <v>0</v>
      </c>
      <c r="F100" s="298" t="s">
        <v>376</v>
      </c>
      <c r="G100" s="299" t="s">
        <v>356</v>
      </c>
      <c r="H100" s="299" t="s">
        <v>2413</v>
      </c>
      <c r="I100" s="300" t="str">
        <f aca="false">A100&amp;F100</f>
        <v>30787009a</v>
      </c>
      <c r="J100" s="301" t="str">
        <f aca="false">A100&amp;G100</f>
        <v>30787009026 02</v>
      </c>
      <c r="K100" s="302" t="s">
        <v>2450</v>
      </c>
      <c r="L100" s="301" t="str">
        <f aca="false">A100&amp;G100&amp;H100</f>
        <v>30787009026 02B</v>
      </c>
      <c r="M100" s="302" t="str">
        <f aca="false">B100&amp;F100&amp;H100&amp;C100</f>
        <v>Slovenská asociácia amerického futbaluaBamerický futbal - bežné transfery</v>
      </c>
      <c r="N100" s="288" t="str">
        <f aca="false">+I100&amp;H100</f>
        <v>30787009aB</v>
      </c>
    </row>
    <row r="101" customFormat="false" ht="9.75" hidden="false" customHeight="false" outlineLevel="0" collapsed="false">
      <c r="A101" s="258" t="s">
        <v>1193</v>
      </c>
      <c r="B101" s="294" t="str">
        <f aca="false">VLOOKUP(A101,Adr!A:B,2,FALSE())</f>
        <v>Slovenská asociácia boccie</v>
      </c>
      <c r="C101" s="299" t="s">
        <v>2451</v>
      </c>
      <c r="D101" s="309" t="n">
        <v>19239</v>
      </c>
      <c r="E101" s="305" t="n">
        <v>0</v>
      </c>
      <c r="F101" s="298" t="s">
        <v>376</v>
      </c>
      <c r="G101" s="299" t="s">
        <v>356</v>
      </c>
      <c r="H101" s="299" t="s">
        <v>2413</v>
      </c>
      <c r="I101" s="300" t="str">
        <f aca="false">A101&amp;F101</f>
        <v>00631655a</v>
      </c>
      <c r="J101" s="301" t="str">
        <f aca="false">A101&amp;G101</f>
        <v>00631655026 02</v>
      </c>
      <c r="K101" s="302" t="s">
        <v>2452</v>
      </c>
      <c r="L101" s="301" t="str">
        <f aca="false">A101&amp;G101&amp;H101</f>
        <v>00631655026 02B</v>
      </c>
      <c r="M101" s="302" t="str">
        <f aca="false">B101&amp;F101&amp;H101&amp;C101</f>
        <v>Slovenská asociácia boccieaBboccia - bežné transfery</v>
      </c>
      <c r="N101" s="288" t="str">
        <f aca="false">+I101&amp;H101</f>
        <v>00631655aB</v>
      </c>
    </row>
    <row r="102" customFormat="false" ht="9.75" hidden="false" customHeight="false" outlineLevel="0" collapsed="false">
      <c r="A102" s="258" t="s">
        <v>1193</v>
      </c>
      <c r="B102" s="294" t="str">
        <f aca="false">VLOOKUP(A102,Adr!A:B,2,FALSE())</f>
        <v>Slovenská asociácia boccie</v>
      </c>
      <c r="C102" s="295" t="s">
        <v>2453</v>
      </c>
      <c r="D102" s="296" t="n">
        <v>19239</v>
      </c>
      <c r="E102" s="297" t="n">
        <v>0</v>
      </c>
      <c r="F102" s="298" t="s">
        <v>376</v>
      </c>
      <c r="G102" s="299" t="s">
        <v>356</v>
      </c>
      <c r="H102" s="299" t="s">
        <v>2413</v>
      </c>
      <c r="I102" s="300" t="str">
        <f aca="false">A102&amp;F102</f>
        <v>00631655a</v>
      </c>
      <c r="J102" s="301" t="str">
        <f aca="false">A102&amp;G102</f>
        <v>00631655026 02</v>
      </c>
      <c r="K102" s="302" t="s">
        <v>2454</v>
      </c>
      <c r="L102" s="301" t="str">
        <f aca="false">A102&amp;G102&amp;H102</f>
        <v>00631655026 02B</v>
      </c>
      <c r="M102" s="302" t="str">
        <f aca="false">B102&amp;F102&amp;H102&amp;C102</f>
        <v>Slovenská asociácia boccieaBboule lyonnaise - bežné transfery</v>
      </c>
      <c r="N102" s="288" t="str">
        <f aca="false">+I102&amp;H102</f>
        <v>00631655aB</v>
      </c>
    </row>
    <row r="103" customFormat="false" ht="9.75" hidden="false" customHeight="false" outlineLevel="0" collapsed="false">
      <c r="A103" s="308" t="s">
        <v>1202</v>
      </c>
      <c r="B103" s="294" t="str">
        <f aca="false">VLOOKUP(A103,Adr!A:B,2,FALSE())</f>
        <v>Slovenská asociácia čínskeho wushu</v>
      </c>
      <c r="C103" s="306" t="s">
        <v>2455</v>
      </c>
      <c r="D103" s="296" t="n">
        <v>30377</v>
      </c>
      <c r="E103" s="305" t="n">
        <v>0</v>
      </c>
      <c r="F103" s="298" t="s">
        <v>376</v>
      </c>
      <c r="G103" s="299" t="s">
        <v>356</v>
      </c>
      <c r="H103" s="299" t="s">
        <v>2413</v>
      </c>
      <c r="I103" s="300" t="str">
        <f aca="false">A103&amp;F103</f>
        <v>42019541a</v>
      </c>
      <c r="J103" s="301" t="str">
        <f aca="false">A103&amp;G103</f>
        <v>42019541026 02</v>
      </c>
      <c r="K103" s="302" t="s">
        <v>2456</v>
      </c>
      <c r="L103" s="301" t="str">
        <f aca="false">A103&amp;G103&amp;H103</f>
        <v>42019541026 02B</v>
      </c>
      <c r="M103" s="302" t="str">
        <f aca="false">B103&amp;F103&amp;H103&amp;C103</f>
        <v>Slovenská asociácia čínskeho wushuaBwushu - bežné transfery</v>
      </c>
      <c r="N103" s="288" t="str">
        <f aca="false">+I103&amp;H103</f>
        <v>42019541aB</v>
      </c>
    </row>
    <row r="104" customFormat="false" ht="9.75" hidden="false" customHeight="false" outlineLevel="0" collapsed="false">
      <c r="A104" s="308" t="s">
        <v>1210</v>
      </c>
      <c r="B104" s="294" t="str">
        <f aca="false">VLOOKUP(A104,Adr!A:B,2,FALSE())</f>
        <v>Slovenská Asociácia Dynamickej Streľby</v>
      </c>
      <c r="C104" s="299" t="s">
        <v>2457</v>
      </c>
      <c r="D104" s="309" t="n">
        <v>28868</v>
      </c>
      <c r="E104" s="297" t="n">
        <v>0</v>
      </c>
      <c r="F104" s="298" t="s">
        <v>376</v>
      </c>
      <c r="G104" s="299" t="s">
        <v>356</v>
      </c>
      <c r="H104" s="299" t="s">
        <v>2413</v>
      </c>
      <c r="I104" s="300" t="str">
        <f aca="false">A104&amp;F104</f>
        <v>30810108a</v>
      </c>
      <c r="J104" s="301" t="str">
        <f aca="false">A104&amp;G104</f>
        <v>30810108026 02</v>
      </c>
      <c r="K104" s="302" t="s">
        <v>2458</v>
      </c>
      <c r="L104" s="301" t="str">
        <f aca="false">A104&amp;G104&amp;H104</f>
        <v>30810108026 02B</v>
      </c>
      <c r="M104" s="302" t="str">
        <f aca="false">B104&amp;F104&amp;H104&amp;C104</f>
        <v>Slovenská Asociácia Dynamickej StreľbyaBdynamická streľba - bežné transfery</v>
      </c>
      <c r="N104" s="288" t="str">
        <f aca="false">+I104&amp;H104</f>
        <v>30810108aB</v>
      </c>
    </row>
    <row r="105" customFormat="false" ht="9.75" hidden="false" customHeight="false" outlineLevel="0" collapsed="false">
      <c r="A105" s="298" t="s">
        <v>1217</v>
      </c>
      <c r="B105" s="294" t="str">
        <f aca="false">VLOOKUP(A105,Adr!A:B,2,FALSE())</f>
        <v>Slovenská asociácia fitnes, kulturistiky a silového trojboja</v>
      </c>
      <c r="C105" s="306" t="s">
        <v>2459</v>
      </c>
      <c r="D105" s="307" t="n">
        <v>501165</v>
      </c>
      <c r="E105" s="305" t="n">
        <v>0</v>
      </c>
      <c r="F105" s="298" t="s">
        <v>376</v>
      </c>
      <c r="G105" s="299" t="s">
        <v>356</v>
      </c>
      <c r="H105" s="299" t="s">
        <v>2413</v>
      </c>
      <c r="I105" s="300" t="str">
        <f aca="false">A105&amp;F105</f>
        <v>30842069a</v>
      </c>
      <c r="J105" s="301" t="str">
        <f aca="false">A105&amp;G105</f>
        <v>30842069026 02</v>
      </c>
      <c r="K105" s="302" t="s">
        <v>2460</v>
      </c>
      <c r="L105" s="301" t="str">
        <f aca="false">A105&amp;G105&amp;H105</f>
        <v>30842069026 02B</v>
      </c>
      <c r="M105" s="302" t="str">
        <f aca="false">B105&amp;F105&amp;H105&amp;C105</f>
        <v>Slovenská asociácia fitnes, kulturistiky a silového trojbojaaBfitnes a kulturistika - bežné transfery</v>
      </c>
      <c r="N105" s="288" t="str">
        <f aca="false">+I105&amp;H105</f>
        <v>30842069aB</v>
      </c>
    </row>
    <row r="106" customFormat="false" ht="9.75" hidden="false" customHeight="false" outlineLevel="0" collapsed="false">
      <c r="A106" s="308" t="s">
        <v>1217</v>
      </c>
      <c r="B106" s="294" t="str">
        <f aca="false">VLOOKUP(A106,Adr!A:B,2,FALSE())</f>
        <v>Slovenská asociácia fitnes, kulturistiky a silového trojboja</v>
      </c>
      <c r="C106" s="295" t="s">
        <v>2461</v>
      </c>
      <c r="D106" s="296" t="n">
        <v>24014</v>
      </c>
      <c r="E106" s="297" t="n">
        <v>0</v>
      </c>
      <c r="F106" s="298" t="s">
        <v>376</v>
      </c>
      <c r="G106" s="299" t="s">
        <v>356</v>
      </c>
      <c r="H106" s="299" t="s">
        <v>2413</v>
      </c>
      <c r="I106" s="300" t="str">
        <f aca="false">A106&amp;F106</f>
        <v>30842069a</v>
      </c>
      <c r="J106" s="301" t="str">
        <f aca="false">A106&amp;G106</f>
        <v>30842069026 02</v>
      </c>
      <c r="K106" s="302" t="s">
        <v>2462</v>
      </c>
      <c r="L106" s="301" t="str">
        <f aca="false">A106&amp;G106&amp;H106</f>
        <v>30842069026 02B</v>
      </c>
      <c r="M106" s="302" t="str">
        <f aca="false">B106&amp;F106&amp;H106&amp;C106</f>
        <v>Slovenská asociácia fitnes, kulturistiky a silového trojbojaaBsilové športy - bežné transfery</v>
      </c>
      <c r="N106" s="288" t="str">
        <f aca="false">+I106&amp;H106</f>
        <v>30842069aB</v>
      </c>
    </row>
    <row r="107" customFormat="false" ht="9.75" hidden="false" customHeight="false" outlineLevel="0" collapsed="false">
      <c r="A107" s="298" t="s">
        <v>1217</v>
      </c>
      <c r="B107" s="294" t="str">
        <f aca="false">VLOOKUP(A107,Adr!A:B,2,FALSE())</f>
        <v>Slovenská asociácia fitnes, kulturistiky a silového trojboja</v>
      </c>
      <c r="C107" s="306" t="s">
        <v>2463</v>
      </c>
      <c r="D107" s="307" t="n">
        <v>20000</v>
      </c>
      <c r="E107" s="305" t="n">
        <v>0</v>
      </c>
      <c r="F107" s="298" t="s">
        <v>382</v>
      </c>
      <c r="G107" s="299" t="s">
        <v>358</v>
      </c>
      <c r="H107" s="299" t="s">
        <v>2413</v>
      </c>
      <c r="I107" s="300" t="str">
        <f aca="false">A107&amp;F107</f>
        <v>30842069d</v>
      </c>
      <c r="J107" s="301" t="str">
        <f aca="false">A107&amp;G107</f>
        <v>30842069026 03</v>
      </c>
      <c r="K107" s="302"/>
      <c r="L107" s="301" t="str">
        <f aca="false">A107&amp;G107&amp;H107</f>
        <v>30842069026 03B</v>
      </c>
      <c r="M107" s="302" t="str">
        <f aca="false">B107&amp;F107&amp;H107&amp;C107</f>
        <v>Slovenská asociácia fitnes, kulturistiky a silového trojbojadBBarbier Michal</v>
      </c>
      <c r="N107" s="288" t="str">
        <f aca="false">+I107&amp;H107</f>
        <v>30842069dB</v>
      </c>
    </row>
    <row r="108" customFormat="false" ht="9.75" hidden="false" customHeight="false" outlineLevel="0" collapsed="false">
      <c r="A108" s="298" t="s">
        <v>1217</v>
      </c>
      <c r="B108" s="294" t="str">
        <f aca="false">VLOOKUP(A108,Adr!A:B,2,FALSE())</f>
        <v>Slovenská asociácia fitnes, kulturistiky a silového trojboja</v>
      </c>
      <c r="C108" s="306" t="s">
        <v>2464</v>
      </c>
      <c r="D108" s="307" t="n">
        <v>15000</v>
      </c>
      <c r="E108" s="297" t="n">
        <v>0</v>
      </c>
      <c r="F108" s="298" t="s">
        <v>382</v>
      </c>
      <c r="G108" s="299" t="s">
        <v>358</v>
      </c>
      <c r="H108" s="299" t="s">
        <v>2413</v>
      </c>
      <c r="I108" s="300" t="str">
        <f aca="false">A108&amp;F108</f>
        <v>30842069d</v>
      </c>
      <c r="J108" s="301" t="str">
        <f aca="false">A108&amp;G108</f>
        <v>30842069026 03</v>
      </c>
      <c r="K108" s="302"/>
      <c r="L108" s="301" t="str">
        <f aca="false">A108&amp;G108&amp;H108</f>
        <v>30842069026 03B</v>
      </c>
      <c r="M108" s="302" t="str">
        <f aca="false">B108&amp;F108&amp;H108&amp;C108</f>
        <v>Slovenská asociácia fitnes, kulturistiky a silového trojbojadBBellák Jakub</v>
      </c>
      <c r="N108" s="288" t="str">
        <f aca="false">+I108&amp;H108</f>
        <v>30842069dB</v>
      </c>
    </row>
    <row r="109" customFormat="false" ht="9.75" hidden="false" customHeight="false" outlineLevel="0" collapsed="false">
      <c r="A109" s="308" t="s">
        <v>1224</v>
      </c>
      <c r="B109" s="294" t="str">
        <f aca="false">VLOOKUP(A109,Adr!A:B,2,FALSE())</f>
        <v>Slovenská asociácia Frisbee</v>
      </c>
      <c r="C109" s="295" t="s">
        <v>2465</v>
      </c>
      <c r="D109" s="307" t="n">
        <v>69132</v>
      </c>
      <c r="E109" s="305" t="n">
        <v>0</v>
      </c>
      <c r="F109" s="298" t="s">
        <v>376</v>
      </c>
      <c r="G109" s="299" t="s">
        <v>356</v>
      </c>
      <c r="H109" s="299" t="s">
        <v>2413</v>
      </c>
      <c r="I109" s="300" t="str">
        <f aca="false">A109&amp;F109</f>
        <v>31749852a</v>
      </c>
      <c r="J109" s="301" t="str">
        <f aca="false">A109&amp;G109</f>
        <v>31749852026 02</v>
      </c>
      <c r="K109" s="302" t="s">
        <v>2466</v>
      </c>
      <c r="L109" s="301" t="str">
        <f aca="false">A109&amp;G109&amp;H109</f>
        <v>31749852026 02B</v>
      </c>
      <c r="M109" s="302" t="str">
        <f aca="false">B109&amp;F109&amp;H109&amp;C109</f>
        <v>Slovenská asociácia FrisbeeaBšporty s lietajúcim diskom - bežné transfery</v>
      </c>
      <c r="N109" s="288" t="str">
        <f aca="false">+I109&amp;H109</f>
        <v>31749852aB</v>
      </c>
    </row>
    <row r="110" customFormat="false" ht="9.75" hidden="false" customHeight="false" outlineLevel="0" collapsed="false">
      <c r="A110" s="258" t="s">
        <v>1234</v>
      </c>
      <c r="B110" s="294" t="str">
        <f aca="false">VLOOKUP(A110,Adr!A:B,2,FALSE())</f>
        <v>Slovenská asociácia go</v>
      </c>
      <c r="C110" s="299" t="s">
        <v>2467</v>
      </c>
      <c r="D110" s="309" t="n">
        <v>19239</v>
      </c>
      <c r="E110" s="297" t="n">
        <v>0</v>
      </c>
      <c r="F110" s="298" t="s">
        <v>376</v>
      </c>
      <c r="G110" s="299" t="s">
        <v>356</v>
      </c>
      <c r="H110" s="299" t="s">
        <v>2413</v>
      </c>
      <c r="I110" s="300" t="str">
        <f aca="false">A110&amp;F110</f>
        <v>30844711a</v>
      </c>
      <c r="J110" s="301" t="str">
        <f aca="false">A110&amp;G110</f>
        <v>30844711026 02</v>
      </c>
      <c r="K110" s="302" t="s">
        <v>2468</v>
      </c>
      <c r="L110" s="301" t="str">
        <f aca="false">A110&amp;G110&amp;H110</f>
        <v>30844711026 02B</v>
      </c>
      <c r="M110" s="302" t="str">
        <f aca="false">B110&amp;F110&amp;H110&amp;C110</f>
        <v>Slovenská asociácia goaBgo - bežné transfery</v>
      </c>
      <c r="N110" s="288" t="str">
        <f aca="false">+I110&amp;H110</f>
        <v>30844711aB</v>
      </c>
    </row>
    <row r="111" customFormat="false" ht="9.75" hidden="false" customHeight="false" outlineLevel="0" collapsed="false">
      <c r="A111" s="258" t="s">
        <v>1242</v>
      </c>
      <c r="B111" s="294" t="str">
        <f aca="false">VLOOKUP(A111,Adr!A:B,2,FALSE())</f>
        <v>Slovenská asociácia korfbalu</v>
      </c>
      <c r="C111" s="299" t="s">
        <v>2469</v>
      </c>
      <c r="D111" s="309" t="n">
        <v>29908</v>
      </c>
      <c r="E111" s="305" t="n">
        <v>0</v>
      </c>
      <c r="F111" s="298" t="s">
        <v>376</v>
      </c>
      <c r="G111" s="299" t="s">
        <v>356</v>
      </c>
      <c r="H111" s="299" t="s">
        <v>2413</v>
      </c>
      <c r="I111" s="300" t="str">
        <f aca="false">A111&amp;F111</f>
        <v>31940668a</v>
      </c>
      <c r="J111" s="301" t="str">
        <f aca="false">A111&amp;G111</f>
        <v>31940668026 02</v>
      </c>
      <c r="K111" s="302" t="s">
        <v>2470</v>
      </c>
      <c r="L111" s="301" t="str">
        <f aca="false">A111&amp;G111&amp;H111</f>
        <v>31940668026 02B</v>
      </c>
      <c r="M111" s="302" t="str">
        <f aca="false">B111&amp;F111&amp;H111&amp;C111</f>
        <v>Slovenská asociácia korfbaluaBkorfbal - bežné transfery</v>
      </c>
      <c r="N111" s="288" t="str">
        <f aca="false">+I111&amp;H111</f>
        <v>31940668aB</v>
      </c>
    </row>
    <row r="112" customFormat="false" ht="9.75" hidden="false" customHeight="false" outlineLevel="0" collapsed="false">
      <c r="A112" s="308" t="s">
        <v>1249</v>
      </c>
      <c r="B112" s="294" t="str">
        <f aca="false">VLOOKUP(A112,Adr!A:B,2,FALSE())</f>
        <v>Slovenská asociácia motoristického športu</v>
      </c>
      <c r="C112" s="306" t="s">
        <v>2471</v>
      </c>
      <c r="D112" s="307" t="n">
        <v>389148</v>
      </c>
      <c r="E112" s="297" t="n">
        <v>0</v>
      </c>
      <c r="F112" s="298" t="s">
        <v>376</v>
      </c>
      <c r="G112" s="299" t="s">
        <v>356</v>
      </c>
      <c r="H112" s="299" t="s">
        <v>2413</v>
      </c>
      <c r="I112" s="300" t="str">
        <f aca="false">A112&amp;F112</f>
        <v>31824021a</v>
      </c>
      <c r="J112" s="301" t="str">
        <f aca="false">A112&amp;G112</f>
        <v>31824021026 02</v>
      </c>
      <c r="K112" s="302" t="s">
        <v>2472</v>
      </c>
      <c r="L112" s="301" t="str">
        <f aca="false">A112&amp;G112&amp;H112</f>
        <v>31824021026 02B</v>
      </c>
      <c r="M112" s="302" t="str">
        <f aca="false">B112&amp;F112&amp;H112&amp;C112</f>
        <v>Slovenská asociácia motoristického športuaBautomobilový šport - bežné transfery</v>
      </c>
      <c r="N112" s="288" t="str">
        <f aca="false">+I112&amp;H112</f>
        <v>31824021aB</v>
      </c>
    </row>
    <row r="113" customFormat="false" ht="9.75" hidden="false" customHeight="false" outlineLevel="0" collapsed="false">
      <c r="A113" s="308" t="s">
        <v>1249</v>
      </c>
      <c r="B113" s="294" t="str">
        <f aca="false">VLOOKUP(A113,Adr!A:B,2,FALSE())</f>
        <v>Slovenská asociácia motoristického športu</v>
      </c>
      <c r="C113" s="295" t="s">
        <v>2473</v>
      </c>
      <c r="D113" s="307" t="n">
        <v>10000</v>
      </c>
      <c r="E113" s="297" t="n">
        <v>0</v>
      </c>
      <c r="F113" s="298" t="s">
        <v>382</v>
      </c>
      <c r="G113" s="299" t="s">
        <v>358</v>
      </c>
      <c r="H113" s="299" t="s">
        <v>2413</v>
      </c>
      <c r="I113" s="300" t="str">
        <f aca="false">A113&amp;F113</f>
        <v>31824021d</v>
      </c>
      <c r="J113" s="301" t="str">
        <f aca="false">A113&amp;G113</f>
        <v>31824021026 03</v>
      </c>
      <c r="K113" s="302"/>
      <c r="L113" s="301" t="str">
        <f aca="false">A113&amp;G113&amp;H113</f>
        <v>31824021026 03B</v>
      </c>
      <c r="M113" s="302" t="str">
        <f aca="false">B113&amp;F113&amp;H113&amp;C113</f>
        <v>Slovenská asociácia motoristického športudBGašparovič Jakub</v>
      </c>
      <c r="N113" s="288" t="str">
        <f aca="false">+I113&amp;H113</f>
        <v>31824021dB</v>
      </c>
    </row>
    <row r="114" customFormat="false" ht="9.75" hidden="false" customHeight="false" outlineLevel="0" collapsed="false">
      <c r="A114" s="308" t="s">
        <v>1249</v>
      </c>
      <c r="B114" s="294" t="str">
        <f aca="false">VLOOKUP(A114,Adr!A:B,2,FALSE())</f>
        <v>Slovenská asociácia motoristického športu</v>
      </c>
      <c r="C114" s="295" t="s">
        <v>2474</v>
      </c>
      <c r="D114" s="307" t="n">
        <v>20000</v>
      </c>
      <c r="E114" s="305" t="n">
        <v>0</v>
      </c>
      <c r="F114" s="298" t="s">
        <v>382</v>
      </c>
      <c r="G114" s="299" t="s">
        <v>358</v>
      </c>
      <c r="H114" s="299" t="s">
        <v>2413</v>
      </c>
      <c r="I114" s="300" t="str">
        <f aca="false">A114&amp;F114</f>
        <v>31824021d</v>
      </c>
      <c r="J114" s="301" t="str">
        <f aca="false">A114&amp;G114</f>
        <v>31824021026 03</v>
      </c>
      <c r="K114" s="302"/>
      <c r="L114" s="301" t="str">
        <f aca="false">A114&amp;G114&amp;H114</f>
        <v>31824021026 03B</v>
      </c>
      <c r="M114" s="302" t="str">
        <f aca="false">B114&amp;F114&amp;H114&amp;C114</f>
        <v>Slovenská asociácia motoristického športudBHomola Matej</v>
      </c>
      <c r="N114" s="288" t="str">
        <f aca="false">+I114&amp;H114</f>
        <v>31824021dB</v>
      </c>
    </row>
    <row r="115" customFormat="false" ht="9.75" hidden="false" customHeight="false" outlineLevel="0" collapsed="false">
      <c r="A115" s="258" t="s">
        <v>1257</v>
      </c>
      <c r="B115" s="294" t="str">
        <f aca="false">VLOOKUP(A115,Adr!A:B,2,FALSE())</f>
        <v>Slovenská asociácia naturálnej kulturistiky</v>
      </c>
      <c r="C115" s="312" t="s">
        <v>389</v>
      </c>
      <c r="D115" s="309" t="n">
        <v>25000</v>
      </c>
      <c r="E115" s="305" t="n">
        <v>0</v>
      </c>
      <c r="F115" s="298" t="s">
        <v>388</v>
      </c>
      <c r="G115" s="299" t="s">
        <v>358</v>
      </c>
      <c r="H115" s="299" t="s">
        <v>2413</v>
      </c>
      <c r="I115" s="300" t="str">
        <f aca="false">A115&amp;F115</f>
        <v>45009660g</v>
      </c>
      <c r="J115" s="301" t="str">
        <f aca="false">A115&amp;G115</f>
        <v>45009660026 03</v>
      </c>
      <c r="K115" s="302"/>
      <c r="L115" s="301" t="str">
        <f aca="false">A115&amp;G115&amp;H115</f>
        <v>45009660026 03B</v>
      </c>
      <c r="M115" s="302" t="str">
        <f aca="false">B115&amp;F115&amp;H115&amp;C115</f>
        <v>Slovenská asociácia naturálnej kulturistikygBrozvoj športov, ktoré nie sú uznanými podľa zákona č. 440/2015 Z. z.</v>
      </c>
      <c r="N115" s="288" t="str">
        <f aca="false">+I115&amp;H115</f>
        <v>45009660gB</v>
      </c>
    </row>
    <row r="116" customFormat="false" ht="9.75" hidden="false" customHeight="false" outlineLevel="0" collapsed="false">
      <c r="A116" s="308" t="s">
        <v>1264</v>
      </c>
      <c r="B116" s="294" t="str">
        <f aca="false">VLOOKUP(A116,Adr!A:B,2,FALSE())</f>
        <v>Slovenská asociácia pretláčania rukou</v>
      </c>
      <c r="C116" s="295" t="s">
        <v>2475</v>
      </c>
      <c r="D116" s="296" t="n">
        <v>39888</v>
      </c>
      <c r="E116" s="297" t="n">
        <v>0</v>
      </c>
      <c r="F116" s="298" t="s">
        <v>376</v>
      </c>
      <c r="G116" s="299" t="s">
        <v>356</v>
      </c>
      <c r="H116" s="299" t="s">
        <v>2413</v>
      </c>
      <c r="I116" s="300" t="str">
        <f aca="false">A116&amp;F116</f>
        <v>30811686a</v>
      </c>
      <c r="J116" s="301" t="str">
        <f aca="false">A116&amp;G116</f>
        <v>30811686026 02</v>
      </c>
      <c r="K116" s="302" t="s">
        <v>2476</v>
      </c>
      <c r="L116" s="301" t="str">
        <f aca="false">A116&amp;G116&amp;H116</f>
        <v>30811686026 02B</v>
      </c>
      <c r="M116" s="302" t="str">
        <f aca="false">B116&amp;F116&amp;H116&amp;C116</f>
        <v>Slovenská asociácia pretláčania rukouaBpretláčanie rukou - bežné transfery</v>
      </c>
      <c r="N116" s="288" t="str">
        <f aca="false">+I116&amp;H116</f>
        <v>30811686aB</v>
      </c>
    </row>
    <row r="117" customFormat="false" ht="9.75" hidden="false" customHeight="false" outlineLevel="0" collapsed="false">
      <c r="A117" s="308" t="s">
        <v>1274</v>
      </c>
      <c r="B117" s="294" t="str">
        <f aca="false">VLOOKUP(A117,Adr!A:B,2,FALSE())</f>
        <v>Slovenská asociácia Taekwondo WT</v>
      </c>
      <c r="C117" s="295" t="s">
        <v>2477</v>
      </c>
      <c r="D117" s="296" t="n">
        <v>46106</v>
      </c>
      <c r="E117" s="305" t="n">
        <v>0</v>
      </c>
      <c r="F117" s="298" t="s">
        <v>376</v>
      </c>
      <c r="G117" s="299" t="s">
        <v>356</v>
      </c>
      <c r="H117" s="299" t="s">
        <v>2413</v>
      </c>
      <c r="I117" s="300" t="str">
        <f aca="false">A117&amp;F117</f>
        <v>30814910a</v>
      </c>
      <c r="J117" s="301" t="str">
        <f aca="false">A117&amp;G117</f>
        <v>30814910026 02</v>
      </c>
      <c r="K117" s="302" t="s">
        <v>2478</v>
      </c>
      <c r="L117" s="301" t="str">
        <f aca="false">A117&amp;G117&amp;H117</f>
        <v>30814910026 02B</v>
      </c>
      <c r="M117" s="302" t="str">
        <f aca="false">B117&amp;F117&amp;H117&amp;C117</f>
        <v>Slovenská asociácia Taekwondo WTaBtaekwondo - bežné transfery</v>
      </c>
      <c r="N117" s="288" t="str">
        <f aca="false">+I117&amp;H117</f>
        <v>30814910aB</v>
      </c>
    </row>
    <row r="118" customFormat="false" ht="9.75" hidden="false" customHeight="false" outlineLevel="0" collapsed="false">
      <c r="A118" s="298" t="s">
        <v>1274</v>
      </c>
      <c r="B118" s="294" t="str">
        <f aca="false">VLOOKUP(A118,Adr!A:B,2,FALSE())</f>
        <v>Slovenská asociácia Taekwondo WT</v>
      </c>
      <c r="C118" s="306" t="s">
        <v>2479</v>
      </c>
      <c r="D118" s="307" t="n">
        <v>10340</v>
      </c>
      <c r="E118" s="305" t="n">
        <v>0</v>
      </c>
      <c r="F118" s="298" t="s">
        <v>380</v>
      </c>
      <c r="G118" s="299" t="s">
        <v>358</v>
      </c>
      <c r="H118" s="299" t="s">
        <v>2413</v>
      </c>
      <c r="I118" s="300" t="str">
        <f aca="false">A118&amp;F118</f>
        <v>30814910c</v>
      </c>
      <c r="J118" s="301" t="str">
        <f aca="false">A118&amp;G118</f>
        <v>30814910026 03</v>
      </c>
      <c r="K118" s="302"/>
      <c r="L118" s="301" t="str">
        <f aca="false">A118&amp;G118&amp;H118</f>
        <v>30814910026 03B</v>
      </c>
      <c r="M118" s="302" t="str">
        <f aca="false">B118&amp;F118&amp;H118&amp;C118</f>
        <v>Slovenská asociácia Taekwondo WTcBzabezpečenie a rozvoj športu taekwondo zdravotne postihnutých športovcov</v>
      </c>
      <c r="N118" s="288" t="str">
        <f aca="false">+I118&amp;H118</f>
        <v>30814910cB</v>
      </c>
    </row>
    <row r="119" customFormat="false" ht="9.75" hidden="false" customHeight="false" outlineLevel="0" collapsed="false">
      <c r="A119" s="258" t="s">
        <v>1274</v>
      </c>
      <c r="B119" s="294" t="str">
        <f aca="false">VLOOKUP(A119,Adr!A:B,2,FALSE())</f>
        <v>Slovenská asociácia Taekwondo WT</v>
      </c>
      <c r="C119" s="299" t="s">
        <v>2480</v>
      </c>
      <c r="D119" s="309" t="n">
        <v>35000</v>
      </c>
      <c r="E119" s="305" t="n">
        <v>0</v>
      </c>
      <c r="F119" s="298" t="s">
        <v>382</v>
      </c>
      <c r="G119" s="299" t="s">
        <v>358</v>
      </c>
      <c r="H119" s="299" t="s">
        <v>2413</v>
      </c>
      <c r="I119" s="300" t="str">
        <f aca="false">A119&amp;F119</f>
        <v>30814910d</v>
      </c>
      <c r="J119" s="301" t="str">
        <f aca="false">A119&amp;G119</f>
        <v>30814910026 03</v>
      </c>
      <c r="K119" s="302"/>
      <c r="L119" s="301" t="str">
        <f aca="false">A119&amp;G119&amp;H119</f>
        <v>30814910026 03B</v>
      </c>
      <c r="M119" s="302" t="str">
        <f aca="false">B119&amp;F119&amp;H119&amp;C119</f>
        <v>Slovenská asociácia Taekwondo WTdBBérešová Adriana</v>
      </c>
      <c r="N119" s="288" t="str">
        <f aca="false">+I119&amp;H119</f>
        <v>30814910dB</v>
      </c>
    </row>
    <row r="120" customFormat="false" ht="9.75" hidden="false" customHeight="false" outlineLevel="0" collapsed="false">
      <c r="A120" s="310" t="n">
        <v>30814910</v>
      </c>
      <c r="B120" s="294" t="str">
        <f aca="false">VLOOKUP(A120,Adr!A:B,2,FALSE())</f>
        <v>Slovenská asociácia taekwondo WT</v>
      </c>
      <c r="C120" s="295" t="s">
        <v>399</v>
      </c>
      <c r="D120" s="307" t="n">
        <v>4800</v>
      </c>
      <c r="E120" s="297" t="n">
        <v>0</v>
      </c>
      <c r="F120" s="298" t="s">
        <v>398</v>
      </c>
      <c r="G120" s="299" t="s">
        <v>354</v>
      </c>
      <c r="H120" s="299" t="s">
        <v>2413</v>
      </c>
      <c r="I120" s="300" t="str">
        <f aca="false">A120&amp;F120</f>
        <v>30814910l</v>
      </c>
      <c r="J120" s="301" t="str">
        <f aca="false">A120&amp;G120</f>
        <v>30814910026 01</v>
      </c>
      <c r="K120" s="302"/>
      <c r="L120" s="301" t="str">
        <f aca="false">A120&amp;G120&amp;H120</f>
        <v>30814910026 01B</v>
      </c>
      <c r="M120" s="302" t="str">
        <f aca="false">B120&amp;F120&amp;H120&amp;C120</f>
        <v>Slovenská asociácia taekwondo WTlBšportové pohybové tábory pre mládež</v>
      </c>
      <c r="N120" s="288" t="str">
        <f aca="false">+I120&amp;H120</f>
        <v>30814910lB</v>
      </c>
    </row>
    <row r="121" customFormat="false" ht="9.75" hidden="false" customHeight="false" outlineLevel="0" collapsed="false">
      <c r="A121" s="310" t="s">
        <v>1286</v>
      </c>
      <c r="B121" s="294" t="str">
        <f aca="false">VLOOKUP(A121,Adr!A:B,2,FALSE())</f>
        <v>Slovenská asociácia univerzitného športu</v>
      </c>
      <c r="C121" s="295" t="s">
        <v>2481</v>
      </c>
      <c r="D121" s="296" t="n">
        <v>588000</v>
      </c>
      <c r="E121" s="305" t="n">
        <v>0</v>
      </c>
      <c r="F121" s="298" t="s">
        <v>386</v>
      </c>
      <c r="G121" s="299" t="s">
        <v>358</v>
      </c>
      <c r="H121" s="299" t="s">
        <v>2413</v>
      </c>
      <c r="I121" s="300" t="str">
        <f aca="false">A121&amp;F121</f>
        <v>17316731f</v>
      </c>
      <c r="J121" s="301" t="str">
        <f aca="false">A121&amp;G121</f>
        <v>17316731026 03</v>
      </c>
      <c r="K121" s="302"/>
      <c r="L121" s="301" t="str">
        <f aca="false">A121&amp;G121&amp;H121</f>
        <v>17316731026 03B</v>
      </c>
      <c r="M121" s="302" t="str">
        <f aca="false">B121&amp;F121&amp;H121&amp;C121</f>
        <v>Slovenská asociácia univerzitného športufBAktivity a úlohy v oblasti univerzitného športu v roku 2025</v>
      </c>
      <c r="N121" s="288" t="str">
        <f aca="false">+I121&amp;H121</f>
        <v>17316731fB</v>
      </c>
    </row>
    <row r="122" customFormat="false" ht="9.75" hidden="false" customHeight="false" outlineLevel="0" collapsed="false">
      <c r="A122" s="258" t="s">
        <v>1295</v>
      </c>
      <c r="B122" s="294" t="str">
        <f aca="false">VLOOKUP(A122,Adr!A:B,2,FALSE())</f>
        <v>SLOVENSKÁ ASOCIÁCIA ZLATOKOPOV</v>
      </c>
      <c r="C122" s="299" t="s">
        <v>389</v>
      </c>
      <c r="D122" s="309" t="n">
        <v>25000</v>
      </c>
      <c r="E122" s="305" t="n">
        <v>0</v>
      </c>
      <c r="F122" s="298" t="s">
        <v>388</v>
      </c>
      <c r="G122" s="299" t="s">
        <v>358</v>
      </c>
      <c r="H122" s="299" t="s">
        <v>2413</v>
      </c>
      <c r="I122" s="300" t="str">
        <f aca="false">A122&amp;F122</f>
        <v>31929931g</v>
      </c>
      <c r="J122" s="301" t="str">
        <f aca="false">A122&amp;G122</f>
        <v>31929931026 03</v>
      </c>
      <c r="K122" s="302"/>
      <c r="L122" s="301" t="str">
        <f aca="false">A122&amp;G122&amp;H122</f>
        <v>31929931026 03B</v>
      </c>
      <c r="M122" s="302" t="str">
        <f aca="false">B122&amp;F122&amp;H122&amp;C122</f>
        <v>SLOVENSKÁ ASOCIÁCIA ZLATOKOPOVgBrozvoj športov, ktoré nie sú uznanými podľa zákona č. 440/2015 Z. z.</v>
      </c>
      <c r="N122" s="288" t="str">
        <f aca="false">+I122&amp;H122</f>
        <v>31929931gB</v>
      </c>
    </row>
    <row r="123" customFormat="false" ht="9.75" hidden="false" customHeight="false" outlineLevel="0" collapsed="false">
      <c r="A123" s="277" t="s">
        <v>1302</v>
      </c>
      <c r="B123" s="294" t="str">
        <f aca="false">VLOOKUP(A123,Adr!A:B,2,FALSE())</f>
        <v>Slovenská asociácia zrakovo postihnutých športovcov</v>
      </c>
      <c r="C123" s="299" t="s">
        <v>2416</v>
      </c>
      <c r="D123" s="309" t="n">
        <v>174534</v>
      </c>
      <c r="E123" s="305" t="n">
        <v>0</v>
      </c>
      <c r="F123" s="298" t="s">
        <v>380</v>
      </c>
      <c r="G123" s="299" t="s">
        <v>358</v>
      </c>
      <c r="H123" s="299" t="s">
        <v>2413</v>
      </c>
      <c r="I123" s="300" t="str">
        <f aca="false">A123&amp;F123</f>
        <v>30841798c</v>
      </c>
      <c r="J123" s="301" t="str">
        <f aca="false">A123&amp;G123</f>
        <v>30841798026 03</v>
      </c>
      <c r="K123" s="302"/>
      <c r="L123" s="301" t="str">
        <f aca="false">A123&amp;G123&amp;H123</f>
        <v>30841798026 03B</v>
      </c>
      <c r="M123" s="302" t="str">
        <f aca="false">B123&amp;F123&amp;H123&amp;C123</f>
        <v>Slovenská asociácia zrakovo postihnutých športovcovcBzabezpečenie činnosti a úloh v roku 2025</v>
      </c>
      <c r="N123" s="288" t="str">
        <f aca="false">+I123&amp;H123</f>
        <v>30841798cB</v>
      </c>
    </row>
    <row r="124" customFormat="false" ht="9.75" hidden="false" customHeight="false" outlineLevel="0" collapsed="false">
      <c r="A124" s="308" t="s">
        <v>1311</v>
      </c>
      <c r="B124" s="294" t="str">
        <f aca="false">VLOOKUP(A124,Adr!A:B,2,FALSE())</f>
        <v>Slovenská baseballová federácia</v>
      </c>
      <c r="C124" s="295" t="s">
        <v>2482</v>
      </c>
      <c r="D124" s="296" t="n">
        <v>134297</v>
      </c>
      <c r="E124" s="297" t="n">
        <v>0</v>
      </c>
      <c r="F124" s="298" t="s">
        <v>376</v>
      </c>
      <c r="G124" s="299" t="s">
        <v>356</v>
      </c>
      <c r="H124" s="299" t="s">
        <v>2413</v>
      </c>
      <c r="I124" s="300" t="str">
        <f aca="false">A124&amp;F124</f>
        <v>30844568a</v>
      </c>
      <c r="J124" s="301" t="str">
        <f aca="false">A124&amp;G124</f>
        <v>30844568026 02</v>
      </c>
      <c r="K124" s="302" t="s">
        <v>2483</v>
      </c>
      <c r="L124" s="301" t="str">
        <f aca="false">A124&amp;G124&amp;H124</f>
        <v>30844568026 02B</v>
      </c>
      <c r="M124" s="302" t="str">
        <f aca="false">B124&amp;F124&amp;H124&amp;C124</f>
        <v>Slovenská baseballová federáciaaBbaseball - bežné transfery</v>
      </c>
      <c r="N124" s="288" t="str">
        <f aca="false">+I124&amp;H124</f>
        <v>30844568aB</v>
      </c>
    </row>
    <row r="125" customFormat="false" ht="9.75" hidden="false" customHeight="false" outlineLevel="0" collapsed="false">
      <c r="A125" s="258" t="s">
        <v>1318</v>
      </c>
      <c r="B125" s="294" t="str">
        <f aca="false">VLOOKUP(A125,Adr!A:B,2,FALSE())</f>
        <v>Slovenská basketbalová asociácia</v>
      </c>
      <c r="C125" s="299" t="s">
        <v>2484</v>
      </c>
      <c r="D125" s="309" t="n">
        <v>1013260</v>
      </c>
      <c r="E125" s="305" t="n">
        <v>0</v>
      </c>
      <c r="F125" s="298" t="s">
        <v>376</v>
      </c>
      <c r="G125" s="299" t="s">
        <v>356</v>
      </c>
      <c r="H125" s="299" t="s">
        <v>2413</v>
      </c>
      <c r="I125" s="300" t="str">
        <f aca="false">A125&amp;F125</f>
        <v>17315166a</v>
      </c>
      <c r="J125" s="301" t="str">
        <f aca="false">A125&amp;G125</f>
        <v>17315166026 02</v>
      </c>
      <c r="K125" s="302" t="s">
        <v>2485</v>
      </c>
      <c r="L125" s="301" t="str">
        <f aca="false">A125&amp;G125&amp;H125</f>
        <v>17315166026 02B</v>
      </c>
      <c r="M125" s="302" t="str">
        <f aca="false">B125&amp;F125&amp;H125&amp;C125</f>
        <v>Slovenská basketbalová asociáciaaBbasketbal - bežné transfery</v>
      </c>
      <c r="N125" s="288" t="str">
        <f aca="false">+I125&amp;H125</f>
        <v>17315166aB</v>
      </c>
    </row>
    <row r="126" customFormat="false" ht="9.75" hidden="false" customHeight="false" outlineLevel="0" collapsed="false">
      <c r="A126" s="308" t="s">
        <v>1326</v>
      </c>
      <c r="B126" s="294" t="str">
        <f aca="false">VLOOKUP(A126,Adr!A:B,2,FALSE())</f>
        <v>Slovenská boxerská federácia</v>
      </c>
      <c r="C126" s="299" t="s">
        <v>2486</v>
      </c>
      <c r="D126" s="309" t="n">
        <v>314012</v>
      </c>
      <c r="E126" s="297" t="n">
        <v>0</v>
      </c>
      <c r="F126" s="298" t="s">
        <v>376</v>
      </c>
      <c r="G126" s="299" t="s">
        <v>356</v>
      </c>
      <c r="H126" s="299" t="s">
        <v>2413</v>
      </c>
      <c r="I126" s="300" t="str">
        <f aca="false">A126&amp;F126</f>
        <v>31744621a</v>
      </c>
      <c r="J126" s="301" t="str">
        <f aca="false">A126&amp;G126</f>
        <v>31744621026 02</v>
      </c>
      <c r="K126" s="302" t="s">
        <v>2487</v>
      </c>
      <c r="L126" s="301" t="str">
        <f aca="false">A126&amp;G126&amp;H126</f>
        <v>31744621026 02B</v>
      </c>
      <c r="M126" s="302" t="str">
        <f aca="false">B126&amp;F126&amp;H126&amp;C126</f>
        <v>Slovenská boxerská federáciaaBbox - bežné transfery</v>
      </c>
      <c r="N126" s="288" t="str">
        <f aca="false">+I126&amp;H126</f>
        <v>31744621aB</v>
      </c>
    </row>
    <row r="127" customFormat="false" ht="9.75" hidden="false" customHeight="false" outlineLevel="0" collapsed="false">
      <c r="A127" s="298" t="s">
        <v>1326</v>
      </c>
      <c r="B127" s="294" t="str">
        <f aca="false">VLOOKUP(A127,Adr!A:B,2,FALSE())</f>
        <v>Slovenská boxerská federácia</v>
      </c>
      <c r="C127" s="299" t="s">
        <v>2488</v>
      </c>
      <c r="D127" s="307" t="n">
        <v>15000</v>
      </c>
      <c r="E127" s="297" t="n">
        <v>0</v>
      </c>
      <c r="F127" s="298" t="s">
        <v>382</v>
      </c>
      <c r="G127" s="299" t="s">
        <v>358</v>
      </c>
      <c r="H127" s="299" t="s">
        <v>2413</v>
      </c>
      <c r="I127" s="300" t="str">
        <f aca="false">A127&amp;F127</f>
        <v>31744621d</v>
      </c>
      <c r="J127" s="301" t="str">
        <f aca="false">A127&amp;G127</f>
        <v>31744621026 03</v>
      </c>
      <c r="K127" s="302"/>
      <c r="L127" s="301" t="str">
        <f aca="false">A127&amp;G127&amp;H127</f>
        <v>31744621026 03B</v>
      </c>
      <c r="M127" s="302" t="str">
        <f aca="false">B127&amp;F127&amp;H127&amp;C127</f>
        <v>Slovenská boxerská federáciadBĎuríková Nicole</v>
      </c>
      <c r="N127" s="288" t="str">
        <f aca="false">+I127&amp;H127</f>
        <v>31744621dB</v>
      </c>
    </row>
    <row r="128" customFormat="false" ht="9.75" hidden="false" customHeight="false" outlineLevel="0" collapsed="false">
      <c r="A128" s="298" t="s">
        <v>1326</v>
      </c>
      <c r="B128" s="294" t="str">
        <f aca="false">VLOOKUP(A128,Adr!A:B,2,FALSE())</f>
        <v>Slovenská boxerská federácia</v>
      </c>
      <c r="C128" s="295" t="s">
        <v>2489</v>
      </c>
      <c r="D128" s="296" t="n">
        <v>20000</v>
      </c>
      <c r="E128" s="305" t="n">
        <v>0</v>
      </c>
      <c r="F128" s="298" t="s">
        <v>382</v>
      </c>
      <c r="G128" s="299" t="s">
        <v>358</v>
      </c>
      <c r="H128" s="299" t="s">
        <v>2413</v>
      </c>
      <c r="I128" s="300" t="str">
        <f aca="false">A128&amp;F128</f>
        <v>31744621d</v>
      </c>
      <c r="J128" s="301" t="str">
        <f aca="false">A128&amp;G128</f>
        <v>31744621026 03</v>
      </c>
      <c r="K128" s="302"/>
      <c r="L128" s="301" t="str">
        <f aca="false">A128&amp;G128&amp;H128</f>
        <v>31744621026 03B</v>
      </c>
      <c r="M128" s="302" t="str">
        <f aca="false">B128&amp;F128&amp;H128&amp;C128</f>
        <v>Slovenská boxerská federáciadBHerceg Miroslav</v>
      </c>
      <c r="N128" s="288" t="str">
        <f aca="false">+I128&amp;H128</f>
        <v>31744621dB</v>
      </c>
    </row>
    <row r="129" customFormat="false" ht="9.75" hidden="false" customHeight="false" outlineLevel="0" collapsed="false">
      <c r="A129" s="277" t="s">
        <v>1326</v>
      </c>
      <c r="B129" s="294" t="str">
        <f aca="false">VLOOKUP(A129,Adr!A:B,2,FALSE())</f>
        <v>Slovenská boxerská federácia</v>
      </c>
      <c r="C129" s="306" t="s">
        <v>2490</v>
      </c>
      <c r="D129" s="307" t="n">
        <v>20000</v>
      </c>
      <c r="E129" s="297" t="n">
        <v>0</v>
      </c>
      <c r="F129" s="298" t="s">
        <v>382</v>
      </c>
      <c r="G129" s="299" t="s">
        <v>358</v>
      </c>
      <c r="H129" s="299" t="s">
        <v>2413</v>
      </c>
      <c r="I129" s="300" t="str">
        <f aca="false">A129&amp;F129</f>
        <v>31744621d</v>
      </c>
      <c r="J129" s="301" t="str">
        <f aca="false">A129&amp;G129</f>
        <v>31744621026 03</v>
      </c>
      <c r="K129" s="302"/>
      <c r="L129" s="301" t="str">
        <f aca="false">A129&amp;G129&amp;H129</f>
        <v>31744621026 03B</v>
      </c>
      <c r="M129" s="302" t="str">
        <f aca="false">B129&amp;F129&amp;H129&amp;C129</f>
        <v>Slovenská boxerská federáciadBJedináková Miroslava</v>
      </c>
      <c r="N129" s="288" t="str">
        <f aca="false">+I129&amp;H129</f>
        <v>31744621dB</v>
      </c>
    </row>
    <row r="130" customFormat="false" ht="9.75" hidden="false" customHeight="false" outlineLevel="0" collapsed="false">
      <c r="A130" s="308" t="s">
        <v>1326</v>
      </c>
      <c r="B130" s="294" t="str">
        <f aca="false">VLOOKUP(A130,Adr!A:B,2,FALSE())</f>
        <v>Slovenská boxerská federácia</v>
      </c>
      <c r="C130" s="306" t="s">
        <v>2491</v>
      </c>
      <c r="D130" s="307" t="n">
        <v>45000</v>
      </c>
      <c r="E130" s="305" t="n">
        <v>0</v>
      </c>
      <c r="F130" s="298" t="s">
        <v>382</v>
      </c>
      <c r="G130" s="299" t="s">
        <v>358</v>
      </c>
      <c r="H130" s="299" t="s">
        <v>2413</v>
      </c>
      <c r="I130" s="300" t="str">
        <f aca="false">A130&amp;F130</f>
        <v>31744621d</v>
      </c>
      <c r="J130" s="301" t="str">
        <f aca="false">A130&amp;G130</f>
        <v>31744621026 03</v>
      </c>
      <c r="K130" s="302"/>
      <c r="L130" s="301" t="str">
        <f aca="false">A130&amp;G130&amp;H130</f>
        <v>31744621026 03B</v>
      </c>
      <c r="M130" s="302" t="str">
        <f aca="false">B130&amp;F130&amp;H130&amp;C130</f>
        <v>Slovenská boxerská federáciadBKubalová Tamara</v>
      </c>
      <c r="N130" s="288" t="str">
        <f aca="false">+I130&amp;H130</f>
        <v>31744621dB</v>
      </c>
    </row>
    <row r="131" customFormat="false" ht="9.75" hidden="false" customHeight="false" outlineLevel="0" collapsed="false">
      <c r="A131" s="258" t="s">
        <v>1326</v>
      </c>
      <c r="B131" s="294" t="str">
        <f aca="false">VLOOKUP(A131,Adr!A:B,2,FALSE())</f>
        <v>Slovenská boxerská federácia</v>
      </c>
      <c r="C131" s="295" t="s">
        <v>2492</v>
      </c>
      <c r="D131" s="296" t="n">
        <v>15000</v>
      </c>
      <c r="E131" s="297" t="n">
        <v>0</v>
      </c>
      <c r="F131" s="298" t="s">
        <v>382</v>
      </c>
      <c r="G131" s="299" t="s">
        <v>358</v>
      </c>
      <c r="H131" s="299" t="s">
        <v>2413</v>
      </c>
      <c r="I131" s="300" t="str">
        <f aca="false">A131&amp;F131</f>
        <v>31744621d</v>
      </c>
      <c r="J131" s="301" t="str">
        <f aca="false">A131&amp;G131</f>
        <v>31744621026 03</v>
      </c>
      <c r="K131" s="302"/>
      <c r="L131" s="301" t="str">
        <f aca="false">A131&amp;G131&amp;H131</f>
        <v>31744621026 03B</v>
      </c>
      <c r="M131" s="302" t="str">
        <f aca="false">B131&amp;F131&amp;H131&amp;C131</f>
        <v>Slovenská boxerská federáciadBLovašová Bibiana</v>
      </c>
      <c r="N131" s="288" t="str">
        <f aca="false">+I131&amp;H131</f>
        <v>31744621dB</v>
      </c>
    </row>
    <row r="132" customFormat="false" ht="9.75" hidden="false" customHeight="false" outlineLevel="0" collapsed="false">
      <c r="A132" s="258" t="s">
        <v>1326</v>
      </c>
      <c r="B132" s="294" t="str">
        <f aca="false">VLOOKUP(A132,Adr!A:B,2,FALSE())</f>
        <v>Slovenská boxerská federácia</v>
      </c>
      <c r="C132" s="295" t="s">
        <v>2493</v>
      </c>
      <c r="D132" s="296" t="n">
        <v>45000</v>
      </c>
      <c r="E132" s="305" t="n">
        <v>0</v>
      </c>
      <c r="F132" s="298" t="s">
        <v>382</v>
      </c>
      <c r="G132" s="299" t="s">
        <v>358</v>
      </c>
      <c r="H132" s="299" t="s">
        <v>2413</v>
      </c>
      <c r="I132" s="300" t="str">
        <f aca="false">A132&amp;F132</f>
        <v>31744621d</v>
      </c>
      <c r="J132" s="301" t="str">
        <f aca="false">A132&amp;G132</f>
        <v>31744621026 03</v>
      </c>
      <c r="K132" s="302"/>
      <c r="L132" s="301" t="str">
        <f aca="false">A132&amp;G132&amp;H132</f>
        <v>31744621026 03B</v>
      </c>
      <c r="M132" s="302" t="str">
        <f aca="false">B132&amp;F132&amp;H132&amp;C132</f>
        <v>Slovenská boxerská federáciadBTriebeľová Jessica</v>
      </c>
      <c r="N132" s="288" t="str">
        <f aca="false">+I132&amp;H132</f>
        <v>31744621dB</v>
      </c>
    </row>
    <row r="133" customFormat="false" ht="9.75" hidden="false" customHeight="false" outlineLevel="0" collapsed="false">
      <c r="A133" s="298" t="s">
        <v>1326</v>
      </c>
      <c r="B133" s="294" t="str">
        <f aca="false">VLOOKUP(A133,Adr!A:B,2,FALSE())</f>
        <v>Slovenská boxerská federácia</v>
      </c>
      <c r="C133" s="306" t="s">
        <v>2494</v>
      </c>
      <c r="D133" s="307" t="n">
        <v>10000</v>
      </c>
      <c r="E133" s="297" t="n">
        <v>0</v>
      </c>
      <c r="F133" s="298" t="s">
        <v>382</v>
      </c>
      <c r="G133" s="299" t="s">
        <v>358</v>
      </c>
      <c r="H133" s="299" t="s">
        <v>2413</v>
      </c>
      <c r="I133" s="300" t="str">
        <f aca="false">A133&amp;F133</f>
        <v>31744621d</v>
      </c>
      <c r="J133" s="301" t="str">
        <f aca="false">A133&amp;G133</f>
        <v>31744621026 03</v>
      </c>
      <c r="K133" s="302"/>
      <c r="L133" s="301" t="str">
        <f aca="false">A133&amp;G133&amp;H133</f>
        <v>31744621026 03B</v>
      </c>
      <c r="M133" s="302" t="str">
        <f aca="false">B133&amp;F133&amp;H133&amp;C133</f>
        <v>Slovenská boxerská federáciadBVymyslický Lukáš</v>
      </c>
      <c r="N133" s="288" t="str">
        <f aca="false">+I133&amp;H133</f>
        <v>31744621dB</v>
      </c>
    </row>
    <row r="134" customFormat="false" ht="9.75" hidden="false" customHeight="false" outlineLevel="0" collapsed="false">
      <c r="A134" s="258" t="s">
        <v>1326</v>
      </c>
      <c r="B134" s="294" t="str">
        <f aca="false">VLOOKUP(A134,Adr!A:B,2,FALSE())</f>
        <v>Slovenská boxerská federácia</v>
      </c>
      <c r="C134" s="299" t="s">
        <v>387</v>
      </c>
      <c r="D134" s="311" t="n">
        <v>20000</v>
      </c>
      <c r="E134" s="305" t="n">
        <v>0</v>
      </c>
      <c r="F134" s="298" t="s">
        <v>386</v>
      </c>
      <c r="G134" s="299" t="s">
        <v>358</v>
      </c>
      <c r="H134" s="299" t="s">
        <v>2413</v>
      </c>
      <c r="I134" s="300" t="str">
        <f aca="false">A134&amp;F134</f>
        <v>31744621f</v>
      </c>
      <c r="J134" s="301" t="str">
        <f aca="false">A134&amp;G134</f>
        <v>31744621026 03</v>
      </c>
      <c r="K134" s="302"/>
      <c r="L134" s="301" t="str">
        <f aca="false">A134&amp;G134&amp;H134</f>
        <v>31744621026 03B</v>
      </c>
      <c r="M134" s="302" t="str">
        <f aca="false">B134&amp;F134&amp;H134&amp;C134</f>
        <v>Slovenská boxerská federáciafBplnenie úloh verejného záujmu v športe</v>
      </c>
      <c r="N134" s="288" t="str">
        <f aca="false">+I134&amp;H134</f>
        <v>31744621fB</v>
      </c>
    </row>
    <row r="135" customFormat="false" ht="9.75" hidden="false" customHeight="false" outlineLevel="0" collapsed="false">
      <c r="A135" s="298" t="s">
        <v>1335</v>
      </c>
      <c r="B135" s="294" t="str">
        <f aca="false">VLOOKUP(A135,Adr!A:B,2,FALSE())</f>
        <v>SLOVENSKÁ CYKLOTRIALOVÁ ÚNIA</v>
      </c>
      <c r="C135" s="306" t="s">
        <v>2445</v>
      </c>
      <c r="D135" s="307" t="n">
        <v>36500</v>
      </c>
      <c r="E135" s="297" t="n">
        <v>0</v>
      </c>
      <c r="F135" s="298" t="s">
        <v>386</v>
      </c>
      <c r="G135" s="299" t="s">
        <v>358</v>
      </c>
      <c r="H135" s="299" t="s">
        <v>2413</v>
      </c>
      <c r="I135" s="300" t="str">
        <f aca="false">A135&amp;F135</f>
        <v>34056939f</v>
      </c>
      <c r="J135" s="301" t="str">
        <f aca="false">A135&amp;G135</f>
        <v>34056939026 03</v>
      </c>
      <c r="K135" s="302"/>
      <c r="L135" s="301" t="str">
        <f aca="false">A135&amp;G135&amp;H135</f>
        <v>34056939026 03B</v>
      </c>
      <c r="M135" s="302" t="str">
        <f aca="false">B135&amp;F135&amp;H135&amp;C135</f>
        <v>SLOVENSKÁ CYKLOTRIALOVÁ ÚNIAfBpodpora a rozvoj športu</v>
      </c>
      <c r="N135" s="288" t="str">
        <f aca="false">+I135&amp;H135</f>
        <v>34056939fB</v>
      </c>
    </row>
    <row r="136" customFormat="false" ht="9.75" hidden="false" customHeight="false" outlineLevel="0" collapsed="false">
      <c r="A136" s="308" t="s">
        <v>1343</v>
      </c>
      <c r="B136" s="294" t="str">
        <f aca="false">VLOOKUP(A136,Adr!A:B,2,FALSE())</f>
        <v>Slovenská Escrima Wing Tsun Organizácia (SEWTO)</v>
      </c>
      <c r="C136" s="295" t="s">
        <v>389</v>
      </c>
      <c r="D136" s="296" t="n">
        <v>19200</v>
      </c>
      <c r="E136" s="305" t="n">
        <v>0</v>
      </c>
      <c r="F136" s="298" t="s">
        <v>388</v>
      </c>
      <c r="G136" s="299" t="s">
        <v>358</v>
      </c>
      <c r="H136" s="299" t="s">
        <v>2413</v>
      </c>
      <c r="I136" s="300" t="str">
        <f aca="false">A136&amp;F136</f>
        <v>37824465g</v>
      </c>
      <c r="J136" s="301" t="str">
        <f aca="false">A136&amp;G136</f>
        <v>37824465026 03</v>
      </c>
      <c r="K136" s="302"/>
      <c r="L136" s="301" t="str">
        <f aca="false">A136&amp;G136&amp;H136</f>
        <v>37824465026 03B</v>
      </c>
      <c r="M136" s="302" t="str">
        <f aca="false">B136&amp;F136&amp;H136&amp;C136</f>
        <v>Slovenská Escrima Wing Tsun Organizácia (SEWTO)gBrozvoj športov, ktoré nie sú uznanými podľa zákona č. 440/2015 Z. z.</v>
      </c>
      <c r="N136" s="288" t="str">
        <f aca="false">+I136&amp;H136</f>
        <v>37824465gB</v>
      </c>
    </row>
    <row r="137" customFormat="false" ht="9.75" hidden="false" customHeight="false" outlineLevel="0" collapsed="false">
      <c r="A137" s="258" t="s">
        <v>1343</v>
      </c>
      <c r="B137" s="294" t="str">
        <f aca="false">VLOOKUP(A137,Adr!A:B,2,FALSE())</f>
        <v>Slovenská Escrima Wing Tsun Organizácia (SEWTO)</v>
      </c>
      <c r="C137" s="295" t="s">
        <v>399</v>
      </c>
      <c r="D137" s="296" t="n">
        <v>4324</v>
      </c>
      <c r="E137" s="297" t="n">
        <v>0</v>
      </c>
      <c r="F137" s="298" t="s">
        <v>398</v>
      </c>
      <c r="G137" s="299" t="s">
        <v>354</v>
      </c>
      <c r="H137" s="299" t="s">
        <v>2413</v>
      </c>
      <c r="I137" s="300" t="str">
        <f aca="false">A137&amp;F137</f>
        <v>37824465l</v>
      </c>
      <c r="J137" s="301" t="str">
        <f aca="false">A137&amp;G137</f>
        <v>37824465026 01</v>
      </c>
      <c r="K137" s="302"/>
      <c r="L137" s="301" t="str">
        <f aca="false">A137&amp;G137&amp;H137</f>
        <v>37824465026 01B</v>
      </c>
      <c r="M137" s="302" t="str">
        <f aca="false">B137&amp;F137&amp;H137&amp;C137</f>
        <v>Slovenská Escrima Wing Tsun Organizácia (SEWTO)lBšportové pohybové tábory pre mládež</v>
      </c>
      <c r="N137" s="288" t="str">
        <f aca="false">+I137&amp;H137</f>
        <v>37824465lB</v>
      </c>
    </row>
    <row r="138" customFormat="false" ht="9.75" hidden="false" customHeight="false" outlineLevel="0" collapsed="false">
      <c r="A138" s="298" t="s">
        <v>1353</v>
      </c>
      <c r="B138" s="294" t="str">
        <f aca="false">VLOOKUP(A138,Adr!A:B,2,FALSE())</f>
        <v>Slovenská federácia karate a bojových umení</v>
      </c>
      <c r="C138" s="306" t="s">
        <v>389</v>
      </c>
      <c r="D138" s="307" t="n">
        <v>138000</v>
      </c>
      <c r="E138" s="297" t="n">
        <v>0</v>
      </c>
      <c r="F138" s="298" t="s">
        <v>388</v>
      </c>
      <c r="G138" s="299" t="s">
        <v>358</v>
      </c>
      <c r="H138" s="299" t="s">
        <v>2413</v>
      </c>
      <c r="I138" s="300" t="str">
        <f aca="false">A138&amp;F138</f>
        <v>34003975g</v>
      </c>
      <c r="J138" s="301" t="str">
        <f aca="false">A138&amp;G138</f>
        <v>34003975026 03</v>
      </c>
      <c r="K138" s="302"/>
      <c r="L138" s="301" t="str">
        <f aca="false">A138&amp;G138&amp;H138</f>
        <v>34003975026 03B</v>
      </c>
      <c r="M138" s="302" t="str">
        <f aca="false">B138&amp;F138&amp;H138&amp;C138</f>
        <v>Slovenská federácia karate a bojových umenígBrozvoj športov, ktoré nie sú uznanými podľa zákona č. 440/2015 Z. z.</v>
      </c>
      <c r="N138" s="288" t="str">
        <f aca="false">+I138&amp;H138</f>
        <v>34003975gB</v>
      </c>
    </row>
    <row r="139" customFormat="false" ht="9.75" hidden="false" customHeight="false" outlineLevel="0" collapsed="false">
      <c r="A139" s="298" t="s">
        <v>1353</v>
      </c>
      <c r="B139" s="294" t="str">
        <f aca="false">VLOOKUP(A139,Adr!A:B,2,FALSE())</f>
        <v>Slovenská federácia karate a bojových umení</v>
      </c>
      <c r="C139" s="295" t="s">
        <v>399</v>
      </c>
      <c r="D139" s="296" t="n">
        <v>3200</v>
      </c>
      <c r="E139" s="305" t="n">
        <v>0</v>
      </c>
      <c r="F139" s="298" t="s">
        <v>398</v>
      </c>
      <c r="G139" s="299" t="s">
        <v>354</v>
      </c>
      <c r="H139" s="299" t="s">
        <v>2413</v>
      </c>
      <c r="I139" s="300" t="str">
        <f aca="false">A139&amp;F139</f>
        <v>34003975l</v>
      </c>
      <c r="J139" s="301" t="str">
        <f aca="false">A139&amp;G139</f>
        <v>34003975026 01</v>
      </c>
      <c r="K139" s="302"/>
      <c r="L139" s="301" t="str">
        <f aca="false">A139&amp;G139&amp;H139</f>
        <v>34003975026 01B</v>
      </c>
      <c r="M139" s="302" t="str">
        <f aca="false">B139&amp;F139&amp;H139&amp;C139</f>
        <v>Slovenská federácia karate a bojových umenílBšportové pohybové tábory pre mládež</v>
      </c>
      <c r="N139" s="288" t="str">
        <f aca="false">+I139&amp;H139</f>
        <v>34003975lB</v>
      </c>
    </row>
    <row r="140" customFormat="false" ht="9.75" hidden="false" customHeight="false" outlineLevel="0" collapsed="false">
      <c r="A140" s="308" t="s">
        <v>1353</v>
      </c>
      <c r="B140" s="294" t="str">
        <f aca="false">VLOOKUP(A140,Adr!A:B,2,FALSE())</f>
        <v>Slovenská federácia karate a bojových umení</v>
      </c>
      <c r="C140" s="312" t="s">
        <v>2495</v>
      </c>
      <c r="D140" s="309" t="n">
        <v>7000</v>
      </c>
      <c r="E140" s="305" t="n">
        <v>0</v>
      </c>
      <c r="F140" s="298" t="s">
        <v>400</v>
      </c>
      <c r="G140" s="299" t="s">
        <v>358</v>
      </c>
      <c r="H140" s="299" t="s">
        <v>2413</v>
      </c>
      <c r="I140" s="300" t="str">
        <f aca="false">A140&amp;F140</f>
        <v>34003975m</v>
      </c>
      <c r="J140" s="301" t="str">
        <f aca="false">A140&amp;G140</f>
        <v>34003975026 03</v>
      </c>
      <c r="K140" s="302"/>
      <c r="L140" s="301" t="str">
        <f aca="false">A140&amp;G140&amp;H140</f>
        <v>34003975026 03B</v>
      </c>
      <c r="M140" s="302" t="str">
        <f aca="false">B140&amp;F140&amp;H140&amp;C140</f>
        <v>Slovenská federácia karate a bojových umenímBXXVIII. Slovakia open- WUKF European Cup 2025</v>
      </c>
      <c r="N140" s="288" t="str">
        <f aca="false">+I140&amp;H140</f>
        <v>34003975mB</v>
      </c>
    </row>
    <row r="141" customFormat="false" ht="9.75" hidden="false" customHeight="false" outlineLevel="0" collapsed="false">
      <c r="A141" s="258" t="s">
        <v>1360</v>
      </c>
      <c r="B141" s="294" t="str">
        <f aca="false">VLOOKUP(A141,Adr!A:B,2,FALSE())</f>
        <v>Slovenská federácia pétanque</v>
      </c>
      <c r="C141" s="299" t="s">
        <v>2496</v>
      </c>
      <c r="D141" s="309" t="n">
        <v>19239</v>
      </c>
      <c r="E141" s="297" t="n">
        <v>0</v>
      </c>
      <c r="F141" s="298" t="s">
        <v>376</v>
      </c>
      <c r="G141" s="299" t="s">
        <v>356</v>
      </c>
      <c r="H141" s="299" t="s">
        <v>2413</v>
      </c>
      <c r="I141" s="300" t="str">
        <f aca="false">A141&amp;F141</f>
        <v>36064742a</v>
      </c>
      <c r="J141" s="301" t="str">
        <f aca="false">A141&amp;G141</f>
        <v>36064742026 02</v>
      </c>
      <c r="K141" s="302" t="s">
        <v>2497</v>
      </c>
      <c r="L141" s="301" t="str">
        <f aca="false">A141&amp;G141&amp;H141</f>
        <v>36064742026 02B</v>
      </c>
      <c r="M141" s="302" t="str">
        <f aca="false">B141&amp;F141&amp;H141&amp;C141</f>
        <v>Slovenská federácia pétanqueaBpétanque - bežné transfery</v>
      </c>
      <c r="N141" s="288" t="str">
        <f aca="false">+I141&amp;H141</f>
        <v>36064742aB</v>
      </c>
    </row>
    <row r="142" customFormat="false" ht="9.75" hidden="false" customHeight="false" outlineLevel="0" collapsed="false">
      <c r="A142" s="298" t="s">
        <v>1368</v>
      </c>
      <c r="B142" s="294" t="str">
        <f aca="false">VLOOKUP(A142,Adr!A:B,2,FALSE())</f>
        <v>Slovenská footgolfová asociácia</v>
      </c>
      <c r="C142" s="295" t="s">
        <v>389</v>
      </c>
      <c r="D142" s="296" t="n">
        <v>84600</v>
      </c>
      <c r="E142" s="297" t="n">
        <v>0</v>
      </c>
      <c r="F142" s="298" t="s">
        <v>388</v>
      </c>
      <c r="G142" s="299" t="s">
        <v>358</v>
      </c>
      <c r="H142" s="299" t="s">
        <v>2413</v>
      </c>
      <c r="I142" s="300" t="str">
        <f aca="false">A142&amp;F142</f>
        <v>42361885g</v>
      </c>
      <c r="J142" s="301" t="str">
        <f aca="false">A142&amp;G142</f>
        <v>42361885026 03</v>
      </c>
      <c r="K142" s="302"/>
      <c r="L142" s="301" t="str">
        <f aca="false">A142&amp;G142&amp;H142</f>
        <v>42361885026 03B</v>
      </c>
      <c r="M142" s="302" t="str">
        <f aca="false">B142&amp;F142&amp;H142&amp;C142</f>
        <v>Slovenská footgolfová asociáciagBrozvoj športov, ktoré nie sú uznanými podľa zákona č. 440/2015 Z. z.</v>
      </c>
      <c r="N142" s="288" t="str">
        <f aca="false">+I142&amp;H142</f>
        <v>42361885gB</v>
      </c>
    </row>
    <row r="143" customFormat="false" ht="9.75" hidden="false" customHeight="false" outlineLevel="0" collapsed="false">
      <c r="A143" s="298" t="s">
        <v>1376</v>
      </c>
      <c r="B143" s="294" t="str">
        <f aca="false">VLOOKUP(A143,Adr!A:B,2,FALSE())</f>
        <v>Slovenská golfová asociácia</v>
      </c>
      <c r="C143" s="299" t="s">
        <v>2498</v>
      </c>
      <c r="D143" s="309" t="n">
        <v>274059</v>
      </c>
      <c r="E143" s="305" t="n">
        <v>0</v>
      </c>
      <c r="F143" s="298" t="s">
        <v>376</v>
      </c>
      <c r="G143" s="299" t="s">
        <v>356</v>
      </c>
      <c r="H143" s="299" t="s">
        <v>2413</v>
      </c>
      <c r="I143" s="300" t="str">
        <f aca="false">A143&amp;F143</f>
        <v>50284363a</v>
      </c>
      <c r="J143" s="301" t="str">
        <f aca="false">A143&amp;G143</f>
        <v>50284363026 02</v>
      </c>
      <c r="K143" s="302" t="s">
        <v>2499</v>
      </c>
      <c r="L143" s="301" t="str">
        <f aca="false">A143&amp;G143&amp;H143</f>
        <v>50284363026 02B</v>
      </c>
      <c r="M143" s="302" t="str">
        <f aca="false">B143&amp;F143&amp;H143&amp;C143</f>
        <v>Slovenská golfová asociáciaaBgolf - bežné transfery</v>
      </c>
      <c r="N143" s="288" t="str">
        <f aca="false">+I143&amp;H143</f>
        <v>50284363aB</v>
      </c>
    </row>
    <row r="144" customFormat="false" ht="9.75" hidden="false" customHeight="false" outlineLevel="0" collapsed="false">
      <c r="A144" s="308" t="s">
        <v>1376</v>
      </c>
      <c r="B144" s="294" t="str">
        <f aca="false">VLOOKUP(A144,Adr!A:B,2,FALSE())</f>
        <v>Slovenská golfová asociácia</v>
      </c>
      <c r="C144" s="299" t="s">
        <v>2500</v>
      </c>
      <c r="D144" s="309" t="n">
        <v>5155</v>
      </c>
      <c r="E144" s="305" t="n">
        <v>0</v>
      </c>
      <c r="F144" s="298" t="s">
        <v>380</v>
      </c>
      <c r="G144" s="299" t="s">
        <v>358</v>
      </c>
      <c r="H144" s="299" t="s">
        <v>2413</v>
      </c>
      <c r="I144" s="300" t="str">
        <f aca="false">A144&amp;F144</f>
        <v>50284363c</v>
      </c>
      <c r="J144" s="301" t="str">
        <f aca="false">A144&amp;G144</f>
        <v>50284363026 03</v>
      </c>
      <c r="K144" s="302"/>
      <c r="L144" s="301" t="str">
        <f aca="false">A144&amp;G144&amp;H144</f>
        <v>50284363026 03B</v>
      </c>
      <c r="M144" s="302" t="str">
        <f aca="false">B144&amp;F144&amp;H144&amp;C144</f>
        <v>Slovenská golfová asociáciacBzabezpečenie a rozvoj športu golf zdravotne postihnutých športovcov</v>
      </c>
      <c r="N144" s="288" t="str">
        <f aca="false">+I144&amp;H144</f>
        <v>50284363cB</v>
      </c>
    </row>
    <row r="145" customFormat="false" ht="9.75" hidden="false" customHeight="false" outlineLevel="0" collapsed="false">
      <c r="A145" s="298" t="s">
        <v>1376</v>
      </c>
      <c r="B145" s="294" t="str">
        <f aca="false">VLOOKUP(A145,Adr!A:B,2,FALSE())</f>
        <v>Slovenská golfová asociácia</v>
      </c>
      <c r="C145" s="306" t="s">
        <v>2501</v>
      </c>
      <c r="D145" s="307" t="n">
        <v>20000</v>
      </c>
      <c r="E145" s="305" t="n">
        <v>0</v>
      </c>
      <c r="F145" s="298" t="s">
        <v>382</v>
      </c>
      <c r="G145" s="299" t="s">
        <v>358</v>
      </c>
      <c r="H145" s="299" t="s">
        <v>2413</v>
      </c>
      <c r="I145" s="300" t="str">
        <f aca="false">A145&amp;F145</f>
        <v>50284363d</v>
      </c>
      <c r="J145" s="301" t="str">
        <f aca="false">A145&amp;G145</f>
        <v>50284363026 03</v>
      </c>
      <c r="K145" s="302"/>
      <c r="L145" s="301" t="str">
        <f aca="false">A145&amp;G145&amp;H145</f>
        <v>50284363026 03B</v>
      </c>
      <c r="M145" s="302" t="str">
        <f aca="false">B145&amp;F145&amp;H145&amp;C145</f>
        <v>Slovenská golfová asociáciadBTeták Tadeáš</v>
      </c>
      <c r="N145" s="288" t="str">
        <f aca="false">+I145&amp;H145</f>
        <v>50284363dB</v>
      </c>
    </row>
    <row r="146" customFormat="false" ht="9.75" hidden="false" customHeight="false" outlineLevel="0" collapsed="false">
      <c r="A146" s="308" t="s">
        <v>1376</v>
      </c>
      <c r="B146" s="294" t="str">
        <f aca="false">VLOOKUP(A146,Adr!A:B,2,FALSE())</f>
        <v>Slovenská golfová asociácia</v>
      </c>
      <c r="C146" s="306" t="s">
        <v>2502</v>
      </c>
      <c r="D146" s="307" t="n">
        <v>2600</v>
      </c>
      <c r="E146" s="297" t="n">
        <v>0</v>
      </c>
      <c r="F146" s="298" t="s">
        <v>400</v>
      </c>
      <c r="G146" s="299" t="s">
        <v>358</v>
      </c>
      <c r="H146" s="299" t="s">
        <v>2413</v>
      </c>
      <c r="I146" s="300" t="str">
        <f aca="false">A146&amp;F146</f>
        <v>50284363m</v>
      </c>
      <c r="J146" s="301" t="str">
        <f aca="false">A146&amp;G146</f>
        <v>50284363026 03</v>
      </c>
      <c r="K146" s="302"/>
      <c r="L146" s="301" t="str">
        <f aca="false">A146&amp;G146&amp;H146</f>
        <v>50284363026 03B</v>
      </c>
      <c r="M146" s="302" t="str">
        <f aca="false">B146&amp;F146&amp;H146&amp;C146</f>
        <v>Slovenská golfová asociáciamBSLOVAK AMATEUR CHAMPIONSHIP</v>
      </c>
      <c r="N146" s="288" t="str">
        <f aca="false">+I146&amp;H146</f>
        <v>50284363mB</v>
      </c>
    </row>
    <row r="147" customFormat="false" ht="9.75" hidden="false" customHeight="false" outlineLevel="0" collapsed="false">
      <c r="A147" s="258" t="s">
        <v>1387</v>
      </c>
      <c r="B147" s="294" t="str">
        <f aca="false">VLOOKUP(A147,Adr!A:B,2,FALSE())</f>
        <v>Slovenská gymnastická federácia</v>
      </c>
      <c r="C147" s="299" t="s">
        <v>2503</v>
      </c>
      <c r="D147" s="309" t="n">
        <v>668145</v>
      </c>
      <c r="E147" s="297" t="n">
        <v>0</v>
      </c>
      <c r="F147" s="298" t="s">
        <v>376</v>
      </c>
      <c r="G147" s="299" t="s">
        <v>356</v>
      </c>
      <c r="H147" s="299" t="s">
        <v>2413</v>
      </c>
      <c r="I147" s="300" t="str">
        <f aca="false">A147&amp;F147</f>
        <v>00688321a</v>
      </c>
      <c r="J147" s="301" t="str">
        <f aca="false">A147&amp;G147</f>
        <v>00688321026 02</v>
      </c>
      <c r="K147" s="302" t="s">
        <v>2504</v>
      </c>
      <c r="L147" s="301" t="str">
        <f aca="false">A147&amp;G147&amp;H147</f>
        <v>00688321026 02B</v>
      </c>
      <c r="M147" s="302" t="str">
        <f aca="false">B147&amp;F147&amp;H147&amp;C147</f>
        <v>Slovenská gymnastická federáciaaBgymnastika - bežné transfery</v>
      </c>
      <c r="N147" s="288" t="str">
        <f aca="false">+I147&amp;H147</f>
        <v>00688321aB</v>
      </c>
    </row>
    <row r="148" customFormat="false" ht="9.75" hidden="false" customHeight="false" outlineLevel="0" collapsed="false">
      <c r="A148" s="310" t="s">
        <v>1387</v>
      </c>
      <c r="B148" s="294" t="str">
        <f aca="false">VLOOKUP(A148,Adr!A:B,2,FALSE())</f>
        <v>Slovenská gymnastická federácia</v>
      </c>
      <c r="C148" s="295" t="s">
        <v>2505</v>
      </c>
      <c r="D148" s="296" t="n">
        <v>10000</v>
      </c>
      <c r="E148" s="297" t="n">
        <v>0</v>
      </c>
      <c r="F148" s="298" t="s">
        <v>382</v>
      </c>
      <c r="G148" s="299" t="s">
        <v>358</v>
      </c>
      <c r="H148" s="299" t="s">
        <v>2413</v>
      </c>
      <c r="I148" s="300" t="str">
        <f aca="false">A148&amp;F148</f>
        <v>00688321d</v>
      </c>
      <c r="J148" s="301" t="str">
        <f aca="false">A148&amp;G148</f>
        <v>00688321026 03</v>
      </c>
      <c r="K148" s="302"/>
      <c r="L148" s="301" t="str">
        <f aca="false">A148&amp;G148&amp;H148</f>
        <v>00688321026 03B</v>
      </c>
      <c r="M148" s="302" t="str">
        <f aca="false">B148&amp;F148&amp;H148&amp;C148</f>
        <v>Slovenská gymnastická federáciadBPiliarová Lucia</v>
      </c>
      <c r="N148" s="288" t="str">
        <f aca="false">+I148&amp;H148</f>
        <v>00688321dB</v>
      </c>
    </row>
    <row r="149" customFormat="false" ht="9.75" hidden="false" customHeight="false" outlineLevel="0" collapsed="false">
      <c r="A149" s="258" t="s">
        <v>1387</v>
      </c>
      <c r="B149" s="294" t="str">
        <f aca="false">VLOOKUP(A149,Adr!A:B,2,FALSE())</f>
        <v>Slovenská gymnastická federácia</v>
      </c>
      <c r="C149" s="306" t="s">
        <v>2506</v>
      </c>
      <c r="D149" s="296" t="n">
        <v>7000</v>
      </c>
      <c r="E149" s="305" t="n">
        <v>0</v>
      </c>
      <c r="F149" s="298" t="s">
        <v>400</v>
      </c>
      <c r="G149" s="299" t="s">
        <v>358</v>
      </c>
      <c r="H149" s="299" t="s">
        <v>2413</v>
      </c>
      <c r="I149" s="300" t="str">
        <f aca="false">A149&amp;F149</f>
        <v>00688321m</v>
      </c>
      <c r="J149" s="301" t="str">
        <f aca="false">A149&amp;G149</f>
        <v>00688321026 03</v>
      </c>
      <c r="K149" s="302"/>
      <c r="L149" s="301" t="str">
        <f aca="false">A149&amp;G149&amp;H149</f>
        <v>00688321026 03B</v>
      </c>
      <c r="M149" s="302" t="str">
        <f aca="false">B149&amp;F149&amp;H149&amp;C149</f>
        <v>Slovenská gymnastická federáciamBSlovak Aerobik Open</v>
      </c>
      <c r="N149" s="288" t="str">
        <f aca="false">+I149&amp;H149</f>
        <v>00688321mB</v>
      </c>
    </row>
    <row r="150" customFormat="false" ht="9.75" hidden="false" customHeight="false" outlineLevel="0" collapsed="false">
      <c r="A150" s="258" t="s">
        <v>1395</v>
      </c>
      <c r="B150" s="294" t="str">
        <f aca="false">VLOOKUP(A150,Adr!A:B,2,FALSE())</f>
        <v>Slovenská hokejbalová únia</v>
      </c>
      <c r="C150" s="295" t="s">
        <v>2445</v>
      </c>
      <c r="D150" s="296" t="n">
        <v>35500</v>
      </c>
      <c r="E150" s="305" t="n">
        <v>0</v>
      </c>
      <c r="F150" s="298" t="s">
        <v>386</v>
      </c>
      <c r="G150" s="299" t="s">
        <v>358</v>
      </c>
      <c r="H150" s="299" t="s">
        <v>2413</v>
      </c>
      <c r="I150" s="300" t="str">
        <f aca="false">A150&amp;F150</f>
        <v>00603091f</v>
      </c>
      <c r="J150" s="301" t="str">
        <f aca="false">A150&amp;G150</f>
        <v>00603091026 03</v>
      </c>
      <c r="K150" s="302"/>
      <c r="L150" s="301" t="str">
        <f aca="false">A150&amp;G150&amp;H150</f>
        <v>00603091026 03B</v>
      </c>
      <c r="M150" s="302" t="str">
        <f aca="false">B150&amp;F150&amp;H150&amp;C150</f>
        <v>Slovenská hokejbalová úniafBpodpora a rozvoj športu</v>
      </c>
      <c r="N150" s="288" t="str">
        <f aca="false">+I150&amp;H150</f>
        <v>00603091fB</v>
      </c>
    </row>
    <row r="151" customFormat="false" ht="9.75" hidden="false" customHeight="false" outlineLevel="0" collapsed="false">
      <c r="A151" s="298" t="s">
        <v>1395</v>
      </c>
      <c r="B151" s="294" t="str">
        <f aca="false">VLOOKUP(A151,Adr!A:B,2,FALSE())</f>
        <v>Slovenská hokejbalová únia</v>
      </c>
      <c r="C151" s="306" t="s">
        <v>389</v>
      </c>
      <c r="D151" s="307" t="n">
        <v>214300</v>
      </c>
      <c r="E151" s="305" t="n">
        <v>0</v>
      </c>
      <c r="F151" s="298" t="s">
        <v>388</v>
      </c>
      <c r="G151" s="299" t="s">
        <v>358</v>
      </c>
      <c r="H151" s="299" t="s">
        <v>2413</v>
      </c>
      <c r="I151" s="300" t="str">
        <f aca="false">A151&amp;F151</f>
        <v>00603091g</v>
      </c>
      <c r="J151" s="301" t="str">
        <f aca="false">A151&amp;G151</f>
        <v>00603091026 03</v>
      </c>
      <c r="K151" s="302"/>
      <c r="L151" s="301" t="str">
        <f aca="false">A151&amp;G151&amp;H151</f>
        <v>00603091026 03B</v>
      </c>
      <c r="M151" s="302" t="str">
        <f aca="false">B151&amp;F151&amp;H151&amp;C151</f>
        <v>Slovenská hokejbalová úniagBrozvoj športov, ktoré nie sú uznanými podľa zákona č. 440/2015 Z. z.</v>
      </c>
      <c r="N151" s="288" t="str">
        <f aca="false">+I151&amp;H151</f>
        <v>00603091gB</v>
      </c>
    </row>
    <row r="152" customFormat="false" ht="9.75" hidden="false" customHeight="false" outlineLevel="0" collapsed="false">
      <c r="A152" s="308" t="s">
        <v>1395</v>
      </c>
      <c r="B152" s="294" t="str">
        <f aca="false">VLOOKUP(A152,Adr!A:B,2,FALSE())</f>
        <v>Slovenská hokejbalová únia</v>
      </c>
      <c r="C152" s="303" t="s">
        <v>2507</v>
      </c>
      <c r="D152" s="304" t="n">
        <v>7000</v>
      </c>
      <c r="E152" s="297" t="n">
        <v>0</v>
      </c>
      <c r="F152" s="298" t="s">
        <v>400</v>
      </c>
      <c r="G152" s="299" t="s">
        <v>358</v>
      </c>
      <c r="H152" s="299" t="s">
        <v>2413</v>
      </c>
      <c r="I152" s="300" t="str">
        <f aca="false">A152&amp;F152</f>
        <v>00603091m</v>
      </c>
      <c r="J152" s="301" t="str">
        <f aca="false">A152&amp;G152</f>
        <v>00603091026 03</v>
      </c>
      <c r="K152" s="302"/>
      <c r="L152" s="301" t="str">
        <f aca="false">A152&amp;G152&amp;H152</f>
        <v>00603091026 03B</v>
      </c>
      <c r="M152" s="302" t="str">
        <f aca="false">B152&amp;F152&amp;H152&amp;C152</f>
        <v>Slovenská hokejbalová úniamBOrszágh cup 2025</v>
      </c>
      <c r="N152" s="288" t="str">
        <f aca="false">+I152&amp;H152</f>
        <v>00603091mB</v>
      </c>
    </row>
    <row r="153" customFormat="false" ht="9.75" hidden="false" customHeight="false" outlineLevel="0" collapsed="false">
      <c r="A153" s="308" t="s">
        <v>1401</v>
      </c>
      <c r="B153" s="294" t="str">
        <f aca="false">VLOOKUP(A153,Adr!A:B,2,FALSE())</f>
        <v>SLOVENSKÁ CHEERLEADING ÚNIA</v>
      </c>
      <c r="C153" s="299" t="s">
        <v>2508</v>
      </c>
      <c r="D153" s="309" t="n">
        <v>19239</v>
      </c>
      <c r="E153" s="297" t="n">
        <v>0</v>
      </c>
      <c r="F153" s="298" t="s">
        <v>376</v>
      </c>
      <c r="G153" s="299" t="s">
        <v>356</v>
      </c>
      <c r="H153" s="299" t="s">
        <v>2413</v>
      </c>
      <c r="I153" s="300" t="str">
        <f aca="false">A153&amp;F153</f>
        <v>54041368a</v>
      </c>
      <c r="J153" s="301" t="str">
        <f aca="false">A153&amp;G153</f>
        <v>54041368026 02</v>
      </c>
      <c r="K153" s="302" t="s">
        <v>2509</v>
      </c>
      <c r="L153" s="301" t="str">
        <f aca="false">A153&amp;G153&amp;H153</f>
        <v>54041368026 02B</v>
      </c>
      <c r="M153" s="302" t="str">
        <f aca="false">B153&amp;F153&amp;H153&amp;C153</f>
        <v>SLOVENSKÁ CHEERLEADING ÚNIAaBcheerleading - bežné transfery</v>
      </c>
      <c r="N153" s="288" t="str">
        <f aca="false">+I153&amp;H153</f>
        <v>54041368aB</v>
      </c>
    </row>
    <row r="154" customFormat="false" ht="9.75" hidden="false" customHeight="false" outlineLevel="0" collapsed="false">
      <c r="A154" s="298" t="s">
        <v>1409</v>
      </c>
      <c r="B154" s="294" t="str">
        <f aca="false">VLOOKUP(A154,Adr!A:B,2,FALSE())</f>
        <v>SLOVENSKÁ JAZDECKÁ FEDERÁCIA</v>
      </c>
      <c r="C154" s="303" t="s">
        <v>2510</v>
      </c>
      <c r="D154" s="304" t="n">
        <v>120904</v>
      </c>
      <c r="E154" s="305" t="n">
        <v>0</v>
      </c>
      <c r="F154" s="298" t="s">
        <v>376</v>
      </c>
      <c r="G154" s="299" t="s">
        <v>356</v>
      </c>
      <c r="H154" s="299" t="s">
        <v>2413</v>
      </c>
      <c r="I154" s="300" t="str">
        <f aca="false">A154&amp;F154</f>
        <v>31787801a</v>
      </c>
      <c r="J154" s="301" t="str">
        <f aca="false">A154&amp;G154</f>
        <v>31787801026 02</v>
      </c>
      <c r="K154" s="302" t="s">
        <v>2511</v>
      </c>
      <c r="L154" s="301" t="str">
        <f aca="false">A154&amp;G154&amp;H154</f>
        <v>31787801026 02B</v>
      </c>
      <c r="M154" s="302" t="str">
        <f aca="false">B154&amp;F154&amp;H154&amp;C154</f>
        <v>SLOVENSKÁ JAZDECKÁ FEDERÁCIAaBjazdectvo - bežné transfery</v>
      </c>
      <c r="N154" s="288" t="str">
        <f aca="false">+I154&amp;H154</f>
        <v>31787801aB</v>
      </c>
    </row>
    <row r="155" customFormat="false" ht="9.75" hidden="false" customHeight="false" outlineLevel="0" collapsed="false">
      <c r="A155" s="258" t="s">
        <v>1416</v>
      </c>
      <c r="B155" s="294" t="str">
        <f aca="false">VLOOKUP(A155,Adr!A:B,2,FALSE())</f>
        <v>Slovenská kanoistika</v>
      </c>
      <c r="C155" s="306" t="s">
        <v>2512</v>
      </c>
      <c r="D155" s="296" t="n">
        <v>1181281</v>
      </c>
      <c r="E155" s="297" t="n">
        <v>0</v>
      </c>
      <c r="F155" s="298" t="s">
        <v>376</v>
      </c>
      <c r="G155" s="299" t="s">
        <v>356</v>
      </c>
      <c r="H155" s="299" t="s">
        <v>2413</v>
      </c>
      <c r="I155" s="300" t="str">
        <f aca="false">A155&amp;F155</f>
        <v>50434101a</v>
      </c>
      <c r="J155" s="301" t="str">
        <f aca="false">A155&amp;G155</f>
        <v>50434101026 02</v>
      </c>
      <c r="K155" s="302" t="s">
        <v>2513</v>
      </c>
      <c r="L155" s="301" t="str">
        <f aca="false">A155&amp;G155&amp;H155</f>
        <v>50434101026 02B</v>
      </c>
      <c r="M155" s="302" t="str">
        <f aca="false">B155&amp;F155&amp;H155&amp;C155</f>
        <v>Slovenská kanoistikaaBkanoistika - bežné transfery</v>
      </c>
      <c r="N155" s="288" t="str">
        <f aca="false">+I155&amp;H155</f>
        <v>50434101aB</v>
      </c>
    </row>
    <row r="156" customFormat="false" ht="9.75" hidden="false" customHeight="false" outlineLevel="0" collapsed="false">
      <c r="A156" s="308" t="s">
        <v>1416</v>
      </c>
      <c r="B156" s="294" t="str">
        <f aca="false">VLOOKUP(A156,Adr!A:B,2,FALSE())</f>
        <v>Slovenská kanoistika</v>
      </c>
      <c r="C156" s="295" t="s">
        <v>2514</v>
      </c>
      <c r="D156" s="296" t="n">
        <v>10000</v>
      </c>
      <c r="E156" s="305" t="n">
        <v>0</v>
      </c>
      <c r="F156" s="298" t="s">
        <v>382</v>
      </c>
      <c r="G156" s="299" t="s">
        <v>358</v>
      </c>
      <c r="H156" s="299" t="s">
        <v>2413</v>
      </c>
      <c r="I156" s="300" t="str">
        <f aca="false">A156&amp;F156</f>
        <v>50434101d</v>
      </c>
      <c r="J156" s="301" t="str">
        <f aca="false">A156&amp;G156</f>
        <v>50434101026 03</v>
      </c>
      <c r="K156" s="302"/>
      <c r="L156" s="301" t="str">
        <f aca="false">A156&amp;G156&amp;H156</f>
        <v>50434101026 03B</v>
      </c>
      <c r="M156" s="302" t="str">
        <f aca="false">B156&amp;F156&amp;H156&amp;C156</f>
        <v>Slovenská kanoistikadBAbrahámová Karolína</v>
      </c>
      <c r="N156" s="288" t="str">
        <f aca="false">+I156&amp;H156</f>
        <v>50434101dB</v>
      </c>
    </row>
    <row r="157" customFormat="false" ht="9.75" hidden="false" customHeight="false" outlineLevel="0" collapsed="false">
      <c r="A157" s="310" t="s">
        <v>1416</v>
      </c>
      <c r="B157" s="294" t="str">
        <f aca="false">VLOOKUP(A157,Adr!A:B,2,FALSE())</f>
        <v>Slovenská kanoistika</v>
      </c>
      <c r="C157" s="295" t="s">
        <v>2515</v>
      </c>
      <c r="D157" s="296" t="n">
        <v>9300</v>
      </c>
      <c r="E157" s="297" t="n">
        <v>0</v>
      </c>
      <c r="F157" s="298" t="s">
        <v>382</v>
      </c>
      <c r="G157" s="299" t="s">
        <v>358</v>
      </c>
      <c r="H157" s="299" t="s">
        <v>2413</v>
      </c>
      <c r="I157" s="300" t="str">
        <f aca="false">A157&amp;F157</f>
        <v>50434101d</v>
      </c>
      <c r="J157" s="301" t="str">
        <f aca="false">A157&amp;G157</f>
        <v>50434101026 03</v>
      </c>
      <c r="K157" s="302"/>
      <c r="L157" s="301" t="str">
        <f aca="false">A157&amp;G157&amp;H157</f>
        <v>50434101026 03B</v>
      </c>
      <c r="M157" s="302" t="str">
        <f aca="false">B157&amp;F157&amp;H157&amp;C157</f>
        <v>Slovenská kanoistikadBBábik Martin</v>
      </c>
      <c r="N157" s="288" t="str">
        <f aca="false">+I157&amp;H157</f>
        <v>50434101dB</v>
      </c>
    </row>
    <row r="158" customFormat="false" ht="9.75" hidden="false" customHeight="false" outlineLevel="0" collapsed="false">
      <c r="A158" s="308" t="s">
        <v>1416</v>
      </c>
      <c r="B158" s="294" t="str">
        <f aca="false">VLOOKUP(A158,Adr!A:B,2,FALSE())</f>
        <v>Slovenská kanoistika</v>
      </c>
      <c r="C158" s="295" t="s">
        <v>2516</v>
      </c>
      <c r="D158" s="296" t="n">
        <v>15600</v>
      </c>
      <c r="E158" s="305" t="n">
        <v>0</v>
      </c>
      <c r="F158" s="298" t="s">
        <v>382</v>
      </c>
      <c r="G158" s="299" t="s">
        <v>358</v>
      </c>
      <c r="H158" s="299" t="s">
        <v>2413</v>
      </c>
      <c r="I158" s="300" t="str">
        <f aca="false">A158&amp;F158</f>
        <v>50434101d</v>
      </c>
      <c r="J158" s="301" t="str">
        <f aca="false">A158&amp;G158</f>
        <v>50434101026 03</v>
      </c>
      <c r="K158" s="302"/>
      <c r="L158" s="301" t="str">
        <f aca="false">A158&amp;G158&amp;H158</f>
        <v>50434101026 03B</v>
      </c>
      <c r="M158" s="302" t="str">
        <f aca="false">B158&amp;F158&amp;H158&amp;C158</f>
        <v>Slovenská kanoistikadBBaláž Samuel</v>
      </c>
      <c r="N158" s="288" t="str">
        <f aca="false">+I158&amp;H158</f>
        <v>50434101dB</v>
      </c>
    </row>
    <row r="159" customFormat="false" ht="9.75" hidden="false" customHeight="false" outlineLevel="0" collapsed="false">
      <c r="A159" s="308" t="s">
        <v>1416</v>
      </c>
      <c r="B159" s="294" t="str">
        <f aca="false">VLOOKUP(A159,Adr!A:B,2,FALSE())</f>
        <v>Slovenská kanoistika</v>
      </c>
      <c r="C159" s="295" t="s">
        <v>2517</v>
      </c>
      <c r="D159" s="296" t="n">
        <v>80000</v>
      </c>
      <c r="E159" s="297" t="n">
        <v>0</v>
      </c>
      <c r="F159" s="298" t="s">
        <v>382</v>
      </c>
      <c r="G159" s="299" t="s">
        <v>358</v>
      </c>
      <c r="H159" s="299" t="s">
        <v>2413</v>
      </c>
      <c r="I159" s="300" t="str">
        <f aca="false">A159&amp;F159</f>
        <v>50434101d</v>
      </c>
      <c r="J159" s="301" t="str">
        <f aca="false">A159&amp;G159</f>
        <v>50434101026 03</v>
      </c>
      <c r="K159" s="302"/>
      <c r="L159" s="301" t="str">
        <f aca="false">A159&amp;G159&amp;H159</f>
        <v>50434101026 03B</v>
      </c>
      <c r="M159" s="302" t="str">
        <f aca="false">B159&amp;F159&amp;H159&amp;C159</f>
        <v>Slovenská kanoistikadBBeňuš Matej</v>
      </c>
      <c r="N159" s="288" t="str">
        <f aca="false">+I159&amp;H159</f>
        <v>50434101dB</v>
      </c>
    </row>
    <row r="160" customFormat="false" ht="9.75" hidden="false" customHeight="false" outlineLevel="0" collapsed="false">
      <c r="A160" s="308" t="s">
        <v>1416</v>
      </c>
      <c r="B160" s="294" t="str">
        <f aca="false">VLOOKUP(A160,Adr!A:B,2,FALSE())</f>
        <v>Slovenská kanoistika</v>
      </c>
      <c r="C160" s="295" t="s">
        <v>2518</v>
      </c>
      <c r="D160" s="296" t="n">
        <v>9300</v>
      </c>
      <c r="E160" s="305" t="n">
        <v>0</v>
      </c>
      <c r="F160" s="298" t="s">
        <v>382</v>
      </c>
      <c r="G160" s="299" t="s">
        <v>358</v>
      </c>
      <c r="H160" s="299" t="s">
        <v>2413</v>
      </c>
      <c r="I160" s="300" t="str">
        <f aca="false">A160&amp;F160</f>
        <v>50434101d</v>
      </c>
      <c r="J160" s="301" t="str">
        <f aca="false">A160&amp;G160</f>
        <v>50434101026 03</v>
      </c>
      <c r="K160" s="302"/>
      <c r="L160" s="301" t="str">
        <f aca="false">A160&amp;G160&amp;H160</f>
        <v>50434101026 03B</v>
      </c>
      <c r="M160" s="302" t="str">
        <f aca="false">B160&amp;F160&amp;H160&amp;C160</f>
        <v>Slovenská kanoistikadBBergendi Sofia</v>
      </c>
      <c r="N160" s="288" t="str">
        <f aca="false">+I160&amp;H160</f>
        <v>50434101dB</v>
      </c>
    </row>
    <row r="161" customFormat="false" ht="9.75" hidden="false" customHeight="false" outlineLevel="0" collapsed="false">
      <c r="A161" s="298" t="s">
        <v>1416</v>
      </c>
      <c r="B161" s="294" t="str">
        <f aca="false">VLOOKUP(A161,Adr!A:B,2,FALSE())</f>
        <v>Slovenská kanoistika</v>
      </c>
      <c r="C161" s="295" t="s">
        <v>2519</v>
      </c>
      <c r="D161" s="296" t="n">
        <v>15600</v>
      </c>
      <c r="E161" s="297" t="n">
        <v>0</v>
      </c>
      <c r="F161" s="298" t="s">
        <v>382</v>
      </c>
      <c r="G161" s="299" t="s">
        <v>358</v>
      </c>
      <c r="H161" s="299" t="s">
        <v>2413</v>
      </c>
      <c r="I161" s="300" t="str">
        <f aca="false">A161&amp;F161</f>
        <v>50434101d</v>
      </c>
      <c r="J161" s="301" t="str">
        <f aca="false">A161&amp;G161</f>
        <v>50434101026 03</v>
      </c>
      <c r="K161" s="302"/>
      <c r="L161" s="301" t="str">
        <f aca="false">A161&amp;G161&amp;H161</f>
        <v>50434101026 03B</v>
      </c>
      <c r="M161" s="302" t="str">
        <f aca="false">B161&amp;F161&amp;H161&amp;C161</f>
        <v>Slovenská kanoistikadBBotek Adam</v>
      </c>
      <c r="N161" s="288" t="str">
        <f aca="false">+I161&amp;H161</f>
        <v>50434101dB</v>
      </c>
    </row>
    <row r="162" customFormat="false" ht="9.75" hidden="false" customHeight="false" outlineLevel="0" collapsed="false">
      <c r="A162" s="310" t="s">
        <v>1416</v>
      </c>
      <c r="B162" s="294" t="str">
        <f aca="false">VLOOKUP(A162,Adr!A:B,2,FALSE())</f>
        <v>Slovenská kanoistika</v>
      </c>
      <c r="C162" s="295" t="s">
        <v>2520</v>
      </c>
      <c r="D162" s="296" t="n">
        <v>15000</v>
      </c>
      <c r="E162" s="305" t="n">
        <v>0</v>
      </c>
      <c r="F162" s="298" t="s">
        <v>382</v>
      </c>
      <c r="G162" s="299" t="s">
        <v>358</v>
      </c>
      <c r="H162" s="299" t="s">
        <v>2413</v>
      </c>
      <c r="I162" s="300" t="str">
        <f aca="false">A162&amp;F162</f>
        <v>50434101d</v>
      </c>
      <c r="J162" s="301" t="str">
        <f aca="false">A162&amp;G162</f>
        <v>50434101026 03</v>
      </c>
      <c r="K162" s="302"/>
      <c r="L162" s="301" t="str">
        <f aca="false">A162&amp;G162&amp;H162</f>
        <v>50434101026 03B</v>
      </c>
      <c r="M162" s="302" t="str">
        <f aca="false">B162&amp;F162&amp;H162&amp;C162</f>
        <v>Slovenská kanoistikadBBugár Reka</v>
      </c>
      <c r="N162" s="288" t="str">
        <f aca="false">+I162&amp;H162</f>
        <v>50434101dB</v>
      </c>
    </row>
    <row r="163" customFormat="false" ht="9.75" hidden="false" customHeight="false" outlineLevel="0" collapsed="false">
      <c r="A163" s="298" t="s">
        <v>1416</v>
      </c>
      <c r="B163" s="294" t="str">
        <f aca="false">VLOOKUP(A163,Adr!A:B,2,FALSE())</f>
        <v>Slovenská kanoistika</v>
      </c>
      <c r="C163" s="295" t="s">
        <v>2521</v>
      </c>
      <c r="D163" s="296" t="n">
        <v>9300</v>
      </c>
      <c r="E163" s="297" t="n">
        <v>0</v>
      </c>
      <c r="F163" s="298" t="s">
        <v>382</v>
      </c>
      <c r="G163" s="299" t="s">
        <v>358</v>
      </c>
      <c r="H163" s="299" t="s">
        <v>2413</v>
      </c>
      <c r="I163" s="300" t="str">
        <f aca="false">A163&amp;F163</f>
        <v>50434101d</v>
      </c>
      <c r="J163" s="301" t="str">
        <f aca="false">A163&amp;G163</f>
        <v>50434101026 03</v>
      </c>
      <c r="K163" s="302"/>
      <c r="L163" s="301" t="str">
        <f aca="false">A163&amp;G163&amp;H163</f>
        <v>50434101026 03B</v>
      </c>
      <c r="M163" s="302" t="str">
        <f aca="false">B163&amp;F163&amp;H163&amp;C163</f>
        <v>Slovenská kanoistikadBČulenová Dagmar</v>
      </c>
      <c r="N163" s="288" t="str">
        <f aca="false">+I163&amp;H163</f>
        <v>50434101dB</v>
      </c>
    </row>
    <row r="164" customFormat="false" ht="9.75" hidden="false" customHeight="false" outlineLevel="0" collapsed="false">
      <c r="A164" s="298" t="s">
        <v>1416</v>
      </c>
      <c r="B164" s="294" t="str">
        <f aca="false">VLOOKUP(A164,Adr!A:B,2,FALSE())</f>
        <v>Slovenská kanoistika</v>
      </c>
      <c r="C164" s="306" t="s">
        <v>2522</v>
      </c>
      <c r="D164" s="307" t="n">
        <v>7500</v>
      </c>
      <c r="E164" s="305" t="n">
        <v>0</v>
      </c>
      <c r="F164" s="298" t="s">
        <v>382</v>
      </c>
      <c r="G164" s="299" t="s">
        <v>358</v>
      </c>
      <c r="H164" s="299" t="s">
        <v>2413</v>
      </c>
      <c r="I164" s="300" t="str">
        <f aca="false">A164&amp;F164</f>
        <v>50434101d</v>
      </c>
      <c r="J164" s="301" t="str">
        <f aca="false">A164&amp;G164</f>
        <v>50434101026 03</v>
      </c>
      <c r="K164" s="302"/>
      <c r="L164" s="301" t="str">
        <f aca="false">A164&amp;G164&amp;H164</f>
        <v>50434101026 03B</v>
      </c>
      <c r="M164" s="302" t="str">
        <f aca="false">B164&amp;F164&amp;H164&amp;C164</f>
        <v>Slovenská kanoistikadBDoktorík Dominik</v>
      </c>
      <c r="N164" s="288" t="str">
        <f aca="false">+I164&amp;H164</f>
        <v>50434101dB</v>
      </c>
    </row>
    <row r="165" customFormat="false" ht="9.75" hidden="false" customHeight="false" outlineLevel="0" collapsed="false">
      <c r="A165" s="298" t="s">
        <v>1416</v>
      </c>
      <c r="B165" s="294" t="str">
        <f aca="false">VLOOKUP(A165,Adr!A:B,2,FALSE())</f>
        <v>Slovenská kanoistika</v>
      </c>
      <c r="C165" s="306" t="s">
        <v>2523</v>
      </c>
      <c r="D165" s="307" t="n">
        <v>15000</v>
      </c>
      <c r="E165" s="297" t="n">
        <v>0</v>
      </c>
      <c r="F165" s="298" t="s">
        <v>382</v>
      </c>
      <c r="G165" s="299" t="s">
        <v>358</v>
      </c>
      <c r="H165" s="299" t="s">
        <v>2413</v>
      </c>
      <c r="I165" s="300" t="str">
        <f aca="false">A165&amp;F165</f>
        <v>50434101d</v>
      </c>
      <c r="J165" s="301" t="str">
        <f aca="false">A165&amp;G165</f>
        <v>50434101026 03</v>
      </c>
      <c r="K165" s="302"/>
      <c r="L165" s="301" t="str">
        <f aca="false">A165&amp;G165&amp;H165</f>
        <v>50434101026 03B</v>
      </c>
      <c r="M165" s="302" t="str">
        <f aca="false">B165&amp;F165&amp;H165&amp;C165</f>
        <v>Slovenská kanoistikadBDorner Milan</v>
      </c>
      <c r="N165" s="288" t="str">
        <f aca="false">+I165&amp;H165</f>
        <v>50434101dB</v>
      </c>
    </row>
    <row r="166" customFormat="false" ht="9.75" hidden="false" customHeight="false" outlineLevel="0" collapsed="false">
      <c r="A166" s="298" t="s">
        <v>1416</v>
      </c>
      <c r="B166" s="294" t="str">
        <f aca="false">VLOOKUP(A166,Adr!A:B,2,FALSE())</f>
        <v>Slovenská kanoistika</v>
      </c>
      <c r="C166" s="312" t="s">
        <v>2524</v>
      </c>
      <c r="D166" s="307" t="n">
        <v>20000</v>
      </c>
      <c r="E166" s="305" t="n">
        <v>0</v>
      </c>
      <c r="F166" s="298" t="s">
        <v>382</v>
      </c>
      <c r="G166" s="299" t="s">
        <v>358</v>
      </c>
      <c r="H166" s="299" t="s">
        <v>2413</v>
      </c>
      <c r="I166" s="300" t="str">
        <f aca="false">A166&amp;F166</f>
        <v>50434101d</v>
      </c>
      <c r="J166" s="301" t="str">
        <f aca="false">A166&amp;G166</f>
        <v>50434101026 03</v>
      </c>
      <c r="K166" s="302"/>
      <c r="L166" s="301" t="str">
        <f aca="false">A166&amp;G166&amp;H166</f>
        <v>50434101026 03B</v>
      </c>
      <c r="M166" s="302" t="str">
        <f aca="false">B166&amp;F166&amp;H166&amp;C166</f>
        <v>Slovenská kanoistikadBDuda Filip</v>
      </c>
      <c r="N166" s="288" t="str">
        <f aca="false">+I166&amp;H166</f>
        <v>50434101dB</v>
      </c>
    </row>
    <row r="167" customFormat="false" ht="9.75" hidden="false" customHeight="false" outlineLevel="0" collapsed="false">
      <c r="A167" s="310" t="s">
        <v>1416</v>
      </c>
      <c r="B167" s="294" t="str">
        <f aca="false">VLOOKUP(A167,Adr!A:B,2,FALSE())</f>
        <v>Slovenská kanoistika</v>
      </c>
      <c r="C167" s="299" t="s">
        <v>2525</v>
      </c>
      <c r="D167" s="309" t="n">
        <v>10000</v>
      </c>
      <c r="E167" s="297" t="n">
        <v>0</v>
      </c>
      <c r="F167" s="298" t="s">
        <v>382</v>
      </c>
      <c r="G167" s="299" t="s">
        <v>358</v>
      </c>
      <c r="H167" s="299" t="s">
        <v>2413</v>
      </c>
      <c r="I167" s="300" t="str">
        <f aca="false">A167&amp;F167</f>
        <v>50434101d</v>
      </c>
      <c r="J167" s="301" t="str">
        <f aca="false">A167&amp;G167</f>
        <v>50434101026 03</v>
      </c>
      <c r="K167" s="302"/>
      <c r="L167" s="301" t="str">
        <f aca="false">A167&amp;G167&amp;H167</f>
        <v>50434101026 03B</v>
      </c>
      <c r="M167" s="302" t="str">
        <f aca="false">B167&amp;F167&amp;H167&amp;C167</f>
        <v>Slovenská kanoistikadBEgyházy Dominik</v>
      </c>
      <c r="N167" s="288" t="str">
        <f aca="false">+I167&amp;H167</f>
        <v>50434101dB</v>
      </c>
    </row>
    <row r="168" customFormat="false" ht="9.75" hidden="false" customHeight="false" outlineLevel="0" collapsed="false">
      <c r="A168" s="308" t="s">
        <v>1416</v>
      </c>
      <c r="B168" s="294" t="str">
        <f aca="false">VLOOKUP(A168,Adr!A:B,2,FALSE())</f>
        <v>Slovenská kanoistika</v>
      </c>
      <c r="C168" s="299" t="s">
        <v>2526</v>
      </c>
      <c r="D168" s="309" t="n">
        <v>15000</v>
      </c>
      <c r="E168" s="305" t="n">
        <v>0</v>
      </c>
      <c r="F168" s="298" t="s">
        <v>382</v>
      </c>
      <c r="G168" s="299" t="s">
        <v>358</v>
      </c>
      <c r="H168" s="299" t="s">
        <v>2413</v>
      </c>
      <c r="I168" s="300" t="str">
        <f aca="false">A168&amp;F168</f>
        <v>50434101d</v>
      </c>
      <c r="J168" s="301" t="str">
        <f aca="false">A168&amp;G168</f>
        <v>50434101026 03</v>
      </c>
      <c r="K168" s="302"/>
      <c r="L168" s="301" t="str">
        <f aca="false">A168&amp;G168&amp;H168</f>
        <v>50434101026 03B</v>
      </c>
      <c r="M168" s="302" t="str">
        <f aca="false">B168&amp;F168&amp;H168&amp;C168</f>
        <v>Slovenská kanoistikadBGacsal Ákos</v>
      </c>
      <c r="N168" s="288" t="str">
        <f aca="false">+I168&amp;H168</f>
        <v>50434101dB</v>
      </c>
    </row>
    <row r="169" customFormat="false" ht="9.75" hidden="false" customHeight="false" outlineLevel="0" collapsed="false">
      <c r="A169" s="308" t="s">
        <v>1416</v>
      </c>
      <c r="B169" s="294" t="str">
        <f aca="false">VLOOKUP(A169,Adr!A:B,2,FALSE())</f>
        <v>Slovenská kanoistika</v>
      </c>
      <c r="C169" s="306" t="s">
        <v>2527</v>
      </c>
      <c r="D169" s="307" t="n">
        <v>10000</v>
      </c>
      <c r="E169" s="297" t="n">
        <v>0</v>
      </c>
      <c r="F169" s="298" t="s">
        <v>382</v>
      </c>
      <c r="G169" s="299" t="s">
        <v>358</v>
      </c>
      <c r="H169" s="299" t="s">
        <v>2413</v>
      </c>
      <c r="I169" s="300" t="str">
        <f aca="false">A169&amp;F169</f>
        <v>50434101d</v>
      </c>
      <c r="J169" s="301" t="str">
        <f aca="false">A169&amp;G169</f>
        <v>50434101026 03</v>
      </c>
      <c r="K169" s="302"/>
      <c r="L169" s="301" t="str">
        <f aca="false">A169&amp;G169&amp;H169</f>
        <v>50434101026 03B</v>
      </c>
      <c r="M169" s="302" t="str">
        <f aca="false">B169&amp;F169&amp;H169&amp;C169</f>
        <v>Slovenská kanoistikadBGavorová Hana</v>
      </c>
      <c r="N169" s="288" t="str">
        <f aca="false">+I169&amp;H169</f>
        <v>50434101dB</v>
      </c>
    </row>
    <row r="170" customFormat="false" ht="9.75" hidden="false" customHeight="false" outlineLevel="0" collapsed="false">
      <c r="A170" s="258" t="s">
        <v>1416</v>
      </c>
      <c r="B170" s="294" t="str">
        <f aca="false">VLOOKUP(A170,Adr!A:B,2,FALSE())</f>
        <v>Slovenská kanoistika</v>
      </c>
      <c r="C170" s="295" t="s">
        <v>2528</v>
      </c>
      <c r="D170" s="296" t="n">
        <v>50000</v>
      </c>
      <c r="E170" s="305" t="n">
        <v>0</v>
      </c>
      <c r="F170" s="298" t="s">
        <v>382</v>
      </c>
      <c r="G170" s="299" t="s">
        <v>358</v>
      </c>
      <c r="H170" s="299" t="s">
        <v>2413</v>
      </c>
      <c r="I170" s="300" t="str">
        <f aca="false">A170&amp;F170</f>
        <v>50434101d</v>
      </c>
      <c r="J170" s="301" t="str">
        <f aca="false">A170&amp;G170</f>
        <v>50434101026 03</v>
      </c>
      <c r="K170" s="302"/>
      <c r="L170" s="301" t="str">
        <f aca="false">A170&amp;G170&amp;H170</f>
        <v>50434101026 03B</v>
      </c>
      <c r="M170" s="302" t="str">
        <f aca="false">B170&amp;F170&amp;H170&amp;C170</f>
        <v>Slovenská kanoistikadBGrigar Jakub</v>
      </c>
      <c r="N170" s="288" t="str">
        <f aca="false">+I170&amp;H170</f>
        <v>50434101dB</v>
      </c>
    </row>
    <row r="171" customFormat="false" ht="9.75" hidden="false" customHeight="false" outlineLevel="0" collapsed="false">
      <c r="A171" s="308" t="s">
        <v>1416</v>
      </c>
      <c r="B171" s="294" t="str">
        <f aca="false">VLOOKUP(A171,Adr!A:B,2,FALSE())</f>
        <v>Slovenská kanoistika</v>
      </c>
      <c r="C171" s="306" t="s">
        <v>2529</v>
      </c>
      <c r="D171" s="307" t="n">
        <v>10000</v>
      </c>
      <c r="E171" s="297" t="n">
        <v>0</v>
      </c>
      <c r="F171" s="298" t="s">
        <v>382</v>
      </c>
      <c r="G171" s="299" t="s">
        <v>358</v>
      </c>
      <c r="H171" s="299" t="s">
        <v>2413</v>
      </c>
      <c r="I171" s="300" t="str">
        <f aca="false">A171&amp;F171</f>
        <v>50434101d</v>
      </c>
      <c r="J171" s="301" t="str">
        <f aca="false">A171&amp;G171</f>
        <v>50434101026 03</v>
      </c>
      <c r="K171" s="302"/>
      <c r="L171" s="301" t="str">
        <f aca="false">A171&amp;G171&amp;H171</f>
        <v>50434101026 03B</v>
      </c>
      <c r="M171" s="302" t="str">
        <f aca="false">B171&amp;F171&amp;H171&amp;C171</f>
        <v>Slovenská kanoistikadBHvojníková Nikola</v>
      </c>
      <c r="N171" s="288" t="str">
        <f aca="false">+I171&amp;H171</f>
        <v>50434101dB</v>
      </c>
    </row>
    <row r="172" customFormat="false" ht="9.75" hidden="false" customHeight="false" outlineLevel="0" collapsed="false">
      <c r="A172" s="258" t="s">
        <v>1416</v>
      </c>
      <c r="B172" s="294" t="str">
        <f aca="false">VLOOKUP(A172,Adr!A:B,2,FALSE())</f>
        <v>Slovenská kanoistika</v>
      </c>
      <c r="C172" s="306" t="s">
        <v>2530</v>
      </c>
      <c r="D172" s="296" t="n">
        <v>10000</v>
      </c>
      <c r="E172" s="305" t="n">
        <v>0</v>
      </c>
      <c r="F172" s="298" t="s">
        <v>382</v>
      </c>
      <c r="G172" s="299" t="s">
        <v>358</v>
      </c>
      <c r="H172" s="299" t="s">
        <v>2413</v>
      </c>
      <c r="I172" s="300" t="str">
        <f aca="false">A172&amp;F172</f>
        <v>50434101d</v>
      </c>
      <c r="J172" s="301" t="str">
        <f aca="false">A172&amp;G172</f>
        <v>50434101026 03</v>
      </c>
      <c r="K172" s="302"/>
      <c r="L172" s="301" t="str">
        <f aca="false">A172&amp;G172&amp;H172</f>
        <v>50434101026 03B</v>
      </c>
      <c r="M172" s="302" t="str">
        <f aca="false">B172&amp;F172&amp;H172&amp;C172</f>
        <v>Slovenská kanoistikadBChlebová Ivana</v>
      </c>
      <c r="N172" s="288" t="str">
        <f aca="false">+I172&amp;H172</f>
        <v>50434101dB</v>
      </c>
    </row>
    <row r="173" customFormat="false" ht="9.75" hidden="false" customHeight="false" outlineLevel="0" collapsed="false">
      <c r="A173" s="298" t="s">
        <v>1416</v>
      </c>
      <c r="B173" s="294" t="str">
        <f aca="false">VLOOKUP(A173,Adr!A:B,2,FALSE())</f>
        <v>Slovenská kanoistika</v>
      </c>
      <c r="C173" s="299" t="s">
        <v>2531</v>
      </c>
      <c r="D173" s="309" t="n">
        <v>10000</v>
      </c>
      <c r="E173" s="297" t="n">
        <v>0</v>
      </c>
      <c r="F173" s="298" t="s">
        <v>382</v>
      </c>
      <c r="G173" s="299" t="s">
        <v>358</v>
      </c>
      <c r="H173" s="299" t="s">
        <v>2413</v>
      </c>
      <c r="I173" s="300" t="str">
        <f aca="false">A173&amp;F173</f>
        <v>50434101d</v>
      </c>
      <c r="J173" s="301" t="str">
        <f aca="false">A173&amp;G173</f>
        <v>50434101026 03</v>
      </c>
      <c r="K173" s="302"/>
      <c r="L173" s="301" t="str">
        <f aca="false">A173&amp;G173&amp;H173</f>
        <v>50434101026 03B</v>
      </c>
      <c r="M173" s="302" t="str">
        <f aca="false">B173&amp;F173&amp;H173&amp;C173</f>
        <v>Slovenská kanoistikadBKořínek Matyáš</v>
      </c>
      <c r="N173" s="288" t="str">
        <f aca="false">+I173&amp;H173</f>
        <v>50434101dB</v>
      </c>
    </row>
    <row r="174" customFormat="false" ht="9.75" hidden="false" customHeight="false" outlineLevel="0" collapsed="false">
      <c r="A174" s="310" t="s">
        <v>1416</v>
      </c>
      <c r="B174" s="294" t="str">
        <f aca="false">VLOOKUP(A174,Adr!A:B,2,FALSE())</f>
        <v>Slovenská kanoistika</v>
      </c>
      <c r="C174" s="299" t="s">
        <v>2532</v>
      </c>
      <c r="D174" s="309" t="n">
        <v>10000</v>
      </c>
      <c r="E174" s="305" t="n">
        <v>0</v>
      </c>
      <c r="F174" s="298" t="s">
        <v>382</v>
      </c>
      <c r="G174" s="299" t="s">
        <v>358</v>
      </c>
      <c r="H174" s="299" t="s">
        <v>2413</v>
      </c>
      <c r="I174" s="300" t="str">
        <f aca="false">A174&amp;F174</f>
        <v>50434101d</v>
      </c>
      <c r="J174" s="301" t="str">
        <f aca="false">A174&amp;G174</f>
        <v>50434101026 03</v>
      </c>
      <c r="K174" s="302"/>
      <c r="L174" s="301" t="str">
        <f aca="false">A174&amp;G174&amp;H174</f>
        <v>50434101026 03B</v>
      </c>
      <c r="M174" s="302" t="str">
        <f aca="false">B174&amp;F174&amp;H174&amp;C174</f>
        <v>Slovenská kanoistikadBKrajčí Samuel</v>
      </c>
      <c r="N174" s="288" t="str">
        <f aca="false">+I174&amp;H174</f>
        <v>50434101dB</v>
      </c>
    </row>
    <row r="175" customFormat="false" ht="9.75" hidden="false" customHeight="false" outlineLevel="0" collapsed="false">
      <c r="A175" s="298" t="s">
        <v>1416</v>
      </c>
      <c r="B175" s="294" t="str">
        <f aca="false">VLOOKUP(A175,Adr!A:B,2,FALSE())</f>
        <v>Slovenská kanoistika</v>
      </c>
      <c r="C175" s="295" t="s">
        <v>2533</v>
      </c>
      <c r="D175" s="296" t="n">
        <v>9300</v>
      </c>
      <c r="E175" s="297" t="n">
        <v>0</v>
      </c>
      <c r="F175" s="298" t="s">
        <v>382</v>
      </c>
      <c r="G175" s="299" t="s">
        <v>358</v>
      </c>
      <c r="H175" s="299" t="s">
        <v>2413</v>
      </c>
      <c r="I175" s="300" t="str">
        <f aca="false">A175&amp;F175</f>
        <v>50434101d</v>
      </c>
      <c r="J175" s="301" t="str">
        <f aca="false">A175&amp;G175</f>
        <v>50434101026 03</v>
      </c>
      <c r="K175" s="302"/>
      <c r="L175" s="301" t="str">
        <f aca="false">A175&amp;G175&amp;H175</f>
        <v>50434101026 03B</v>
      </c>
      <c r="M175" s="302" t="str">
        <f aca="false">B175&amp;F175&amp;H175&amp;C175</f>
        <v>Slovenská kanoistikadBLepi Máté</v>
      </c>
      <c r="N175" s="288" t="str">
        <f aca="false">+I175&amp;H175</f>
        <v>50434101dB</v>
      </c>
    </row>
    <row r="176" customFormat="false" ht="9.75" hidden="false" customHeight="false" outlineLevel="0" collapsed="false">
      <c r="A176" s="258" t="s">
        <v>1416</v>
      </c>
      <c r="B176" s="294" t="str">
        <f aca="false">VLOOKUP(A176,Adr!A:B,2,FALSE())</f>
        <v>Slovenská kanoistika</v>
      </c>
      <c r="C176" s="299" t="s">
        <v>2534</v>
      </c>
      <c r="D176" s="309" t="n">
        <v>10000</v>
      </c>
      <c r="E176" s="305" t="n">
        <v>0</v>
      </c>
      <c r="F176" s="298" t="s">
        <v>382</v>
      </c>
      <c r="G176" s="299" t="s">
        <v>358</v>
      </c>
      <c r="H176" s="299" t="s">
        <v>2413</v>
      </c>
      <c r="I176" s="300" t="str">
        <f aca="false">A176&amp;F176</f>
        <v>50434101d</v>
      </c>
      <c r="J176" s="301" t="str">
        <f aca="false">A176&amp;G176</f>
        <v>50434101026 03</v>
      </c>
      <c r="K176" s="302"/>
      <c r="L176" s="301" t="str">
        <f aca="false">A176&amp;G176&amp;H176</f>
        <v>50434101026 03B</v>
      </c>
      <c r="M176" s="302" t="str">
        <f aca="false">B176&amp;F176&amp;H176&amp;C176</f>
        <v>Slovenská kanoistikadBLukáč Teo Peter</v>
      </c>
      <c r="N176" s="288" t="str">
        <f aca="false">+I176&amp;H176</f>
        <v>50434101dB</v>
      </c>
    </row>
    <row r="177" customFormat="false" ht="9.75" hidden="false" customHeight="false" outlineLevel="0" collapsed="false">
      <c r="A177" s="258" t="s">
        <v>1416</v>
      </c>
      <c r="B177" s="294" t="str">
        <f aca="false">VLOOKUP(A177,Adr!A:B,2,FALSE())</f>
        <v>Slovenská kanoistika</v>
      </c>
      <c r="C177" s="299" t="s">
        <v>2535</v>
      </c>
      <c r="D177" s="309" t="n">
        <v>25000</v>
      </c>
      <c r="E177" s="297" t="n">
        <v>0</v>
      </c>
      <c r="F177" s="298" t="s">
        <v>382</v>
      </c>
      <c r="G177" s="299" t="s">
        <v>358</v>
      </c>
      <c r="H177" s="299" t="s">
        <v>2413</v>
      </c>
      <c r="I177" s="300" t="str">
        <f aca="false">A177&amp;F177</f>
        <v>50434101d</v>
      </c>
      <c r="J177" s="301" t="str">
        <f aca="false">A177&amp;G177</f>
        <v>50434101026 03</v>
      </c>
      <c r="K177" s="302"/>
      <c r="L177" s="301" t="str">
        <f aca="false">A177&amp;G177&amp;H177</f>
        <v>50434101026 03B</v>
      </c>
      <c r="M177" s="302" t="str">
        <f aca="false">B177&amp;F177&amp;H177&amp;C177</f>
        <v>Slovenská kanoistikadBLuknárová Emanuela</v>
      </c>
      <c r="N177" s="288" t="str">
        <f aca="false">+I177&amp;H177</f>
        <v>50434101dB</v>
      </c>
    </row>
    <row r="178" customFormat="false" ht="9.75" hidden="false" customHeight="false" outlineLevel="0" collapsed="false">
      <c r="A178" s="258" t="s">
        <v>1416</v>
      </c>
      <c r="B178" s="294" t="str">
        <f aca="false">VLOOKUP(A178,Adr!A:B,2,FALSE())</f>
        <v>Slovenská kanoistika</v>
      </c>
      <c r="C178" s="306" t="s">
        <v>2536</v>
      </c>
      <c r="D178" s="296" t="n">
        <v>9300</v>
      </c>
      <c r="E178" s="305" t="n">
        <v>0</v>
      </c>
      <c r="F178" s="298" t="s">
        <v>382</v>
      </c>
      <c r="G178" s="299" t="s">
        <v>358</v>
      </c>
      <c r="H178" s="299" t="s">
        <v>2413</v>
      </c>
      <c r="I178" s="300" t="str">
        <f aca="false">A178&amp;F178</f>
        <v>50434101d</v>
      </c>
      <c r="J178" s="301" t="str">
        <f aca="false">A178&amp;G178</f>
        <v>50434101026 03</v>
      </c>
      <c r="K178" s="302"/>
      <c r="L178" s="301" t="str">
        <f aca="false">A178&amp;G178&amp;H178</f>
        <v>50434101026 03B</v>
      </c>
      <c r="M178" s="302" t="str">
        <f aca="false">B178&amp;F178&amp;H178&amp;C178</f>
        <v>Slovenská kanoistikadBMarsal Máté</v>
      </c>
      <c r="N178" s="288" t="str">
        <f aca="false">+I178&amp;H178</f>
        <v>50434101dB</v>
      </c>
    </row>
    <row r="179" customFormat="false" ht="9.75" hidden="false" customHeight="false" outlineLevel="0" collapsed="false">
      <c r="A179" s="308" t="s">
        <v>1416</v>
      </c>
      <c r="B179" s="294" t="str">
        <f aca="false">VLOOKUP(A179,Adr!A:B,2,FALSE())</f>
        <v>Slovenská kanoistika</v>
      </c>
      <c r="C179" s="306" t="s">
        <v>2537</v>
      </c>
      <c r="D179" s="296" t="n">
        <v>20000</v>
      </c>
      <c r="E179" s="297" t="n">
        <v>0</v>
      </c>
      <c r="F179" s="298" t="s">
        <v>382</v>
      </c>
      <c r="G179" s="299" t="s">
        <v>358</v>
      </c>
      <c r="H179" s="299" t="s">
        <v>2413</v>
      </c>
      <c r="I179" s="300" t="str">
        <f aca="false">A179&amp;F179</f>
        <v>50434101d</v>
      </c>
      <c r="J179" s="301" t="str">
        <f aca="false">A179&amp;G179</f>
        <v>50434101026 03</v>
      </c>
      <c r="K179" s="302"/>
      <c r="L179" s="301" t="str">
        <f aca="false">A179&amp;G179&amp;H179</f>
        <v>50434101026 03B</v>
      </c>
      <c r="M179" s="302" t="str">
        <f aca="false">B179&amp;F179&amp;H179&amp;C179</f>
        <v>Slovenská kanoistikadBMartikán Michal</v>
      </c>
      <c r="N179" s="288" t="str">
        <f aca="false">+I179&amp;H179</f>
        <v>50434101dB</v>
      </c>
    </row>
    <row r="180" customFormat="false" ht="9.75" hidden="false" customHeight="false" outlineLevel="0" collapsed="false">
      <c r="A180" s="308" t="s">
        <v>1416</v>
      </c>
      <c r="B180" s="294" t="str">
        <f aca="false">VLOOKUP(A180,Adr!A:B,2,FALSE())</f>
        <v>Slovenská kanoistika</v>
      </c>
      <c r="C180" s="295" t="s">
        <v>2538</v>
      </c>
      <c r="D180" s="296" t="n">
        <v>70000</v>
      </c>
      <c r="E180" s="305" t="n">
        <v>0</v>
      </c>
      <c r="F180" s="298" t="s">
        <v>382</v>
      </c>
      <c r="G180" s="299" t="s">
        <v>358</v>
      </c>
      <c r="H180" s="299" t="s">
        <v>2413</v>
      </c>
      <c r="I180" s="300" t="str">
        <f aca="false">A180&amp;F180</f>
        <v>50434101d</v>
      </c>
      <c r="J180" s="301" t="str">
        <f aca="false">A180&amp;G180</f>
        <v>50434101026 03</v>
      </c>
      <c r="K180" s="302"/>
      <c r="L180" s="301" t="str">
        <f aca="false">A180&amp;G180&amp;H180</f>
        <v>50434101026 03B</v>
      </c>
      <c r="M180" s="302" t="str">
        <f aca="false">B180&amp;F180&amp;H180&amp;C180</f>
        <v>Slovenská kanoistikadBMintálová Eliška</v>
      </c>
      <c r="N180" s="288" t="str">
        <f aca="false">+I180&amp;H180</f>
        <v>50434101dB</v>
      </c>
    </row>
    <row r="181" customFormat="false" ht="9.75" hidden="false" customHeight="false" outlineLevel="0" collapsed="false">
      <c r="A181" s="308" t="s">
        <v>1416</v>
      </c>
      <c r="B181" s="294" t="str">
        <f aca="false">VLOOKUP(A181,Adr!A:B,2,FALSE())</f>
        <v>Slovenská kanoistika</v>
      </c>
      <c r="C181" s="306" t="s">
        <v>2539</v>
      </c>
      <c r="D181" s="296" t="n">
        <v>40000</v>
      </c>
      <c r="E181" s="297" t="n">
        <v>0</v>
      </c>
      <c r="F181" s="298" t="s">
        <v>382</v>
      </c>
      <c r="G181" s="299" t="s">
        <v>358</v>
      </c>
      <c r="H181" s="299" t="s">
        <v>2413</v>
      </c>
      <c r="I181" s="300" t="str">
        <f aca="false">A181&amp;F181</f>
        <v>50434101d</v>
      </c>
      <c r="J181" s="301" t="str">
        <f aca="false">A181&amp;G181</f>
        <v>50434101026 03</v>
      </c>
      <c r="K181" s="302"/>
      <c r="L181" s="301" t="str">
        <f aca="false">A181&amp;G181&amp;H181</f>
        <v>50434101026 03B</v>
      </c>
      <c r="M181" s="302" t="str">
        <f aca="false">B181&amp;F181&amp;H181&amp;C181</f>
        <v>Slovenská kanoistikadBMirgorodský Marko</v>
      </c>
      <c r="N181" s="288" t="str">
        <f aca="false">+I181&amp;H181</f>
        <v>50434101dB</v>
      </c>
    </row>
    <row r="182" customFormat="false" ht="9.75" hidden="false" customHeight="false" outlineLevel="0" collapsed="false">
      <c r="A182" s="298" t="s">
        <v>1416</v>
      </c>
      <c r="B182" s="294" t="str">
        <f aca="false">VLOOKUP(A182,Adr!A:B,2,FALSE())</f>
        <v>Slovenská kanoistika</v>
      </c>
      <c r="C182" s="295" t="s">
        <v>2540</v>
      </c>
      <c r="D182" s="296" t="n">
        <v>15600</v>
      </c>
      <c r="E182" s="305" t="n">
        <v>0</v>
      </c>
      <c r="F182" s="298" t="s">
        <v>382</v>
      </c>
      <c r="G182" s="299" t="s">
        <v>358</v>
      </c>
      <c r="H182" s="299" t="s">
        <v>2413</v>
      </c>
      <c r="I182" s="300" t="str">
        <f aca="false">A182&amp;F182</f>
        <v>50434101d</v>
      </c>
      <c r="J182" s="301" t="str">
        <f aca="false">A182&amp;G182</f>
        <v>50434101026 03</v>
      </c>
      <c r="K182" s="302"/>
      <c r="L182" s="301" t="str">
        <f aca="false">A182&amp;G182&amp;H182</f>
        <v>50434101026 03B</v>
      </c>
      <c r="M182" s="302" t="str">
        <f aca="false">B182&amp;F182&amp;H182&amp;C182</f>
        <v>Slovenská kanoistikadBMyšák Denis</v>
      </c>
      <c r="N182" s="288" t="str">
        <f aca="false">+I182&amp;H182</f>
        <v>50434101dB</v>
      </c>
    </row>
    <row r="183" customFormat="false" ht="9.75" hidden="false" customHeight="false" outlineLevel="0" collapsed="false">
      <c r="A183" s="298" t="s">
        <v>1416</v>
      </c>
      <c r="B183" s="294" t="str">
        <f aca="false">VLOOKUP(A183,Adr!A:B,2,FALSE())</f>
        <v>Slovenská kanoistika</v>
      </c>
      <c r="C183" s="306" t="s">
        <v>2541</v>
      </c>
      <c r="D183" s="307" t="n">
        <v>60000</v>
      </c>
      <c r="E183" s="297" t="n">
        <v>0</v>
      </c>
      <c r="F183" s="298" t="s">
        <v>382</v>
      </c>
      <c r="G183" s="299" t="s">
        <v>358</v>
      </c>
      <c r="H183" s="299" t="s">
        <v>2413</v>
      </c>
      <c r="I183" s="300" t="str">
        <f aca="false">A183&amp;F183</f>
        <v>50434101d</v>
      </c>
      <c r="J183" s="301" t="str">
        <f aca="false">A183&amp;G183</f>
        <v>50434101026 03</v>
      </c>
      <c r="K183" s="302"/>
      <c r="L183" s="301" t="str">
        <f aca="false">A183&amp;G183&amp;H183</f>
        <v>50434101026 03B</v>
      </c>
      <c r="M183" s="302" t="str">
        <f aca="false">B183&amp;F183&amp;H183&amp;C183</f>
        <v>Slovenská kanoistikadBPaňková Zuzana</v>
      </c>
      <c r="N183" s="288" t="str">
        <f aca="false">+I183&amp;H183</f>
        <v>50434101dB</v>
      </c>
    </row>
    <row r="184" customFormat="false" ht="9.75" hidden="false" customHeight="false" outlineLevel="0" collapsed="false">
      <c r="A184" s="308" t="s">
        <v>1416</v>
      </c>
      <c r="B184" s="294" t="str">
        <f aca="false">VLOOKUP(A184,Adr!A:B,2,FALSE())</f>
        <v>Slovenská kanoistika</v>
      </c>
      <c r="C184" s="295" t="s">
        <v>2542</v>
      </c>
      <c r="D184" s="296" t="n">
        <v>9300</v>
      </c>
      <c r="E184" s="305" t="n">
        <v>0</v>
      </c>
      <c r="F184" s="298" t="s">
        <v>382</v>
      </c>
      <c r="G184" s="299" t="s">
        <v>358</v>
      </c>
      <c r="H184" s="299" t="s">
        <v>2413</v>
      </c>
      <c r="I184" s="300" t="str">
        <f aca="false">A184&amp;F184</f>
        <v>50434101d</v>
      </c>
      <c r="J184" s="301" t="str">
        <f aca="false">A184&amp;G184</f>
        <v>50434101026 03</v>
      </c>
      <c r="K184" s="302"/>
      <c r="L184" s="301" t="str">
        <f aca="false">A184&amp;G184&amp;H184</f>
        <v>50434101026 03B</v>
      </c>
      <c r="M184" s="302" t="str">
        <f aca="false">B184&amp;F184&amp;H184&amp;C184</f>
        <v>Slovenská kanoistikadBPecsuková Katarína</v>
      </c>
      <c r="N184" s="288" t="str">
        <f aca="false">+I184&amp;H184</f>
        <v>50434101dB</v>
      </c>
    </row>
    <row r="185" customFormat="false" ht="9.75" hidden="false" customHeight="false" outlineLevel="0" collapsed="false">
      <c r="A185" s="308" t="s">
        <v>1416</v>
      </c>
      <c r="B185" s="294" t="str">
        <f aca="false">VLOOKUP(A185,Adr!A:B,2,FALSE())</f>
        <v>Slovenská kanoistika</v>
      </c>
      <c r="C185" s="295" t="s">
        <v>2543</v>
      </c>
      <c r="D185" s="296" t="n">
        <v>10000</v>
      </c>
      <c r="E185" s="297" t="n">
        <v>0</v>
      </c>
      <c r="F185" s="298" t="s">
        <v>382</v>
      </c>
      <c r="G185" s="299" t="s">
        <v>358</v>
      </c>
      <c r="H185" s="299" t="s">
        <v>2413</v>
      </c>
      <c r="I185" s="300" t="str">
        <f aca="false">A185&amp;F185</f>
        <v>50434101d</v>
      </c>
      <c r="J185" s="301" t="str">
        <f aca="false">A185&amp;G185</f>
        <v>50434101026 03</v>
      </c>
      <c r="K185" s="302"/>
      <c r="L185" s="301" t="str">
        <f aca="false">A185&amp;G185&amp;H185</f>
        <v>50434101026 03B</v>
      </c>
      <c r="M185" s="302" t="str">
        <f aca="false">B185&amp;F185&amp;H185&amp;C185</f>
        <v>Slovenská kanoistikadBRumanský Richard</v>
      </c>
      <c r="N185" s="288" t="str">
        <f aca="false">+I185&amp;H185</f>
        <v>50434101dB</v>
      </c>
    </row>
    <row r="186" customFormat="false" ht="9.75" hidden="false" customHeight="false" outlineLevel="0" collapsed="false">
      <c r="A186" s="308" t="s">
        <v>1416</v>
      </c>
      <c r="B186" s="294" t="str">
        <f aca="false">VLOOKUP(A186,Adr!A:B,2,FALSE())</f>
        <v>Slovenská kanoistika</v>
      </c>
      <c r="C186" s="306" t="s">
        <v>2544</v>
      </c>
      <c r="D186" s="296" t="n">
        <v>10000</v>
      </c>
      <c r="E186" s="305" t="n">
        <v>0</v>
      </c>
      <c r="F186" s="298" t="s">
        <v>382</v>
      </c>
      <c r="G186" s="299" t="s">
        <v>358</v>
      </c>
      <c r="H186" s="299" t="s">
        <v>2413</v>
      </c>
      <c r="I186" s="300" t="str">
        <f aca="false">A186&amp;F186</f>
        <v>50434101d</v>
      </c>
      <c r="J186" s="301" t="str">
        <f aca="false">A186&amp;G186</f>
        <v>50434101026 03</v>
      </c>
      <c r="K186" s="302"/>
      <c r="L186" s="301" t="str">
        <f aca="false">A186&amp;G186&amp;H186</f>
        <v>50434101026 03B</v>
      </c>
      <c r="M186" s="302" t="str">
        <f aca="false">B186&amp;F186&amp;H186&amp;C186</f>
        <v>Slovenská kanoistikadBRužič Patrik</v>
      </c>
      <c r="N186" s="288" t="str">
        <f aca="false">+I186&amp;H186</f>
        <v>50434101dB</v>
      </c>
    </row>
    <row r="187" customFormat="false" ht="9.75" hidden="false" customHeight="false" outlineLevel="0" collapsed="false">
      <c r="A187" s="308" t="s">
        <v>1416</v>
      </c>
      <c r="B187" s="294" t="str">
        <f aca="false">VLOOKUP(A187,Adr!A:B,2,FALSE())</f>
        <v>Slovenská kanoistika</v>
      </c>
      <c r="C187" s="295" t="s">
        <v>2545</v>
      </c>
      <c r="D187" s="296" t="n">
        <v>15000</v>
      </c>
      <c r="E187" s="297" t="n">
        <v>0</v>
      </c>
      <c r="F187" s="298" t="s">
        <v>382</v>
      </c>
      <c r="G187" s="299" t="s">
        <v>358</v>
      </c>
      <c r="H187" s="299" t="s">
        <v>2413</v>
      </c>
      <c r="I187" s="300" t="str">
        <f aca="false">A187&amp;F187</f>
        <v>50434101d</v>
      </c>
      <c r="J187" s="301" t="str">
        <f aca="false">A187&amp;G187</f>
        <v>50434101026 03</v>
      </c>
      <c r="K187" s="302"/>
      <c r="L187" s="301" t="str">
        <f aca="false">A187&amp;G187&amp;H187</f>
        <v>50434101026 03B</v>
      </c>
      <c r="M187" s="302" t="str">
        <f aca="false">B187&amp;F187&amp;H187&amp;C187</f>
        <v>Slovenská kanoistikadBSidová Bianka</v>
      </c>
      <c r="N187" s="288" t="str">
        <f aca="false">+I187&amp;H187</f>
        <v>50434101dB</v>
      </c>
    </row>
    <row r="188" customFormat="false" ht="9.75" hidden="false" customHeight="false" outlineLevel="0" collapsed="false">
      <c r="A188" s="298" t="s">
        <v>1416</v>
      </c>
      <c r="B188" s="294" t="str">
        <f aca="false">VLOOKUP(A188,Adr!A:B,2,FALSE())</f>
        <v>Slovenská kanoistika</v>
      </c>
      <c r="C188" s="306" t="s">
        <v>2546</v>
      </c>
      <c r="D188" s="307" t="n">
        <v>10000</v>
      </c>
      <c r="E188" s="305" t="n">
        <v>0</v>
      </c>
      <c r="F188" s="298" t="s">
        <v>382</v>
      </c>
      <c r="G188" s="299" t="s">
        <v>358</v>
      </c>
      <c r="H188" s="299" t="s">
        <v>2413</v>
      </c>
      <c r="I188" s="300" t="str">
        <f aca="false">A188&amp;F188</f>
        <v>50434101d</v>
      </c>
      <c r="J188" s="301" t="str">
        <f aca="false">A188&amp;G188</f>
        <v>50434101026 03</v>
      </c>
      <c r="K188" s="302"/>
      <c r="L188" s="301" t="str">
        <f aca="false">A188&amp;G188&amp;H188</f>
        <v>50434101026 03B</v>
      </c>
      <c r="M188" s="302" t="str">
        <f aca="false">B188&amp;F188&amp;H188&amp;C188</f>
        <v>Slovenská kanoistikadBSkubík Dávid</v>
      </c>
      <c r="N188" s="288" t="str">
        <f aca="false">+I188&amp;H188</f>
        <v>50434101dB</v>
      </c>
    </row>
    <row r="189" customFormat="false" ht="9.75" hidden="false" customHeight="false" outlineLevel="0" collapsed="false">
      <c r="A189" s="308" t="s">
        <v>1416</v>
      </c>
      <c r="B189" s="294" t="str">
        <f aca="false">VLOOKUP(A189,Adr!A:B,2,FALSE())</f>
        <v>Slovenská kanoistika</v>
      </c>
      <c r="C189" s="299" t="s">
        <v>2547</v>
      </c>
      <c r="D189" s="309" t="n">
        <v>35000</v>
      </c>
      <c r="E189" s="297" t="n">
        <v>0</v>
      </c>
      <c r="F189" s="298" t="s">
        <v>382</v>
      </c>
      <c r="G189" s="299" t="s">
        <v>358</v>
      </c>
      <c r="H189" s="299" t="s">
        <v>2413</v>
      </c>
      <c r="I189" s="300" t="str">
        <f aca="false">A189&amp;F189</f>
        <v>50434101d</v>
      </c>
      <c r="J189" s="301" t="str">
        <f aca="false">A189&amp;G189</f>
        <v>50434101026 03</v>
      </c>
      <c r="K189" s="302"/>
      <c r="L189" s="301" t="str">
        <f aca="false">A189&amp;G189&amp;H189</f>
        <v>50434101026 03B</v>
      </c>
      <c r="M189" s="302" t="str">
        <f aca="false">B189&amp;F189&amp;H189&amp;C189</f>
        <v>Slovenská kanoistikadBStanovská Soňa</v>
      </c>
      <c r="N189" s="288" t="str">
        <f aca="false">+I189&amp;H189</f>
        <v>50434101dB</v>
      </c>
    </row>
    <row r="190" customFormat="false" ht="9.75" hidden="false" customHeight="false" outlineLevel="0" collapsed="false">
      <c r="A190" s="308" t="s">
        <v>1416</v>
      </c>
      <c r="B190" s="294" t="str">
        <f aca="false">VLOOKUP(A190,Adr!A:B,2,FALSE())</f>
        <v>Slovenská kanoistika</v>
      </c>
      <c r="C190" s="295" t="s">
        <v>2548</v>
      </c>
      <c r="D190" s="296" t="n">
        <v>9300</v>
      </c>
      <c r="E190" s="305" t="n">
        <v>0</v>
      </c>
      <c r="F190" s="298" t="s">
        <v>382</v>
      </c>
      <c r="G190" s="299" t="s">
        <v>358</v>
      </c>
      <c r="H190" s="299" t="s">
        <v>2413</v>
      </c>
      <c r="I190" s="300" t="str">
        <f aca="false">A190&amp;F190</f>
        <v>50434101d</v>
      </c>
      <c r="J190" s="301" t="str">
        <f aca="false">A190&amp;G190</f>
        <v>50434101026 03</v>
      </c>
      <c r="K190" s="302"/>
      <c r="L190" s="301" t="str">
        <f aca="false">A190&amp;G190&amp;H190</f>
        <v>50434101026 03B</v>
      </c>
      <c r="M190" s="302" t="str">
        <f aca="false">B190&amp;F190&amp;H190&amp;C190</f>
        <v>Slovenská kanoistikadBSzabó Maximilián</v>
      </c>
      <c r="N190" s="288" t="str">
        <f aca="false">+I190&amp;H190</f>
        <v>50434101dB</v>
      </c>
    </row>
    <row r="191" customFormat="false" ht="9.75" hidden="false" customHeight="false" outlineLevel="0" collapsed="false">
      <c r="A191" s="298" t="s">
        <v>1416</v>
      </c>
      <c r="B191" s="294" t="str">
        <f aca="false">VLOOKUP(A191,Adr!A:B,2,FALSE())</f>
        <v>Slovenská kanoistika</v>
      </c>
      <c r="C191" s="306" t="s">
        <v>2549</v>
      </c>
      <c r="D191" s="307" t="n">
        <v>10000</v>
      </c>
      <c r="E191" s="297" t="n">
        <v>0</v>
      </c>
      <c r="F191" s="298" t="s">
        <v>382</v>
      </c>
      <c r="G191" s="299" t="s">
        <v>358</v>
      </c>
      <c r="H191" s="299" t="s">
        <v>2413</v>
      </c>
      <c r="I191" s="300" t="str">
        <f aca="false">A191&amp;F191</f>
        <v>50434101d</v>
      </c>
      <c r="J191" s="301" t="str">
        <f aca="false">A191&amp;G191</f>
        <v>50434101026 03</v>
      </c>
      <c r="K191" s="302"/>
      <c r="L191" s="301" t="str">
        <f aca="false">A191&amp;G191&amp;H191</f>
        <v>50434101026 03B</v>
      </c>
      <c r="M191" s="302" t="str">
        <f aca="false">B191&amp;F191&amp;H191&amp;C191</f>
        <v>Slovenská kanoistikadBŠevčík Jakub</v>
      </c>
      <c r="N191" s="288" t="str">
        <f aca="false">+I191&amp;H191</f>
        <v>50434101dB</v>
      </c>
    </row>
    <row r="192" customFormat="false" ht="9.75" hidden="false" customHeight="false" outlineLevel="0" collapsed="false">
      <c r="A192" s="298" t="s">
        <v>1416</v>
      </c>
      <c r="B192" s="294" t="str">
        <f aca="false">VLOOKUP(A192,Adr!A:B,2,FALSE())</f>
        <v>Slovenská kanoistika</v>
      </c>
      <c r="C192" s="306" t="s">
        <v>2550</v>
      </c>
      <c r="D192" s="307" t="n">
        <v>7500</v>
      </c>
      <c r="E192" s="297" t="n">
        <v>0</v>
      </c>
      <c r="F192" s="298" t="s">
        <v>382</v>
      </c>
      <c r="G192" s="299" t="s">
        <v>358</v>
      </c>
      <c r="H192" s="299" t="s">
        <v>2413</v>
      </c>
      <c r="I192" s="300" t="str">
        <f aca="false">A192&amp;F192</f>
        <v>50434101d</v>
      </c>
      <c r="J192" s="301" t="str">
        <f aca="false">A192&amp;G192</f>
        <v>50434101026 03</v>
      </c>
      <c r="K192" s="302"/>
      <c r="L192" s="301" t="str">
        <f aca="false">A192&amp;G192&amp;H192</f>
        <v>50434101026 03B</v>
      </c>
      <c r="M192" s="302" t="str">
        <f aca="false">B192&amp;F192&amp;H192&amp;C192</f>
        <v>Slovenská kanoistikadBŠvecová Romana</v>
      </c>
      <c r="N192" s="288" t="str">
        <f aca="false">+I192&amp;H192</f>
        <v>50434101dB</v>
      </c>
    </row>
    <row r="193" customFormat="false" ht="9.75" hidden="false" customHeight="false" outlineLevel="0" collapsed="false">
      <c r="A193" s="298" t="s">
        <v>1416</v>
      </c>
      <c r="B193" s="294" t="str">
        <f aca="false">VLOOKUP(A193,Adr!A:B,2,FALSE())</f>
        <v>Slovenská kanoistika</v>
      </c>
      <c r="C193" s="306" t="s">
        <v>2551</v>
      </c>
      <c r="D193" s="307" t="n">
        <v>7500</v>
      </c>
      <c r="E193" s="305" t="n">
        <v>0</v>
      </c>
      <c r="F193" s="298" t="s">
        <v>382</v>
      </c>
      <c r="G193" s="299" t="s">
        <v>358</v>
      </c>
      <c r="H193" s="299" t="s">
        <v>2413</v>
      </c>
      <c r="I193" s="300" t="str">
        <f aca="false">A193&amp;F193</f>
        <v>50434101d</v>
      </c>
      <c r="J193" s="301" t="str">
        <f aca="false">A193&amp;G193</f>
        <v>50434101026 03</v>
      </c>
      <c r="K193" s="302"/>
      <c r="L193" s="301" t="str">
        <f aca="false">A193&amp;G193&amp;H193</f>
        <v>50434101026 03B</v>
      </c>
      <c r="M193" s="302" t="str">
        <f aca="false">B193&amp;F193&amp;H193&amp;C193</f>
        <v>Slovenská kanoistikadBTóth Ludovít</v>
      </c>
      <c r="N193" s="288" t="str">
        <f aca="false">+I193&amp;H193</f>
        <v>50434101dB</v>
      </c>
    </row>
    <row r="194" customFormat="false" ht="9.75" hidden="false" customHeight="false" outlineLevel="0" collapsed="false">
      <c r="A194" s="308" t="s">
        <v>1416</v>
      </c>
      <c r="B194" s="294" t="str">
        <f aca="false">VLOOKUP(A194,Adr!A:B,2,FALSE())</f>
        <v>Slovenská kanoistika</v>
      </c>
      <c r="C194" s="306" t="s">
        <v>2552</v>
      </c>
      <c r="D194" s="296" t="n">
        <v>15600</v>
      </c>
      <c r="E194" s="297" t="n">
        <v>0</v>
      </c>
      <c r="F194" s="298" t="s">
        <v>382</v>
      </c>
      <c r="G194" s="299" t="s">
        <v>358</v>
      </c>
      <c r="H194" s="299" t="s">
        <v>2413</v>
      </c>
      <c r="I194" s="300" t="str">
        <f aca="false">A194&amp;F194</f>
        <v>50434101d</v>
      </c>
      <c r="J194" s="301" t="str">
        <f aca="false">A194&amp;G194</f>
        <v>50434101026 03</v>
      </c>
      <c r="K194" s="302"/>
      <c r="L194" s="301" t="str">
        <f aca="false">A194&amp;G194&amp;H194</f>
        <v>50434101026 03B</v>
      </c>
      <c r="M194" s="302" t="str">
        <f aca="false">B194&amp;F194&amp;H194&amp;C194</f>
        <v>Slovenská kanoistikadBZalka Csaba</v>
      </c>
      <c r="N194" s="288" t="str">
        <f aca="false">+I194&amp;H194</f>
        <v>50434101dB</v>
      </c>
    </row>
    <row r="195" customFormat="false" ht="9.75" hidden="false" customHeight="false" outlineLevel="0" collapsed="false">
      <c r="A195" s="308" t="s">
        <v>1416</v>
      </c>
      <c r="B195" s="294" t="str">
        <f aca="false">VLOOKUP(A195,Adr!A:B,2,FALSE())</f>
        <v>Slovenská kanoistika</v>
      </c>
      <c r="C195" s="295" t="s">
        <v>2553</v>
      </c>
      <c r="D195" s="296" t="n">
        <v>9300</v>
      </c>
      <c r="E195" s="297" t="n">
        <v>0</v>
      </c>
      <c r="F195" s="298" t="s">
        <v>382</v>
      </c>
      <c r="G195" s="299" t="s">
        <v>358</v>
      </c>
      <c r="H195" s="299" t="s">
        <v>2413</v>
      </c>
      <c r="I195" s="300" t="str">
        <f aca="false">A195&amp;F195</f>
        <v>50434101d</v>
      </c>
      <c r="J195" s="301" t="str">
        <f aca="false">A195&amp;G195</f>
        <v>50434101026 03</v>
      </c>
      <c r="K195" s="302"/>
      <c r="L195" s="301" t="str">
        <f aca="false">A195&amp;G195&amp;H195</f>
        <v>50434101026 03B</v>
      </c>
      <c r="M195" s="302" t="str">
        <f aca="false">B195&amp;F195&amp;H195&amp;C195</f>
        <v>Slovenská kanoistikadBZemánková Hana</v>
      </c>
      <c r="N195" s="288" t="str">
        <f aca="false">+I195&amp;H195</f>
        <v>50434101dB</v>
      </c>
    </row>
    <row r="196" customFormat="false" ht="9.75" hidden="false" customHeight="false" outlineLevel="0" collapsed="false">
      <c r="A196" s="308" t="s">
        <v>1423</v>
      </c>
      <c r="B196" s="294" t="str">
        <f aca="false">VLOOKUP(A196,Adr!A:B,2,FALSE())</f>
        <v>Slovenská Lakrosová Federácia</v>
      </c>
      <c r="C196" s="295" t="s">
        <v>2554</v>
      </c>
      <c r="D196" s="296" t="n">
        <v>19239</v>
      </c>
      <c r="E196" s="305" t="n">
        <v>0</v>
      </c>
      <c r="F196" s="298" t="s">
        <v>376</v>
      </c>
      <c r="G196" s="299" t="s">
        <v>356</v>
      </c>
      <c r="H196" s="299" t="s">
        <v>2413</v>
      </c>
      <c r="I196" s="300" t="str">
        <f aca="false">A196&amp;F196</f>
        <v>30853427a</v>
      </c>
      <c r="J196" s="301" t="str">
        <f aca="false">A196&amp;G196</f>
        <v>30853427026 02</v>
      </c>
      <c r="K196" s="302" t="s">
        <v>2555</v>
      </c>
      <c r="L196" s="301" t="str">
        <f aca="false">A196&amp;G196&amp;H196</f>
        <v>30853427026 02B</v>
      </c>
      <c r="M196" s="302" t="str">
        <f aca="false">B196&amp;F196&amp;H196&amp;C196</f>
        <v>Slovenská Lakrosová FederáciaaBlakros - bežné transfery</v>
      </c>
      <c r="N196" s="288" t="str">
        <f aca="false">+I196&amp;H196</f>
        <v>30853427aB</v>
      </c>
    </row>
    <row r="197" customFormat="false" ht="9.75" hidden="false" customHeight="false" outlineLevel="0" collapsed="false">
      <c r="A197" s="258" t="s">
        <v>1431</v>
      </c>
      <c r="B197" s="294" t="str">
        <f aca="false">VLOOKUP(A197,Adr!A:B,2,FALSE())</f>
        <v>Slovenská lukostrelecká asociácia 3D</v>
      </c>
      <c r="C197" s="306" t="s">
        <v>389</v>
      </c>
      <c r="D197" s="296" t="n">
        <v>45800</v>
      </c>
      <c r="E197" s="297" t="n">
        <v>0</v>
      </c>
      <c r="F197" s="298" t="s">
        <v>388</v>
      </c>
      <c r="G197" s="299" t="s">
        <v>358</v>
      </c>
      <c r="H197" s="299" t="s">
        <v>2413</v>
      </c>
      <c r="I197" s="300" t="str">
        <f aca="false">A197&amp;F197</f>
        <v>36075809g</v>
      </c>
      <c r="J197" s="301" t="str">
        <f aca="false">A197&amp;G197</f>
        <v>36075809026 03</v>
      </c>
      <c r="K197" s="302"/>
      <c r="L197" s="301" t="str">
        <f aca="false">A197&amp;G197&amp;H197</f>
        <v>36075809026 03B</v>
      </c>
      <c r="M197" s="302" t="str">
        <f aca="false">B197&amp;F197&amp;H197&amp;C197</f>
        <v>Slovenská lukostrelecká asociácia 3DgBrozvoj športov, ktoré nie sú uznanými podľa zákona č. 440/2015 Z. z.</v>
      </c>
      <c r="N197" s="288" t="str">
        <f aca="false">+I197&amp;H197</f>
        <v>36075809gB</v>
      </c>
    </row>
    <row r="198" customFormat="false" ht="9.75" hidden="false" customHeight="false" outlineLevel="0" collapsed="false">
      <c r="A198" s="308" t="s">
        <v>1440</v>
      </c>
      <c r="B198" s="294" t="str">
        <f aca="false">VLOOKUP(A198,Adr!A:B,2,FALSE())</f>
        <v>Slovenská motocyklová federácia</v>
      </c>
      <c r="C198" s="306" t="s">
        <v>2556</v>
      </c>
      <c r="D198" s="307" t="n">
        <v>88269</v>
      </c>
      <c r="E198" s="297" t="n">
        <v>0</v>
      </c>
      <c r="F198" s="298" t="s">
        <v>376</v>
      </c>
      <c r="G198" s="299" t="s">
        <v>356</v>
      </c>
      <c r="H198" s="299" t="s">
        <v>2413</v>
      </c>
      <c r="I198" s="300" t="str">
        <f aca="false">A198&amp;F198</f>
        <v>30813883a</v>
      </c>
      <c r="J198" s="301" t="str">
        <f aca="false">A198&amp;G198</f>
        <v>30813883026 02</v>
      </c>
      <c r="K198" s="302" t="s">
        <v>2557</v>
      </c>
      <c r="L198" s="301" t="str">
        <f aca="false">A198&amp;G198&amp;H198</f>
        <v>30813883026 02B</v>
      </c>
      <c r="M198" s="302" t="str">
        <f aca="false">B198&amp;F198&amp;H198&amp;C198</f>
        <v>Slovenská motocyklová federáciaaBmotocyklový šport - bežné transfery</v>
      </c>
      <c r="N198" s="288" t="str">
        <f aca="false">+I198&amp;H198</f>
        <v>30813883aB</v>
      </c>
    </row>
    <row r="199" customFormat="false" ht="9.75" hidden="false" customHeight="false" outlineLevel="0" collapsed="false">
      <c r="A199" s="308" t="s">
        <v>1440</v>
      </c>
      <c r="B199" s="294" t="str">
        <f aca="false">VLOOKUP(A199,Adr!A:B,2,FALSE())</f>
        <v>Slovenská motocyklová federácia</v>
      </c>
      <c r="C199" s="306" t="s">
        <v>2558</v>
      </c>
      <c r="D199" s="296" t="n">
        <v>20000</v>
      </c>
      <c r="E199" s="305" t="n">
        <v>0</v>
      </c>
      <c r="F199" s="298" t="s">
        <v>382</v>
      </c>
      <c r="G199" s="299" t="s">
        <v>358</v>
      </c>
      <c r="H199" s="299" t="s">
        <v>2413</v>
      </c>
      <c r="I199" s="300" t="str">
        <f aca="false">A199&amp;F199</f>
        <v>30813883d</v>
      </c>
      <c r="J199" s="301" t="str">
        <f aca="false">A199&amp;G199</f>
        <v>30813883026 03</v>
      </c>
      <c r="K199" s="302"/>
      <c r="L199" s="301" t="str">
        <f aca="false">A199&amp;G199&amp;H199</f>
        <v>30813883026 03B</v>
      </c>
      <c r="M199" s="302" t="str">
        <f aca="false">B199&amp;F199&amp;H199&amp;C199</f>
        <v>Slovenská motocyklová federáciadBSvitko Štefan</v>
      </c>
      <c r="N199" s="288" t="str">
        <f aca="false">+I199&amp;H199</f>
        <v>30813883dB</v>
      </c>
    </row>
    <row r="200" customFormat="false" ht="9.75" hidden="false" customHeight="false" outlineLevel="0" collapsed="false">
      <c r="A200" s="308" t="s">
        <v>1440</v>
      </c>
      <c r="B200" s="294" t="str">
        <f aca="false">VLOOKUP(A200,Adr!A:B,2,FALSE())</f>
        <v>Slovenská motocyklová federácia</v>
      </c>
      <c r="C200" s="295" t="s">
        <v>2559</v>
      </c>
      <c r="D200" s="296" t="n">
        <v>35000</v>
      </c>
      <c r="E200" s="305" t="n">
        <v>0</v>
      </c>
      <c r="F200" s="298" t="s">
        <v>382</v>
      </c>
      <c r="G200" s="299" t="s">
        <v>358</v>
      </c>
      <c r="H200" s="299" t="s">
        <v>2413</v>
      </c>
      <c r="I200" s="300" t="str">
        <f aca="false">A200&amp;F200</f>
        <v>30813883d</v>
      </c>
      <c r="J200" s="301" t="str">
        <f aca="false">A200&amp;G200</f>
        <v>30813883026 03</v>
      </c>
      <c r="K200" s="302"/>
      <c r="L200" s="301" t="str">
        <f aca="false">A200&amp;G200&amp;H200</f>
        <v>30813883026 03B</v>
      </c>
      <c r="M200" s="302" t="str">
        <f aca="false">B200&amp;F200&amp;H200&amp;C200</f>
        <v>Slovenská motocyklová federáciadBVaculík Martin</v>
      </c>
      <c r="N200" s="288" t="str">
        <f aca="false">+I200&amp;H200</f>
        <v>30813883dB</v>
      </c>
    </row>
    <row r="201" customFormat="false" ht="9.75" hidden="false" customHeight="false" outlineLevel="0" collapsed="false">
      <c r="A201" s="258" t="s">
        <v>1448</v>
      </c>
      <c r="B201" s="294" t="str">
        <f aca="false">VLOOKUP(A201,Adr!A:B,2,FALSE())</f>
        <v>Slovenská Muaythai asociácia</v>
      </c>
      <c r="C201" s="295" t="s">
        <v>2560</v>
      </c>
      <c r="D201" s="296" t="n">
        <v>19609</v>
      </c>
      <c r="E201" s="305" t="n">
        <v>0</v>
      </c>
      <c r="F201" s="298" t="s">
        <v>376</v>
      </c>
      <c r="G201" s="299" t="s">
        <v>356</v>
      </c>
      <c r="H201" s="299" t="s">
        <v>2413</v>
      </c>
      <c r="I201" s="300" t="str">
        <f aca="false">A201&amp;F201</f>
        <v>34057587a</v>
      </c>
      <c r="J201" s="301" t="str">
        <f aca="false">A201&amp;G201</f>
        <v>34057587026 02</v>
      </c>
      <c r="K201" s="302" t="s">
        <v>2561</v>
      </c>
      <c r="L201" s="301" t="str">
        <f aca="false">A201&amp;G201&amp;H201</f>
        <v>34057587026 02B</v>
      </c>
      <c r="M201" s="302" t="str">
        <f aca="false">B201&amp;F201&amp;H201&amp;C201</f>
        <v>Slovenská Muaythai asociáciaaBthajský box - bežné transfery</v>
      </c>
      <c r="N201" s="288" t="str">
        <f aca="false">+I201&amp;H201</f>
        <v>34057587aB</v>
      </c>
    </row>
    <row r="202" customFormat="false" ht="9.75" hidden="false" customHeight="false" outlineLevel="0" collapsed="false">
      <c r="A202" s="298" t="s">
        <v>1448</v>
      </c>
      <c r="B202" s="294" t="str">
        <f aca="false">VLOOKUP(A202,Adr!A:B,2,FALSE())</f>
        <v>Slovenská Muaythai asociácia</v>
      </c>
      <c r="C202" s="299" t="s">
        <v>2562</v>
      </c>
      <c r="D202" s="309" t="n">
        <v>20000</v>
      </c>
      <c r="E202" s="297" t="n">
        <v>0</v>
      </c>
      <c r="F202" s="298" t="s">
        <v>382</v>
      </c>
      <c r="G202" s="299" t="s">
        <v>358</v>
      </c>
      <c r="H202" s="299" t="s">
        <v>2413</v>
      </c>
      <c r="I202" s="300" t="str">
        <f aca="false">A202&amp;F202</f>
        <v>34057587d</v>
      </c>
      <c r="J202" s="301" t="str">
        <f aca="false">A202&amp;G202</f>
        <v>34057587026 03</v>
      </c>
      <c r="K202" s="302"/>
      <c r="L202" s="301" t="str">
        <f aca="false">A202&amp;G202&amp;H202</f>
        <v>34057587026 03B</v>
      </c>
      <c r="M202" s="302" t="str">
        <f aca="false">B202&amp;F202&amp;H202&amp;C202</f>
        <v>Slovenská Muaythai asociáciadBChochlíková Monika</v>
      </c>
      <c r="N202" s="288" t="str">
        <f aca="false">+I202&amp;H202</f>
        <v>34057587dB</v>
      </c>
    </row>
    <row r="203" customFormat="false" ht="9.75" hidden="false" customHeight="false" outlineLevel="0" collapsed="false">
      <c r="A203" s="298" t="s">
        <v>1455</v>
      </c>
      <c r="B203" s="294" t="str">
        <f aca="false">VLOOKUP(A203,Adr!A:B,2,FALSE())</f>
        <v>Slovenská nohejbalová asociácia</v>
      </c>
      <c r="C203" s="312" t="s">
        <v>389</v>
      </c>
      <c r="D203" s="309" t="n">
        <v>46100</v>
      </c>
      <c r="E203" s="305" t="n">
        <v>0</v>
      </c>
      <c r="F203" s="298" t="s">
        <v>388</v>
      </c>
      <c r="G203" s="299" t="s">
        <v>358</v>
      </c>
      <c r="H203" s="299" t="s">
        <v>2413</v>
      </c>
      <c r="I203" s="300" t="str">
        <f aca="false">A203&amp;F203</f>
        <v>30806887g</v>
      </c>
      <c r="J203" s="301" t="str">
        <f aca="false">A203&amp;G203</f>
        <v>30806887026 03</v>
      </c>
      <c r="K203" s="302"/>
      <c r="L203" s="301" t="str">
        <f aca="false">A203&amp;G203&amp;H203</f>
        <v>30806887026 03B</v>
      </c>
      <c r="M203" s="302" t="str">
        <f aca="false">B203&amp;F203&amp;H203&amp;C203</f>
        <v>Slovenská nohejbalová asociáciagBrozvoj športov, ktoré nie sú uznanými podľa zákona č. 440/2015 Z. z.</v>
      </c>
      <c r="N203" s="288" t="str">
        <f aca="false">+I203&amp;H203</f>
        <v>30806887gB</v>
      </c>
    </row>
    <row r="204" customFormat="false" ht="9.75" hidden="false" customHeight="false" outlineLevel="0" collapsed="false">
      <c r="A204" s="258" t="s">
        <v>1461</v>
      </c>
      <c r="B204" s="294" t="str">
        <f aca="false">VLOOKUP(A204,Adr!A:B,2,FALSE())</f>
        <v>SLOVENSKÁ PADELOVÁ ASOCIÁCIA</v>
      </c>
      <c r="C204" s="306" t="s">
        <v>2445</v>
      </c>
      <c r="D204" s="296" t="n">
        <v>15000</v>
      </c>
      <c r="E204" s="297" t="n">
        <v>0</v>
      </c>
      <c r="F204" s="298" t="s">
        <v>386</v>
      </c>
      <c r="G204" s="299" t="s">
        <v>358</v>
      </c>
      <c r="H204" s="299" t="s">
        <v>2413</v>
      </c>
      <c r="I204" s="300" t="str">
        <f aca="false">A204&amp;F204</f>
        <v>51852179f</v>
      </c>
      <c r="J204" s="301" t="str">
        <f aca="false">A204&amp;G204</f>
        <v>51852179026 03</v>
      </c>
      <c r="K204" s="302"/>
      <c r="L204" s="301" t="str">
        <f aca="false">A204&amp;G204&amp;H204</f>
        <v>51852179026 03B</v>
      </c>
      <c r="M204" s="302" t="str">
        <f aca="false">B204&amp;F204&amp;H204&amp;C204</f>
        <v>SLOVENSKÁ PADELOVÁ ASOCIÁCIAfBpodpora a rozvoj športu</v>
      </c>
      <c r="N204" s="288" t="str">
        <f aca="false">+I204&amp;H204</f>
        <v>51852179fB</v>
      </c>
    </row>
    <row r="205" customFormat="false" ht="9.75" hidden="false" customHeight="false" outlineLevel="0" collapsed="false">
      <c r="A205" s="258" t="s">
        <v>1469</v>
      </c>
      <c r="B205" s="294" t="str">
        <f aca="false">VLOOKUP(A205,Adr!A:B,2,FALSE())</f>
        <v>Slovenská plavecká federácia</v>
      </c>
      <c r="C205" s="295" t="s">
        <v>2563</v>
      </c>
      <c r="D205" s="296" t="n">
        <v>1740292</v>
      </c>
      <c r="E205" s="305" t="n">
        <v>0</v>
      </c>
      <c r="F205" s="298" t="s">
        <v>376</v>
      </c>
      <c r="G205" s="299" t="s">
        <v>356</v>
      </c>
      <c r="H205" s="299" t="s">
        <v>2413</v>
      </c>
      <c r="I205" s="300" t="str">
        <f aca="false">A205&amp;F205</f>
        <v>36068764a</v>
      </c>
      <c r="J205" s="301" t="str">
        <f aca="false">A205&amp;G205</f>
        <v>36068764026 02</v>
      </c>
      <c r="K205" s="302" t="s">
        <v>2564</v>
      </c>
      <c r="L205" s="301" t="str">
        <f aca="false">A205&amp;G205&amp;H205</f>
        <v>36068764026 02B</v>
      </c>
      <c r="M205" s="302" t="str">
        <f aca="false">B205&amp;F205&amp;H205&amp;C205</f>
        <v>Slovenská plavecká federáciaaBplavecké športy - bežné transfery</v>
      </c>
      <c r="N205" s="288" t="str">
        <f aca="false">+I205&amp;H205</f>
        <v>36068764aB</v>
      </c>
    </row>
    <row r="206" customFormat="false" ht="9.75" hidden="false" customHeight="false" outlineLevel="0" collapsed="false">
      <c r="A206" s="308" t="s">
        <v>1469</v>
      </c>
      <c r="B206" s="294" t="str">
        <f aca="false">VLOOKUP(A206,Adr!A:B,2,FALSE())</f>
        <v>Slovenská plavecká federácia</v>
      </c>
      <c r="C206" s="295" t="s">
        <v>2565</v>
      </c>
      <c r="D206" s="296" t="n">
        <v>7500</v>
      </c>
      <c r="E206" s="305" t="n">
        <v>0</v>
      </c>
      <c r="F206" s="298" t="s">
        <v>382</v>
      </c>
      <c r="G206" s="299" t="s">
        <v>358</v>
      </c>
      <c r="H206" s="299" t="s">
        <v>2413</v>
      </c>
      <c r="I206" s="300" t="str">
        <f aca="false">A206&amp;F206</f>
        <v>36068764d</v>
      </c>
      <c r="J206" s="301" t="str">
        <f aca="false">A206&amp;G206</f>
        <v>36068764026 03</v>
      </c>
      <c r="K206" s="302"/>
      <c r="L206" s="301" t="str">
        <f aca="false">A206&amp;G206&amp;H206</f>
        <v>36068764026 03B</v>
      </c>
      <c r="M206" s="302" t="str">
        <f aca="false">B206&amp;F206&amp;H206&amp;C206</f>
        <v>Slovenská plavecká federáciadBBernathova Michaela</v>
      </c>
      <c r="N206" s="288" t="str">
        <f aca="false">+I206&amp;H206</f>
        <v>36068764dB</v>
      </c>
    </row>
    <row r="207" customFormat="false" ht="9.75" hidden="false" customHeight="false" outlineLevel="0" collapsed="false">
      <c r="A207" s="308" t="s">
        <v>1469</v>
      </c>
      <c r="B207" s="294" t="str">
        <f aca="false">VLOOKUP(A207,Adr!A:B,2,FALSE())</f>
        <v>Slovenská plavecká federácia</v>
      </c>
      <c r="C207" s="299" t="s">
        <v>2566</v>
      </c>
      <c r="D207" s="309" t="n">
        <v>20000</v>
      </c>
      <c r="E207" s="297" t="n">
        <v>0</v>
      </c>
      <c r="F207" s="298" t="s">
        <v>382</v>
      </c>
      <c r="G207" s="299" t="s">
        <v>358</v>
      </c>
      <c r="H207" s="299" t="s">
        <v>2413</v>
      </c>
      <c r="I207" s="300" t="str">
        <f aca="false">A207&amp;F207</f>
        <v>36068764d</v>
      </c>
      <c r="J207" s="301" t="str">
        <f aca="false">A207&amp;G207</f>
        <v>36068764026 03</v>
      </c>
      <c r="K207" s="302"/>
      <c r="L207" s="301" t="str">
        <f aca="false">A207&amp;G207&amp;H207</f>
        <v>36068764026 03B</v>
      </c>
      <c r="M207" s="302" t="str">
        <f aca="false">B207&amp;F207&amp;H207&amp;C207</f>
        <v>Slovenská plavecká federáciadBDuša Matej</v>
      </c>
      <c r="N207" s="288" t="str">
        <f aca="false">+I207&amp;H207</f>
        <v>36068764dB</v>
      </c>
    </row>
    <row r="208" customFormat="false" ht="9.75" hidden="false" customHeight="false" outlineLevel="0" collapsed="false">
      <c r="A208" s="310" t="s">
        <v>1469</v>
      </c>
      <c r="B208" s="294" t="str">
        <f aca="false">VLOOKUP(A208,Adr!A:B,2,FALSE())</f>
        <v>Slovenská plavecká federácia</v>
      </c>
      <c r="C208" s="295" t="s">
        <v>2567</v>
      </c>
      <c r="D208" s="296" t="n">
        <v>10000</v>
      </c>
      <c r="E208" s="297" t="n">
        <v>0</v>
      </c>
      <c r="F208" s="298" t="s">
        <v>382</v>
      </c>
      <c r="G208" s="299" t="s">
        <v>358</v>
      </c>
      <c r="H208" s="299" t="s">
        <v>2413</v>
      </c>
      <c r="I208" s="300" t="str">
        <f aca="false">A208&amp;F208</f>
        <v>36068764d</v>
      </c>
      <c r="J208" s="301" t="str">
        <f aca="false">A208&amp;G208</f>
        <v>36068764026 03</v>
      </c>
      <c r="K208" s="302"/>
      <c r="L208" s="301" t="str">
        <f aca="false">A208&amp;G208&amp;H208</f>
        <v>36068764026 03B</v>
      </c>
      <c r="M208" s="302" t="str">
        <f aca="false">B208&amp;F208&amp;H208&amp;C208</f>
        <v>Slovenská plavecká federáciadBHrnčárová Alexandra</v>
      </c>
      <c r="N208" s="288" t="str">
        <f aca="false">+I208&amp;H208</f>
        <v>36068764dB</v>
      </c>
    </row>
    <row r="209" customFormat="false" ht="9.75" hidden="false" customHeight="false" outlineLevel="0" collapsed="false">
      <c r="A209" s="308" t="s">
        <v>1469</v>
      </c>
      <c r="B209" s="294" t="str">
        <f aca="false">VLOOKUP(A209,Adr!A:B,2,FALSE())</f>
        <v>Slovenská plavecká federácia</v>
      </c>
      <c r="C209" s="299" t="s">
        <v>2568</v>
      </c>
      <c r="D209" s="309" t="n">
        <v>15000</v>
      </c>
      <c r="E209" s="305" t="n">
        <v>0</v>
      </c>
      <c r="F209" s="298" t="s">
        <v>382</v>
      </c>
      <c r="G209" s="299" t="s">
        <v>358</v>
      </c>
      <c r="H209" s="299" t="s">
        <v>2413</v>
      </c>
      <c r="I209" s="300" t="str">
        <f aca="false">A209&amp;F209</f>
        <v>36068764d</v>
      </c>
      <c r="J209" s="301" t="str">
        <f aca="false">A209&amp;G209</f>
        <v>36068764026 03</v>
      </c>
      <c r="K209" s="302"/>
      <c r="L209" s="301" t="str">
        <f aca="false">A209&amp;G209&amp;H209</f>
        <v>36068764026 03B</v>
      </c>
      <c r="M209" s="302" t="str">
        <f aca="false">B209&amp;F209&amp;H209&amp;C209</f>
        <v>Slovenská plavecká federáciadBKošťál Samuel</v>
      </c>
      <c r="N209" s="288" t="str">
        <f aca="false">+I209&amp;H209</f>
        <v>36068764dB</v>
      </c>
    </row>
    <row r="210" customFormat="false" ht="9.75" hidden="false" customHeight="false" outlineLevel="0" collapsed="false">
      <c r="A210" s="298" t="s">
        <v>1469</v>
      </c>
      <c r="B210" s="294" t="str">
        <f aca="false">VLOOKUP(A210,Adr!A:B,2,FALSE())</f>
        <v>Slovenská plavecká federácia</v>
      </c>
      <c r="C210" s="306" t="s">
        <v>2569</v>
      </c>
      <c r="D210" s="307" t="n">
        <v>7500</v>
      </c>
      <c r="E210" s="305" t="n">
        <v>0</v>
      </c>
      <c r="F210" s="298" t="s">
        <v>382</v>
      </c>
      <c r="G210" s="299" t="s">
        <v>358</v>
      </c>
      <c r="H210" s="299" t="s">
        <v>2413</v>
      </c>
      <c r="I210" s="300" t="str">
        <f aca="false">A210&amp;F210</f>
        <v>36068764d</v>
      </c>
      <c r="J210" s="301" t="str">
        <f aca="false">A210&amp;G210</f>
        <v>36068764026 03</v>
      </c>
      <c r="K210" s="302"/>
      <c r="L210" s="301" t="str">
        <f aca="false">A210&amp;G210&amp;H210</f>
        <v>36068764026 03B</v>
      </c>
      <c r="M210" s="302" t="str">
        <f aca="false">B210&amp;F210&amp;H210&amp;C210</f>
        <v>Slovenská plavecká federáciadBKrajčovičová Lea</v>
      </c>
      <c r="N210" s="288" t="str">
        <f aca="false">+I210&amp;H210</f>
        <v>36068764dB</v>
      </c>
    </row>
    <row r="211" customFormat="false" ht="9.75" hidden="false" customHeight="false" outlineLevel="0" collapsed="false">
      <c r="A211" s="308" t="s">
        <v>1469</v>
      </c>
      <c r="B211" s="294" t="str">
        <f aca="false">VLOOKUP(A211,Adr!A:B,2,FALSE())</f>
        <v>Slovenská plavecká federácia</v>
      </c>
      <c r="C211" s="295" t="s">
        <v>2570</v>
      </c>
      <c r="D211" s="296" t="n">
        <v>20000</v>
      </c>
      <c r="E211" s="305" t="n">
        <v>0</v>
      </c>
      <c r="F211" s="298" t="s">
        <v>382</v>
      </c>
      <c r="G211" s="299" t="s">
        <v>358</v>
      </c>
      <c r="H211" s="299" t="s">
        <v>2413</v>
      </c>
      <c r="I211" s="300" t="str">
        <f aca="false">A211&amp;F211</f>
        <v>36068764d</v>
      </c>
      <c r="J211" s="301" t="str">
        <f aca="false">A211&amp;G211</f>
        <v>36068764026 03</v>
      </c>
      <c r="K211" s="302"/>
      <c r="L211" s="301" t="str">
        <f aca="false">A211&amp;G211&amp;H211</f>
        <v>36068764026 03B</v>
      </c>
      <c r="M211" s="302" t="str">
        <f aca="false">B211&amp;F211&amp;H211&amp;C211</f>
        <v>Slovenská plavecká federáciadBNagy Richard</v>
      </c>
      <c r="N211" s="288" t="str">
        <f aca="false">+I211&amp;H211</f>
        <v>36068764dB</v>
      </c>
    </row>
    <row r="212" customFormat="false" ht="9.75" hidden="false" customHeight="false" outlineLevel="0" collapsed="false">
      <c r="A212" s="298" t="s">
        <v>1469</v>
      </c>
      <c r="B212" s="294" t="str">
        <f aca="false">VLOOKUP(A212,Adr!A:B,2,FALSE())</f>
        <v>Slovenská plavecká federácia</v>
      </c>
      <c r="C212" s="299" t="s">
        <v>2571</v>
      </c>
      <c r="D212" s="309" t="n">
        <v>20000</v>
      </c>
      <c r="E212" s="297" t="n">
        <v>0</v>
      </c>
      <c r="F212" s="298" t="s">
        <v>382</v>
      </c>
      <c r="G212" s="299" t="s">
        <v>358</v>
      </c>
      <c r="H212" s="299" t="s">
        <v>2413</v>
      </c>
      <c r="I212" s="300" t="str">
        <f aca="false">A212&amp;F212</f>
        <v>36068764d</v>
      </c>
      <c r="J212" s="301" t="str">
        <f aca="false">A212&amp;G212</f>
        <v>36068764026 03</v>
      </c>
      <c r="K212" s="302"/>
      <c r="L212" s="301" t="str">
        <f aca="false">A212&amp;G212&amp;H212</f>
        <v>36068764026 03B</v>
      </c>
      <c r="M212" s="302" t="str">
        <f aca="false">B212&amp;F212&amp;H212&amp;C212</f>
        <v>Slovenská plavecká federáciadBPodmaníková Andrea</v>
      </c>
      <c r="N212" s="288" t="str">
        <f aca="false">+I212&amp;H212</f>
        <v>36068764dB</v>
      </c>
    </row>
    <row r="213" customFormat="false" ht="9.75" hidden="false" customHeight="false" outlineLevel="0" collapsed="false">
      <c r="A213" s="298" t="s">
        <v>1469</v>
      </c>
      <c r="B213" s="294" t="str">
        <f aca="false">VLOOKUP(A213,Adr!A:B,2,FALSE())</f>
        <v>Slovenská plavecká federácia</v>
      </c>
      <c r="C213" s="306" t="s">
        <v>2572</v>
      </c>
      <c r="D213" s="307" t="n">
        <v>20000</v>
      </c>
      <c r="E213" s="305" t="n">
        <v>0</v>
      </c>
      <c r="F213" s="298" t="s">
        <v>382</v>
      </c>
      <c r="G213" s="299" t="s">
        <v>358</v>
      </c>
      <c r="H213" s="299" t="s">
        <v>2413</v>
      </c>
      <c r="I213" s="300" t="str">
        <f aca="false">A213&amp;F213</f>
        <v>36068764d</v>
      </c>
      <c r="J213" s="301" t="str">
        <f aca="false">A213&amp;G213</f>
        <v>36068764026 03</v>
      </c>
      <c r="K213" s="302"/>
      <c r="L213" s="301" t="str">
        <f aca="false">A213&amp;G213&amp;H213</f>
        <v>36068764026 03B</v>
      </c>
      <c r="M213" s="302" t="str">
        <f aca="false">B213&amp;F213&amp;H213&amp;C213</f>
        <v>Slovenská plavecká federáciadBPotocká Tamara</v>
      </c>
      <c r="N213" s="288" t="str">
        <f aca="false">+I213&amp;H213</f>
        <v>36068764dB</v>
      </c>
    </row>
    <row r="214" customFormat="false" ht="9.75" hidden="false" customHeight="false" outlineLevel="0" collapsed="false">
      <c r="A214" s="310" t="s">
        <v>1469</v>
      </c>
      <c r="B214" s="294" t="str">
        <f aca="false">VLOOKUP(A214,Adr!A:B,2,FALSE())</f>
        <v>Slovenská plavecká federácia</v>
      </c>
      <c r="C214" s="295" t="s">
        <v>2573</v>
      </c>
      <c r="D214" s="296" t="n">
        <v>10000</v>
      </c>
      <c r="E214" s="297" t="n">
        <v>0</v>
      </c>
      <c r="F214" s="298" t="s">
        <v>382</v>
      </c>
      <c r="G214" s="299" t="s">
        <v>358</v>
      </c>
      <c r="H214" s="299" t="s">
        <v>2413</v>
      </c>
      <c r="I214" s="300" t="str">
        <f aca="false">A214&amp;F214</f>
        <v>36068764d</v>
      </c>
      <c r="J214" s="301" t="str">
        <f aca="false">A214&amp;G214</f>
        <v>36068764026 03</v>
      </c>
      <c r="K214" s="302"/>
      <c r="L214" s="301" t="str">
        <f aca="false">A214&amp;G214&amp;H214</f>
        <v>36068764026 03B</v>
      </c>
      <c r="M214" s="302" t="str">
        <f aca="false">B214&amp;F214&amp;H214&amp;C214</f>
        <v>Slovenská plavecká federáciadBSlušná Lilian</v>
      </c>
      <c r="N214" s="288" t="str">
        <f aca="false">+I214&amp;H214</f>
        <v>36068764dB</v>
      </c>
    </row>
    <row r="215" customFormat="false" ht="9.75" hidden="false" customHeight="false" outlineLevel="0" collapsed="false">
      <c r="A215" s="298" t="s">
        <v>1469</v>
      </c>
      <c r="B215" s="294" t="str">
        <f aca="false">VLOOKUP(A215,Adr!A:B,2,FALSE())</f>
        <v>Slovenská plavecká federácia</v>
      </c>
      <c r="C215" s="303" t="s">
        <v>2574</v>
      </c>
      <c r="D215" s="304" t="n">
        <v>7500</v>
      </c>
      <c r="E215" s="305" t="n">
        <v>0</v>
      </c>
      <c r="F215" s="298" t="s">
        <v>382</v>
      </c>
      <c r="G215" s="299" t="s">
        <v>358</v>
      </c>
      <c r="H215" s="299" t="s">
        <v>2413</v>
      </c>
      <c r="I215" s="300" t="str">
        <f aca="false">A215&amp;F215</f>
        <v>36068764d</v>
      </c>
      <c r="J215" s="301" t="str">
        <f aca="false">A215&amp;G215</f>
        <v>36068764026 03</v>
      </c>
      <c r="K215" s="302"/>
      <c r="L215" s="301" t="str">
        <f aca="false">A215&amp;G215&amp;H215</f>
        <v>36068764026 03B</v>
      </c>
      <c r="M215" s="302" t="str">
        <f aca="false">B215&amp;F215&amp;H215&amp;C215</f>
        <v>Slovenská plavecká federáciadBStrapeková Žofia</v>
      </c>
      <c r="N215" s="288" t="str">
        <f aca="false">+I215&amp;H215</f>
        <v>36068764dB</v>
      </c>
    </row>
    <row r="216" customFormat="false" ht="9.75" hidden="false" customHeight="false" outlineLevel="0" collapsed="false">
      <c r="A216" s="258" t="s">
        <v>1469</v>
      </c>
      <c r="B216" s="294" t="str">
        <f aca="false">VLOOKUP(A216,Adr!A:B,2,FALSE())</f>
        <v>Slovenská plavecká federácia</v>
      </c>
      <c r="C216" s="299" t="s">
        <v>2575</v>
      </c>
      <c r="D216" s="309" t="n">
        <v>10000</v>
      </c>
      <c r="E216" s="297" t="n">
        <v>0</v>
      </c>
      <c r="F216" s="298" t="s">
        <v>382</v>
      </c>
      <c r="G216" s="299" t="s">
        <v>358</v>
      </c>
      <c r="H216" s="299" t="s">
        <v>2413</v>
      </c>
      <c r="I216" s="300" t="str">
        <f aca="false">A216&amp;F216</f>
        <v>36068764d</v>
      </c>
      <c r="J216" s="301" t="str">
        <f aca="false">A216&amp;G216</f>
        <v>36068764026 03</v>
      </c>
      <c r="K216" s="302"/>
      <c r="L216" s="301" t="str">
        <f aca="false">A216&amp;G216&amp;H216</f>
        <v>36068764026 03B</v>
      </c>
      <c r="M216" s="302" t="str">
        <f aca="false">B216&amp;F216&amp;H216&amp;C216</f>
        <v>Slovenská plavecká federáciadBštafeta - plávanie</v>
      </c>
      <c r="N216" s="288" t="str">
        <f aca="false">+I216&amp;H216</f>
        <v>36068764dB</v>
      </c>
    </row>
    <row r="217" customFormat="false" ht="9.75" hidden="false" customHeight="false" outlineLevel="0" collapsed="false">
      <c r="A217" s="298" t="s">
        <v>1476</v>
      </c>
      <c r="B217" s="294" t="str">
        <f aca="false">VLOOKUP(A217,Adr!A:B,2,FALSE())</f>
        <v>Slovenská rugbyová únia</v>
      </c>
      <c r="C217" s="295" t="s">
        <v>2576</v>
      </c>
      <c r="D217" s="296" t="n">
        <v>23402</v>
      </c>
      <c r="E217" s="297" t="n">
        <v>0</v>
      </c>
      <c r="F217" s="298" t="s">
        <v>376</v>
      </c>
      <c r="G217" s="299" t="s">
        <v>356</v>
      </c>
      <c r="H217" s="299" t="s">
        <v>2413</v>
      </c>
      <c r="I217" s="300" t="str">
        <f aca="false">A217&amp;F217</f>
        <v>30851459a</v>
      </c>
      <c r="J217" s="301" t="str">
        <f aca="false">A217&amp;G217</f>
        <v>30851459026 02</v>
      </c>
      <c r="K217" s="302" t="s">
        <v>2577</v>
      </c>
      <c r="L217" s="301" t="str">
        <f aca="false">A217&amp;G217&amp;H217</f>
        <v>30851459026 02B</v>
      </c>
      <c r="M217" s="302" t="str">
        <f aca="false">B217&amp;F217&amp;H217&amp;C217</f>
        <v>Slovenská rugbyová úniaaBrugby - bežné transfery</v>
      </c>
      <c r="N217" s="288" t="str">
        <f aca="false">+I217&amp;H217</f>
        <v>30851459aB</v>
      </c>
    </row>
    <row r="218" customFormat="false" ht="9.75" hidden="false" customHeight="false" outlineLevel="0" collapsed="false">
      <c r="A218" s="258" t="s">
        <v>1484</v>
      </c>
      <c r="B218" s="294" t="str">
        <f aca="false">VLOOKUP(A218,Adr!A:B,2,FALSE())</f>
        <v>Slovenská skialpinistická asociácia</v>
      </c>
      <c r="C218" s="295" t="s">
        <v>2578</v>
      </c>
      <c r="D218" s="296" t="n">
        <v>19239</v>
      </c>
      <c r="E218" s="305" t="n">
        <v>0</v>
      </c>
      <c r="F218" s="298" t="s">
        <v>376</v>
      </c>
      <c r="G218" s="299" t="s">
        <v>356</v>
      </c>
      <c r="H218" s="299" t="s">
        <v>2413</v>
      </c>
      <c r="I218" s="300" t="str">
        <f aca="false">A218&amp;F218</f>
        <v>37998919a</v>
      </c>
      <c r="J218" s="301" t="str">
        <f aca="false">A218&amp;G218</f>
        <v>37998919026 02</v>
      </c>
      <c r="K218" s="302" t="s">
        <v>2579</v>
      </c>
      <c r="L218" s="301" t="str">
        <f aca="false">A218&amp;G218&amp;H218</f>
        <v>37998919026 02B</v>
      </c>
      <c r="M218" s="302" t="str">
        <f aca="false">B218&amp;F218&amp;H218&amp;C218</f>
        <v>Slovenská skialpinistická asociáciaaBskialpinizmus - bežné transfery</v>
      </c>
      <c r="N218" s="288" t="str">
        <f aca="false">+I218&amp;H218</f>
        <v>37998919aB</v>
      </c>
    </row>
    <row r="219" customFormat="false" ht="9.75" hidden="false" customHeight="false" outlineLevel="0" collapsed="false">
      <c r="A219" s="308" t="s">
        <v>1484</v>
      </c>
      <c r="B219" s="294" t="str">
        <f aca="false">VLOOKUP(A219,Adr!A:B,2,FALSE())</f>
        <v>Slovenská skialpinistická asociácia</v>
      </c>
      <c r="C219" s="295" t="s">
        <v>2580</v>
      </c>
      <c r="D219" s="296" t="n">
        <v>30000</v>
      </c>
      <c r="E219" s="305" t="n">
        <v>0</v>
      </c>
      <c r="F219" s="298" t="s">
        <v>382</v>
      </c>
      <c r="G219" s="299" t="s">
        <v>358</v>
      </c>
      <c r="H219" s="299" t="s">
        <v>2413</v>
      </c>
      <c r="I219" s="300" t="str">
        <f aca="false">A219&amp;F219</f>
        <v>37998919d</v>
      </c>
      <c r="J219" s="301" t="str">
        <f aca="false">A219&amp;G219</f>
        <v>37998919026 03</v>
      </c>
      <c r="K219" s="302"/>
      <c r="L219" s="301" t="str">
        <f aca="false">A219&amp;G219&amp;H219</f>
        <v>37998919026 03B</v>
      </c>
      <c r="M219" s="302" t="str">
        <f aca="false">B219&amp;F219&amp;H219&amp;C219</f>
        <v>Slovenská skialpinistická asociáciadBdvojica - skialpinizmus (dospelí mix)</v>
      </c>
      <c r="N219" s="288" t="str">
        <f aca="false">+I219&amp;H219</f>
        <v>37998919dB</v>
      </c>
    </row>
    <row r="220" customFormat="false" ht="9.75" hidden="false" customHeight="false" outlineLevel="0" collapsed="false">
      <c r="A220" s="308" t="s">
        <v>1484</v>
      </c>
      <c r="B220" s="294" t="str">
        <f aca="false">VLOOKUP(A220,Adr!A:B,2,FALSE())</f>
        <v>Slovenská skialpinistická asociácia</v>
      </c>
      <c r="C220" s="295" t="s">
        <v>2581</v>
      </c>
      <c r="D220" s="296" t="n">
        <v>80000</v>
      </c>
      <c r="E220" s="305" t="n">
        <v>0</v>
      </c>
      <c r="F220" s="298" t="s">
        <v>382</v>
      </c>
      <c r="G220" s="299" t="s">
        <v>358</v>
      </c>
      <c r="H220" s="299" t="s">
        <v>2413</v>
      </c>
      <c r="I220" s="300" t="str">
        <f aca="false">A220&amp;F220</f>
        <v>37998919d</v>
      </c>
      <c r="J220" s="301" t="str">
        <f aca="false">A220&amp;G220</f>
        <v>37998919026 03</v>
      </c>
      <c r="K220" s="302"/>
      <c r="L220" s="301" t="str">
        <f aca="false">A220&amp;G220&amp;H220</f>
        <v>37998919026 03B</v>
      </c>
      <c r="M220" s="302" t="str">
        <f aca="false">B220&amp;F220&amp;H220&amp;C220</f>
        <v>Slovenská skialpinistická asociáciadBJagerčíková Marianna</v>
      </c>
      <c r="N220" s="288" t="str">
        <f aca="false">+I220&amp;H220</f>
        <v>37998919dB</v>
      </c>
    </row>
    <row r="221" customFormat="false" ht="9.75" hidden="false" customHeight="false" outlineLevel="0" collapsed="false">
      <c r="A221" s="298" t="s">
        <v>1484</v>
      </c>
      <c r="B221" s="294" t="str">
        <f aca="false">VLOOKUP(A221,Adr!A:B,2,FALSE())</f>
        <v>Slovenská skialpinistická asociácia</v>
      </c>
      <c r="C221" s="306" t="s">
        <v>2582</v>
      </c>
      <c r="D221" s="307" t="n">
        <v>20000</v>
      </c>
      <c r="E221" s="297" t="n">
        <v>0</v>
      </c>
      <c r="F221" s="298" t="s">
        <v>382</v>
      </c>
      <c r="G221" s="299" t="s">
        <v>358</v>
      </c>
      <c r="H221" s="299" t="s">
        <v>2413</v>
      </c>
      <c r="I221" s="300" t="str">
        <f aca="false">A221&amp;F221</f>
        <v>37998919d</v>
      </c>
      <c r="J221" s="301" t="str">
        <f aca="false">A221&amp;G221</f>
        <v>37998919026 03</v>
      </c>
      <c r="K221" s="302"/>
      <c r="L221" s="301" t="str">
        <f aca="false">A221&amp;G221&amp;H221</f>
        <v>37998919026 03B</v>
      </c>
      <c r="M221" s="302" t="str">
        <f aca="false">B221&amp;F221&amp;H221&amp;C221</f>
        <v>Slovenská skialpinistická asociáciadBŠiarnik Jakub</v>
      </c>
      <c r="N221" s="288" t="str">
        <f aca="false">+I221&amp;H221</f>
        <v>37998919dB</v>
      </c>
    </row>
    <row r="222" customFormat="false" ht="9.75" hidden="false" customHeight="false" outlineLevel="0" collapsed="false">
      <c r="A222" s="298" t="s">
        <v>1493</v>
      </c>
      <c r="B222" s="294" t="str">
        <f aca="false">VLOOKUP(A222,Adr!A:B,2,FALSE())</f>
        <v>Slovenská softballová asociácia</v>
      </c>
      <c r="C222" s="306" t="s">
        <v>2583</v>
      </c>
      <c r="D222" s="307" t="n">
        <v>30873</v>
      </c>
      <c r="E222" s="297" t="n">
        <v>0</v>
      </c>
      <c r="F222" s="298" t="s">
        <v>376</v>
      </c>
      <c r="G222" s="299" t="s">
        <v>356</v>
      </c>
      <c r="H222" s="299" t="s">
        <v>2413</v>
      </c>
      <c r="I222" s="300" t="str">
        <f aca="false">A222&amp;F222</f>
        <v>17316723a</v>
      </c>
      <c r="J222" s="301" t="str">
        <f aca="false">A222&amp;G222</f>
        <v>17316723026 02</v>
      </c>
      <c r="K222" s="302" t="s">
        <v>2584</v>
      </c>
      <c r="L222" s="301" t="str">
        <f aca="false">A222&amp;G222&amp;H222</f>
        <v>17316723026 02B</v>
      </c>
      <c r="M222" s="302" t="str">
        <f aca="false">B222&amp;F222&amp;H222&amp;C222</f>
        <v>Slovenská softballová asociáciaaBsoftbal - bežné transfery</v>
      </c>
      <c r="N222" s="288" t="str">
        <f aca="false">+I222&amp;H222</f>
        <v>17316723aB</v>
      </c>
    </row>
    <row r="223" customFormat="false" ht="9.75" hidden="false" customHeight="false" outlineLevel="0" collapsed="false">
      <c r="A223" s="308" t="s">
        <v>1499</v>
      </c>
      <c r="B223" s="294" t="str">
        <f aca="false">VLOOKUP(A223,Adr!A:B,2,FALSE())</f>
        <v>Slovenská squashová asociácia</v>
      </c>
      <c r="C223" s="295" t="s">
        <v>2585</v>
      </c>
      <c r="D223" s="296" t="n">
        <v>19239</v>
      </c>
      <c r="E223" s="297" t="n">
        <v>0</v>
      </c>
      <c r="F223" s="298" t="s">
        <v>376</v>
      </c>
      <c r="G223" s="299" t="s">
        <v>356</v>
      </c>
      <c r="H223" s="299" t="s">
        <v>2413</v>
      </c>
      <c r="I223" s="300" t="str">
        <f aca="false">A223&amp;F223</f>
        <v>30807018a</v>
      </c>
      <c r="J223" s="301" t="str">
        <f aca="false">A223&amp;G223</f>
        <v>30807018026 02</v>
      </c>
      <c r="K223" s="302" t="s">
        <v>2586</v>
      </c>
      <c r="L223" s="301" t="str">
        <f aca="false">A223&amp;G223&amp;H223</f>
        <v>30807018026 02B</v>
      </c>
      <c r="M223" s="302" t="str">
        <f aca="false">B223&amp;F223&amp;H223&amp;C223</f>
        <v>Slovenská squashová asociáciaaBsquash - bežné transfery</v>
      </c>
      <c r="N223" s="288" t="str">
        <f aca="false">+I223&amp;H223</f>
        <v>30807018aB</v>
      </c>
    </row>
    <row r="224" customFormat="false" ht="9.75" hidden="false" customHeight="false" outlineLevel="0" collapsed="false">
      <c r="A224" s="308" t="s">
        <v>1506</v>
      </c>
      <c r="B224" s="294" t="str">
        <f aca="false">VLOOKUP(A224,Adr!A:B,2,FALSE())</f>
        <v>Slovenská triatlonová únia</v>
      </c>
      <c r="C224" s="295" t="s">
        <v>2587</v>
      </c>
      <c r="D224" s="296" t="n">
        <v>168998</v>
      </c>
      <c r="E224" s="305" t="n">
        <v>0</v>
      </c>
      <c r="F224" s="298" t="s">
        <v>376</v>
      </c>
      <c r="G224" s="299" t="s">
        <v>356</v>
      </c>
      <c r="H224" s="299" t="s">
        <v>2413</v>
      </c>
      <c r="I224" s="300" t="str">
        <f aca="false">A224&amp;F224</f>
        <v>31745466a</v>
      </c>
      <c r="J224" s="301" t="str">
        <f aca="false">A224&amp;G224</f>
        <v>31745466026 02</v>
      </c>
      <c r="K224" s="302" t="s">
        <v>2588</v>
      </c>
      <c r="L224" s="301" t="str">
        <f aca="false">A224&amp;G224&amp;H224</f>
        <v>31745466026 02B</v>
      </c>
      <c r="M224" s="302" t="str">
        <f aca="false">B224&amp;F224&amp;H224&amp;C224</f>
        <v>Slovenská triatlonová úniaaBtriatlon - bežné transfery</v>
      </c>
      <c r="N224" s="288" t="str">
        <f aca="false">+I224&amp;H224</f>
        <v>31745466aB</v>
      </c>
    </row>
    <row r="225" customFormat="false" ht="9.75" hidden="false" customHeight="false" outlineLevel="0" collapsed="false">
      <c r="A225" s="298" t="s">
        <v>1506</v>
      </c>
      <c r="B225" s="294" t="str">
        <f aca="false">VLOOKUP(A225,Adr!A:B,2,FALSE())</f>
        <v>Slovenská triatlonová únia</v>
      </c>
      <c r="C225" s="306" t="s">
        <v>2589</v>
      </c>
      <c r="D225" s="307" t="n">
        <v>7175</v>
      </c>
      <c r="E225" s="305" t="n">
        <v>0</v>
      </c>
      <c r="F225" s="298" t="s">
        <v>380</v>
      </c>
      <c r="G225" s="299" t="s">
        <v>358</v>
      </c>
      <c r="H225" s="299" t="s">
        <v>2413</v>
      </c>
      <c r="I225" s="300" t="str">
        <f aca="false">A225&amp;F225</f>
        <v>31745466c</v>
      </c>
      <c r="J225" s="301" t="str">
        <f aca="false">A225&amp;G225</f>
        <v>31745466026 03</v>
      </c>
      <c r="K225" s="302"/>
      <c r="L225" s="301" t="str">
        <f aca="false">A225&amp;G225&amp;H225</f>
        <v>31745466026 03B</v>
      </c>
      <c r="M225" s="302" t="str">
        <f aca="false">B225&amp;F225&amp;H225&amp;C225</f>
        <v>Slovenská triatlonová úniacBzabezpečenie a rozvoj športu triatlon zdravotne postihnutých športovcov</v>
      </c>
      <c r="N225" s="288" t="str">
        <f aca="false">+I225&amp;H225</f>
        <v>31745466cB</v>
      </c>
    </row>
    <row r="226" customFormat="false" ht="9.75" hidden="false" customHeight="false" outlineLevel="0" collapsed="false">
      <c r="A226" s="308" t="s">
        <v>1506</v>
      </c>
      <c r="B226" s="294" t="str">
        <f aca="false">VLOOKUP(A226,Adr!A:B,2,FALSE())</f>
        <v>Slovenská triatlonová únia</v>
      </c>
      <c r="C226" s="306" t="s">
        <v>2590</v>
      </c>
      <c r="D226" s="296" t="n">
        <v>10000</v>
      </c>
      <c r="E226" s="305" t="n">
        <v>0</v>
      </c>
      <c r="F226" s="298" t="s">
        <v>382</v>
      </c>
      <c r="G226" s="299" t="s">
        <v>358</v>
      </c>
      <c r="H226" s="299" t="s">
        <v>2413</v>
      </c>
      <c r="I226" s="300" t="str">
        <f aca="false">A226&amp;F226</f>
        <v>31745466d</v>
      </c>
      <c r="J226" s="301" t="str">
        <f aca="false">A226&amp;G226</f>
        <v>31745466026 03</v>
      </c>
      <c r="K226" s="302"/>
      <c r="L226" s="301" t="str">
        <f aca="false">A226&amp;G226&amp;H226</f>
        <v>31745466026 03B</v>
      </c>
      <c r="M226" s="302" t="str">
        <f aca="false">B226&amp;F226&amp;H226&amp;C226</f>
        <v>Slovenská triatlonová úniadBIvančík Dominik</v>
      </c>
      <c r="N226" s="288" t="str">
        <f aca="false">+I226&amp;H226</f>
        <v>31745466dB</v>
      </c>
    </row>
    <row r="227" customFormat="false" ht="9.75" hidden="false" customHeight="false" outlineLevel="0" collapsed="false">
      <c r="A227" s="277" t="s">
        <v>1506</v>
      </c>
      <c r="B227" s="294" t="str">
        <f aca="false">VLOOKUP(A227,Adr!A:B,2,FALSE())</f>
        <v>Slovenská triatlonová únia</v>
      </c>
      <c r="C227" s="299" t="s">
        <v>2591</v>
      </c>
      <c r="D227" s="309" t="n">
        <v>50000</v>
      </c>
      <c r="E227" s="297" t="n">
        <v>0</v>
      </c>
      <c r="F227" s="298" t="s">
        <v>382</v>
      </c>
      <c r="G227" s="299" t="s">
        <v>358</v>
      </c>
      <c r="H227" s="299" t="s">
        <v>2413</v>
      </c>
      <c r="I227" s="300" t="str">
        <f aca="false">A227&amp;F227</f>
        <v>31745466d</v>
      </c>
      <c r="J227" s="301" t="str">
        <f aca="false">A227&amp;G227</f>
        <v>31745466026 03</v>
      </c>
      <c r="K227" s="302"/>
      <c r="L227" s="301" t="str">
        <f aca="false">A227&amp;G227&amp;H227</f>
        <v>31745466026 03B</v>
      </c>
      <c r="M227" s="302" t="str">
        <f aca="false">B227&amp;F227&amp;H227&amp;C227</f>
        <v>Slovenská triatlonová úniadBMichaličková Zuzana</v>
      </c>
      <c r="N227" s="288" t="str">
        <f aca="false">+I227&amp;H227</f>
        <v>31745466dB</v>
      </c>
    </row>
    <row r="228" customFormat="false" ht="9.75" hidden="false" customHeight="false" outlineLevel="0" collapsed="false">
      <c r="A228" s="308" t="s">
        <v>1506</v>
      </c>
      <c r="B228" s="294" t="str">
        <f aca="false">VLOOKUP(A228,Adr!A:B,2,FALSE())</f>
        <v>Slovenská triatlonová únia</v>
      </c>
      <c r="C228" s="295" t="s">
        <v>2592</v>
      </c>
      <c r="D228" s="296" t="n">
        <v>10000</v>
      </c>
      <c r="E228" s="297" t="n">
        <v>0</v>
      </c>
      <c r="F228" s="298" t="s">
        <v>382</v>
      </c>
      <c r="G228" s="299" t="s">
        <v>358</v>
      </c>
      <c r="H228" s="299" t="s">
        <v>2413</v>
      </c>
      <c r="I228" s="300" t="str">
        <f aca="false">A228&amp;F228</f>
        <v>31745466d</v>
      </c>
      <c r="J228" s="301" t="str">
        <f aca="false">A228&amp;G228</f>
        <v>31745466026 03</v>
      </c>
      <c r="K228" s="302"/>
      <c r="L228" s="301" t="str">
        <f aca="false">A228&amp;G228&amp;H228</f>
        <v>31745466026 03B</v>
      </c>
      <c r="M228" s="302" t="str">
        <f aca="false">B228&amp;F228&amp;H228&amp;C228</f>
        <v>Slovenská triatlonová úniadBVráblová Margaréta</v>
      </c>
      <c r="N228" s="288" t="str">
        <f aca="false">+I228&amp;H228</f>
        <v>31745466dB</v>
      </c>
    </row>
    <row r="229" customFormat="false" ht="9.75" hidden="false" customHeight="false" outlineLevel="0" collapsed="false">
      <c r="A229" s="308" t="s">
        <v>1513</v>
      </c>
      <c r="B229" s="294" t="str">
        <f aca="false">VLOOKUP(A229,Adr!A:B,2,FALSE())</f>
        <v>Slovenská volejbalová federácia</v>
      </c>
      <c r="C229" s="299" t="s">
        <v>2593</v>
      </c>
      <c r="D229" s="309" t="n">
        <v>1214960</v>
      </c>
      <c r="E229" s="297" t="n">
        <v>0</v>
      </c>
      <c r="F229" s="298" t="s">
        <v>376</v>
      </c>
      <c r="G229" s="299" t="s">
        <v>356</v>
      </c>
      <c r="H229" s="299" t="s">
        <v>2413</v>
      </c>
      <c r="I229" s="300" t="str">
        <f aca="false">A229&amp;F229</f>
        <v>00688819a</v>
      </c>
      <c r="J229" s="301" t="str">
        <f aca="false">A229&amp;G229</f>
        <v>00688819026 02</v>
      </c>
      <c r="K229" s="302" t="s">
        <v>2594</v>
      </c>
      <c r="L229" s="301" t="str">
        <f aca="false">A229&amp;G229&amp;H229</f>
        <v>00688819026 02B</v>
      </c>
      <c r="M229" s="302" t="str">
        <f aca="false">B229&amp;F229&amp;H229&amp;C229</f>
        <v>Slovenská volejbalová federáciaaBvolejbal - bežné transfery</v>
      </c>
      <c r="N229" s="288" t="str">
        <f aca="false">+I229&amp;H229</f>
        <v>00688819aB</v>
      </c>
    </row>
    <row r="230" customFormat="false" ht="9.75" hidden="false" customHeight="false" outlineLevel="0" collapsed="false">
      <c r="A230" s="258" t="s">
        <v>1520</v>
      </c>
      <c r="B230" s="294" t="str">
        <f aca="false">VLOOKUP(A230,Adr!A:B,2,FALSE())</f>
        <v>Slovenský atletický zväz</v>
      </c>
      <c r="C230" s="295" t="s">
        <v>2595</v>
      </c>
      <c r="D230" s="296" t="n">
        <v>2167461</v>
      </c>
      <c r="E230" s="305" t="n">
        <v>0</v>
      </c>
      <c r="F230" s="298" t="s">
        <v>376</v>
      </c>
      <c r="G230" s="299" t="s">
        <v>356</v>
      </c>
      <c r="H230" s="299" t="s">
        <v>2413</v>
      </c>
      <c r="I230" s="300" t="str">
        <f aca="false">A230&amp;F230</f>
        <v>36063835a</v>
      </c>
      <c r="J230" s="301" t="str">
        <f aca="false">A230&amp;G230</f>
        <v>36063835026 02</v>
      </c>
      <c r="K230" s="302" t="s">
        <v>2596</v>
      </c>
      <c r="L230" s="301" t="str">
        <f aca="false">A230&amp;G230&amp;H230</f>
        <v>36063835026 02B</v>
      </c>
      <c r="M230" s="302" t="str">
        <f aca="false">B230&amp;F230&amp;H230&amp;C230</f>
        <v>Slovenský atletický zväzaBatletika - bežné transfery</v>
      </c>
      <c r="N230" s="288" t="str">
        <f aca="false">+I230&amp;H230</f>
        <v>36063835aB</v>
      </c>
    </row>
    <row r="231" customFormat="false" ht="9.75" hidden="false" customHeight="false" outlineLevel="0" collapsed="false">
      <c r="A231" s="308" t="s">
        <v>1520</v>
      </c>
      <c r="B231" s="294" t="str">
        <f aca="false">VLOOKUP(A231,Adr!A:B,2,FALSE())</f>
        <v>Slovenský atletický zväz</v>
      </c>
      <c r="C231" s="295" t="s">
        <v>2597</v>
      </c>
      <c r="D231" s="296" t="n">
        <v>20000</v>
      </c>
      <c r="E231" s="305" t="n">
        <v>0</v>
      </c>
      <c r="F231" s="298" t="s">
        <v>382</v>
      </c>
      <c r="G231" s="299" t="s">
        <v>358</v>
      </c>
      <c r="H231" s="299" t="s">
        <v>2413</v>
      </c>
      <c r="I231" s="300" t="str">
        <f aca="false">A231&amp;F231</f>
        <v>36063835d</v>
      </c>
      <c r="J231" s="301" t="str">
        <f aca="false">A231&amp;G231</f>
        <v>36063835026 03</v>
      </c>
      <c r="K231" s="302"/>
      <c r="L231" s="301" t="str">
        <f aca="false">A231&amp;G231&amp;H231</f>
        <v>36063835026 03B</v>
      </c>
      <c r="M231" s="302" t="str">
        <f aca="false">B231&amp;F231&amp;H231&amp;C231</f>
        <v>Slovenský atletický zväzdBBurzalová Hana</v>
      </c>
      <c r="N231" s="288" t="str">
        <f aca="false">+I231&amp;H231</f>
        <v>36063835dB</v>
      </c>
    </row>
    <row r="232" customFormat="false" ht="9.75" hidden="false" customHeight="false" outlineLevel="0" collapsed="false">
      <c r="A232" s="277" t="s">
        <v>1520</v>
      </c>
      <c r="B232" s="294" t="str">
        <f aca="false">VLOOKUP(A232,Adr!A:B,2,FALSE())</f>
        <v>Slovenský atletický zväz</v>
      </c>
      <c r="C232" s="312" t="s">
        <v>2598</v>
      </c>
      <c r="D232" s="309" t="n">
        <v>15974.27</v>
      </c>
      <c r="E232" s="297" t="n">
        <v>0</v>
      </c>
      <c r="F232" s="298" t="s">
        <v>382</v>
      </c>
      <c r="G232" s="299" t="s">
        <v>358</v>
      </c>
      <c r="H232" s="299" t="s">
        <v>2413</v>
      </c>
      <c r="I232" s="300" t="str">
        <f aca="false">A232&amp;F232</f>
        <v>36063835d</v>
      </c>
      <c r="J232" s="301" t="str">
        <f aca="false">A232&amp;G232</f>
        <v>36063835026 03</v>
      </c>
      <c r="K232" s="302"/>
      <c r="L232" s="301" t="str">
        <f aca="false">A232&amp;G232&amp;H232</f>
        <v>36063835026 03B</v>
      </c>
      <c r="M232" s="302" t="str">
        <f aca="false">B232&amp;F232&amp;H232&amp;C232</f>
        <v>Slovenský atletický zväzdBCzaková Mária Katerinka</v>
      </c>
      <c r="N232" s="288" t="str">
        <f aca="false">+I232&amp;H232</f>
        <v>36063835dB</v>
      </c>
    </row>
    <row r="233" customFormat="false" ht="9.75" hidden="false" customHeight="false" outlineLevel="0" collapsed="false">
      <c r="A233" s="298" t="s">
        <v>1520</v>
      </c>
      <c r="B233" s="294" t="str">
        <f aca="false">VLOOKUP(A233,Adr!A:B,2,FALSE())</f>
        <v>Slovenský atletický zväz</v>
      </c>
      <c r="C233" s="295" t="s">
        <v>2599</v>
      </c>
      <c r="D233" s="296" t="n">
        <v>20000</v>
      </c>
      <c r="E233" s="297" t="n">
        <v>0</v>
      </c>
      <c r="F233" s="298" t="s">
        <v>382</v>
      </c>
      <c r="G233" s="299" t="s">
        <v>358</v>
      </c>
      <c r="H233" s="299" t="s">
        <v>2413</v>
      </c>
      <c r="I233" s="300" t="str">
        <f aca="false">A233&amp;F233</f>
        <v>36063835d</v>
      </c>
      <c r="J233" s="301" t="str">
        <f aca="false">A233&amp;G233</f>
        <v>36063835026 03</v>
      </c>
      <c r="K233" s="302"/>
      <c r="L233" s="301" t="str">
        <f aca="false">A233&amp;G233&amp;H233</f>
        <v>36063835026 03B</v>
      </c>
      <c r="M233" s="302" t="str">
        <f aca="false">B233&amp;F233&amp;H233&amp;C233</f>
        <v>Slovenský atletický zväzdBČerný Dominik</v>
      </c>
      <c r="N233" s="288" t="str">
        <f aca="false">+I233&amp;H233</f>
        <v>36063835dB</v>
      </c>
    </row>
    <row r="234" customFormat="false" ht="9.75" hidden="false" customHeight="false" outlineLevel="0" collapsed="false">
      <c r="A234" s="298" t="s">
        <v>1520</v>
      </c>
      <c r="B234" s="294" t="str">
        <f aca="false">VLOOKUP(A234,Adr!A:B,2,FALSE())</f>
        <v>Slovenský atletický zväz</v>
      </c>
      <c r="C234" s="306" t="s">
        <v>2600</v>
      </c>
      <c r="D234" s="307" t="n">
        <v>10000</v>
      </c>
      <c r="E234" s="297" t="n">
        <v>0</v>
      </c>
      <c r="F234" s="298" t="s">
        <v>382</v>
      </c>
      <c r="G234" s="299" t="s">
        <v>358</v>
      </c>
      <c r="H234" s="299" t="s">
        <v>2413</v>
      </c>
      <c r="I234" s="300" t="str">
        <f aca="false">A234&amp;F234</f>
        <v>36063835d</v>
      </c>
      <c r="J234" s="301" t="str">
        <f aca="false">A234&amp;G234</f>
        <v>36063835026 03</v>
      </c>
      <c r="K234" s="302"/>
      <c r="L234" s="301" t="str">
        <f aca="false">A234&amp;G234&amp;H234</f>
        <v>36063835026 03B</v>
      </c>
      <c r="M234" s="302" t="str">
        <f aca="false">B234&amp;F234&amp;H234&amp;C234</f>
        <v>Slovenský atletický zväzdBFederič Filip</v>
      </c>
      <c r="N234" s="288" t="str">
        <f aca="false">+I234&amp;H234</f>
        <v>36063835dB</v>
      </c>
    </row>
    <row r="235" customFormat="false" ht="9.75" hidden="false" customHeight="false" outlineLevel="0" collapsed="false">
      <c r="A235" s="308" t="s">
        <v>1520</v>
      </c>
      <c r="B235" s="294" t="str">
        <f aca="false">VLOOKUP(A235,Adr!A:B,2,FALSE())</f>
        <v>Slovenský atletický zväz</v>
      </c>
      <c r="C235" s="295" t="s">
        <v>2601</v>
      </c>
      <c r="D235" s="296" t="n">
        <v>20000</v>
      </c>
      <c r="E235" s="305" t="n">
        <v>0</v>
      </c>
      <c r="F235" s="298" t="s">
        <v>382</v>
      </c>
      <c r="G235" s="299" t="s">
        <v>358</v>
      </c>
      <c r="H235" s="299" t="s">
        <v>2413</v>
      </c>
      <c r="I235" s="300" t="str">
        <f aca="false">A235&amp;F235</f>
        <v>36063835d</v>
      </c>
      <c r="J235" s="301" t="str">
        <f aca="false">A235&amp;G235</f>
        <v>36063835026 03</v>
      </c>
      <c r="K235" s="302"/>
      <c r="L235" s="301" t="str">
        <f aca="false">A235&amp;G235&amp;H235</f>
        <v>36063835026 03B</v>
      </c>
      <c r="M235" s="302" t="str">
        <f aca="false">B235&amp;F235&amp;H235&amp;C235</f>
        <v>Slovenský atletický zväzdBForster Viktória</v>
      </c>
      <c r="N235" s="288" t="str">
        <f aca="false">+I235&amp;H235</f>
        <v>36063835dB</v>
      </c>
    </row>
    <row r="236" customFormat="false" ht="9.75" hidden="false" customHeight="false" outlineLevel="0" collapsed="false">
      <c r="A236" s="308" t="s">
        <v>1520</v>
      </c>
      <c r="B236" s="294" t="str">
        <f aca="false">VLOOKUP(A236,Adr!A:B,2,FALSE())</f>
        <v>Slovenský atletický zväz</v>
      </c>
      <c r="C236" s="306" t="s">
        <v>2602</v>
      </c>
      <c r="D236" s="296" t="n">
        <v>20000</v>
      </c>
      <c r="E236" s="297" t="n">
        <v>0</v>
      </c>
      <c r="F236" s="298" t="s">
        <v>382</v>
      </c>
      <c r="G236" s="299" t="s">
        <v>358</v>
      </c>
      <c r="H236" s="299" t="s">
        <v>2413</v>
      </c>
      <c r="I236" s="300" t="str">
        <f aca="false">A236&amp;F236</f>
        <v>36063835d</v>
      </c>
      <c r="J236" s="301" t="str">
        <f aca="false">A236&amp;G236</f>
        <v>36063835026 03</v>
      </c>
      <c r="K236" s="302"/>
      <c r="L236" s="301" t="str">
        <f aca="false">A236&amp;G236&amp;H236</f>
        <v>36063835026 03B</v>
      </c>
      <c r="M236" s="302" t="str">
        <f aca="false">B236&amp;F236&amp;H236&amp;C236</f>
        <v>Slovenský atletický zväzdBFraňo Peter</v>
      </c>
      <c r="N236" s="288" t="str">
        <f aca="false">+I236&amp;H236</f>
        <v>36063835dB</v>
      </c>
    </row>
    <row r="237" customFormat="false" ht="9.75" hidden="false" customHeight="false" outlineLevel="0" collapsed="false">
      <c r="A237" s="258" t="s">
        <v>1520</v>
      </c>
      <c r="B237" s="294" t="str">
        <f aca="false">VLOOKUP(A237,Adr!A:B,2,FALSE())</f>
        <v>Slovenský atletický zväz</v>
      </c>
      <c r="C237" s="299" t="s">
        <v>2603</v>
      </c>
      <c r="D237" s="309" t="n">
        <v>10000</v>
      </c>
      <c r="E237" s="305" t="n">
        <v>0</v>
      </c>
      <c r="F237" s="298" t="s">
        <v>382</v>
      </c>
      <c r="G237" s="299" t="s">
        <v>358</v>
      </c>
      <c r="H237" s="299" t="s">
        <v>2413</v>
      </c>
      <c r="I237" s="300" t="str">
        <f aca="false">A237&amp;F237</f>
        <v>36063835d</v>
      </c>
      <c r="J237" s="301" t="str">
        <f aca="false">A237&amp;G237</f>
        <v>36063835026 03</v>
      </c>
      <c r="K237" s="302"/>
      <c r="L237" s="301" t="str">
        <f aca="false">A237&amp;G237&amp;H237</f>
        <v>36063835026 03B</v>
      </c>
      <c r="M237" s="302" t="str">
        <f aca="false">B237&amp;F237&amp;H237&amp;C237</f>
        <v>Slovenský atletický zväzdBFrličková Laura</v>
      </c>
      <c r="N237" s="288" t="str">
        <f aca="false">+I237&amp;H237</f>
        <v>36063835dB</v>
      </c>
    </row>
    <row r="238" customFormat="false" ht="9.75" hidden="false" customHeight="false" outlineLevel="0" collapsed="false">
      <c r="A238" s="258" t="s">
        <v>1520</v>
      </c>
      <c r="B238" s="294" t="str">
        <f aca="false">VLOOKUP(A238,Adr!A:B,2,FALSE())</f>
        <v>Slovenský atletický zväz</v>
      </c>
      <c r="C238" s="312" t="s">
        <v>2604</v>
      </c>
      <c r="D238" s="309" t="n">
        <v>50000</v>
      </c>
      <c r="E238" s="297" t="n">
        <v>0</v>
      </c>
      <c r="F238" s="298" t="s">
        <v>382</v>
      </c>
      <c r="G238" s="299" t="s">
        <v>358</v>
      </c>
      <c r="H238" s="299" t="s">
        <v>2413</v>
      </c>
      <c r="I238" s="300" t="str">
        <f aca="false">A238&amp;F238</f>
        <v>36063835d</v>
      </c>
      <c r="J238" s="301" t="str">
        <f aca="false">A238&amp;G238</f>
        <v>36063835026 03</v>
      </c>
      <c r="K238" s="302"/>
      <c r="L238" s="301" t="str">
        <f aca="false">A238&amp;G238&amp;H238</f>
        <v>36063835026 03B</v>
      </c>
      <c r="M238" s="302" t="str">
        <f aca="false">B238&amp;F238&amp;H238&amp;C238</f>
        <v>Slovenský atletický zväzdBGajanová Gabriela</v>
      </c>
      <c r="N238" s="288" t="str">
        <f aca="false">+I238&amp;H238</f>
        <v>36063835dB</v>
      </c>
    </row>
    <row r="239" customFormat="false" ht="9.75" hidden="false" customHeight="false" outlineLevel="0" collapsed="false">
      <c r="A239" s="258" t="s">
        <v>1520</v>
      </c>
      <c r="B239" s="294" t="str">
        <f aca="false">VLOOKUP(A239,Adr!A:B,2,FALSE())</f>
        <v>Slovenský atletický zväz</v>
      </c>
      <c r="C239" s="295" t="s">
        <v>2605</v>
      </c>
      <c r="D239" s="296" t="n">
        <v>15000</v>
      </c>
      <c r="E239" s="305" t="n">
        <v>0</v>
      </c>
      <c r="F239" s="298" t="s">
        <v>382</v>
      </c>
      <c r="G239" s="299" t="s">
        <v>358</v>
      </c>
      <c r="H239" s="299" t="s">
        <v>2413</v>
      </c>
      <c r="I239" s="300" t="str">
        <f aca="false">A239&amp;F239</f>
        <v>36063835d</v>
      </c>
      <c r="J239" s="301" t="str">
        <f aca="false">A239&amp;G239</f>
        <v>36063835026 03</v>
      </c>
      <c r="K239" s="302"/>
      <c r="L239" s="301" t="str">
        <f aca="false">A239&amp;G239&amp;H239</f>
        <v>36063835026 03B</v>
      </c>
      <c r="M239" s="302" t="str">
        <f aca="false">B239&amp;F239&amp;H239&amp;C239</f>
        <v>Slovenský atletický zväzdBRuffíni Robert</v>
      </c>
      <c r="N239" s="288" t="str">
        <f aca="false">+I239&amp;H239</f>
        <v>36063835dB</v>
      </c>
    </row>
    <row r="240" customFormat="false" ht="9.75" hidden="false" customHeight="false" outlineLevel="0" collapsed="false">
      <c r="A240" s="298" t="s">
        <v>1520</v>
      </c>
      <c r="B240" s="294" t="str">
        <f aca="false">VLOOKUP(A240,Adr!A:B,2,FALSE())</f>
        <v>Slovenský atletický zväz</v>
      </c>
      <c r="C240" s="306" t="s">
        <v>2606</v>
      </c>
      <c r="D240" s="307" t="n">
        <v>10000</v>
      </c>
      <c r="E240" s="305" t="n">
        <v>0</v>
      </c>
      <c r="F240" s="298" t="s">
        <v>382</v>
      </c>
      <c r="G240" s="299" t="s">
        <v>358</v>
      </c>
      <c r="H240" s="299" t="s">
        <v>2413</v>
      </c>
      <c r="I240" s="300" t="str">
        <f aca="false">A240&amp;F240</f>
        <v>36063835d</v>
      </c>
      <c r="J240" s="301" t="str">
        <f aca="false">A240&amp;G240</f>
        <v>36063835026 03</v>
      </c>
      <c r="K240" s="302"/>
      <c r="L240" s="301" t="str">
        <f aca="false">A240&amp;G240&amp;H240</f>
        <v>36063835026 03B</v>
      </c>
      <c r="M240" s="302" t="str">
        <f aca="false">B240&amp;F240&amp;H240&amp;C240</f>
        <v>Slovenský atletický zväzdBSlezáková Rebecca</v>
      </c>
      <c r="N240" s="288" t="str">
        <f aca="false">+I240&amp;H240</f>
        <v>36063835dB</v>
      </c>
    </row>
    <row r="241" customFormat="false" ht="9.75" hidden="false" customHeight="false" outlineLevel="0" collapsed="false">
      <c r="A241" s="308" t="s">
        <v>1520</v>
      </c>
      <c r="B241" s="294" t="str">
        <f aca="false">VLOOKUP(A241,Adr!A:B,2,FALSE())</f>
        <v>Slovenský atletický zväz</v>
      </c>
      <c r="C241" s="312" t="s">
        <v>2607</v>
      </c>
      <c r="D241" s="309" t="n">
        <v>20000</v>
      </c>
      <c r="E241" s="297" t="n">
        <v>0</v>
      </c>
      <c r="F241" s="298" t="s">
        <v>382</v>
      </c>
      <c r="G241" s="299" t="s">
        <v>358</v>
      </c>
      <c r="H241" s="299" t="s">
        <v>2413</v>
      </c>
      <c r="I241" s="300" t="str">
        <f aca="false">A241&amp;F241</f>
        <v>36063835d</v>
      </c>
      <c r="J241" s="301" t="str">
        <f aca="false">A241&amp;G241</f>
        <v>36063835026 03</v>
      </c>
      <c r="K241" s="302"/>
      <c r="L241" s="301" t="str">
        <f aca="false">A241&amp;G241&amp;H241</f>
        <v>36063835026 03B</v>
      </c>
      <c r="M241" s="302" t="str">
        <f aca="false">B241&amp;F241&amp;H241&amp;C241</f>
        <v>Slovenský atletický zväzdBVolko Ján</v>
      </c>
      <c r="N241" s="288" t="str">
        <f aca="false">+I241&amp;H241</f>
        <v>36063835dB</v>
      </c>
    </row>
    <row r="242" customFormat="false" ht="9.75" hidden="false" customHeight="false" outlineLevel="0" collapsed="false">
      <c r="A242" s="298" t="s">
        <v>1530</v>
      </c>
      <c r="B242" s="294" t="str">
        <f aca="false">VLOOKUP(A242,Adr!A:B,2,FALSE())</f>
        <v>Slovenský bežecký spolok</v>
      </c>
      <c r="C242" s="306" t="s">
        <v>2415</v>
      </c>
      <c r="D242" s="307" t="n">
        <v>35000</v>
      </c>
      <c r="E242" s="297" t="n">
        <v>0</v>
      </c>
      <c r="F242" s="298" t="s">
        <v>386</v>
      </c>
      <c r="G242" s="299" t="s">
        <v>354</v>
      </c>
      <c r="H242" s="299" t="s">
        <v>2413</v>
      </c>
      <c r="I242" s="300" t="str">
        <f aca="false">A242&amp;F242</f>
        <v>30845688f</v>
      </c>
      <c r="J242" s="301" t="str">
        <f aca="false">A242&amp;G242</f>
        <v>30845688026 01</v>
      </c>
      <c r="K242" s="302"/>
      <c r="L242" s="301" t="str">
        <f aca="false">A242&amp;G242&amp;H242</f>
        <v>30845688026 01B</v>
      </c>
      <c r="M242" s="302" t="str">
        <f aca="false">B242&amp;F242&amp;H242&amp;C242</f>
        <v>Slovenský bežecký spolokfBpodpora a rozvoj športu pre všetkých</v>
      </c>
      <c r="N242" s="288" t="str">
        <f aca="false">+I242&amp;H242</f>
        <v>30845688fB</v>
      </c>
    </row>
    <row r="243" customFormat="false" ht="9.75" hidden="false" customHeight="false" outlineLevel="0" collapsed="false">
      <c r="A243" s="308" t="s">
        <v>1537</v>
      </c>
      <c r="B243" s="294" t="str">
        <f aca="false">VLOOKUP(A243,Adr!A:B,2,FALSE())</f>
        <v>Slovenský biliardový zväz</v>
      </c>
      <c r="C243" s="295" t="s">
        <v>2608</v>
      </c>
      <c r="D243" s="296" t="n">
        <v>31111</v>
      </c>
      <c r="E243" s="305" t="n">
        <v>0</v>
      </c>
      <c r="F243" s="298" t="s">
        <v>376</v>
      </c>
      <c r="G243" s="299" t="s">
        <v>356</v>
      </c>
      <c r="H243" s="299" t="s">
        <v>2413</v>
      </c>
      <c r="I243" s="300" t="str">
        <f aca="false">A243&amp;F243</f>
        <v>31753825a</v>
      </c>
      <c r="J243" s="301" t="str">
        <f aca="false">A243&amp;G243</f>
        <v>31753825026 02</v>
      </c>
      <c r="K243" s="302" t="s">
        <v>2609</v>
      </c>
      <c r="L243" s="301" t="str">
        <f aca="false">A243&amp;G243&amp;H243</f>
        <v>31753825026 02B</v>
      </c>
      <c r="M243" s="302" t="str">
        <f aca="false">B243&amp;F243&amp;H243&amp;C243</f>
        <v>Slovenský biliardový zväzaBbiliard - bežné transfery</v>
      </c>
      <c r="N243" s="288" t="str">
        <f aca="false">+I243&amp;H243</f>
        <v>31753825aB</v>
      </c>
    </row>
    <row r="244" customFormat="false" ht="9.75" hidden="false" customHeight="false" outlineLevel="0" collapsed="false">
      <c r="A244" s="308" t="s">
        <v>1543</v>
      </c>
      <c r="B244" s="294" t="str">
        <f aca="false">VLOOKUP(A244,Adr!A:B,2,FALSE())</f>
        <v>Slovenský bowlingový zväz</v>
      </c>
      <c r="C244" s="295" t="s">
        <v>2610</v>
      </c>
      <c r="D244" s="296" t="n">
        <v>37659</v>
      </c>
      <c r="E244" s="297" t="n">
        <v>0</v>
      </c>
      <c r="F244" s="298" t="s">
        <v>376</v>
      </c>
      <c r="G244" s="299" t="s">
        <v>356</v>
      </c>
      <c r="H244" s="299" t="s">
        <v>2413</v>
      </c>
      <c r="I244" s="300" t="str">
        <f aca="false">A244&amp;F244</f>
        <v>36128147a</v>
      </c>
      <c r="J244" s="301" t="str">
        <f aca="false">A244&amp;G244</f>
        <v>36128147026 02</v>
      </c>
      <c r="K244" s="302" t="s">
        <v>2611</v>
      </c>
      <c r="L244" s="301" t="str">
        <f aca="false">A244&amp;G244&amp;H244</f>
        <v>36128147026 02B</v>
      </c>
      <c r="M244" s="302" t="str">
        <f aca="false">B244&amp;F244&amp;H244&amp;C244</f>
        <v>Slovenský bowlingový zväzaBbowling - bežné transfery</v>
      </c>
      <c r="N244" s="288" t="str">
        <f aca="false">+I244&amp;H244</f>
        <v>36128147aB</v>
      </c>
    </row>
    <row r="245" customFormat="false" ht="9.75" hidden="false" customHeight="false" outlineLevel="0" collapsed="false">
      <c r="A245" s="308" t="s">
        <v>1550</v>
      </c>
      <c r="B245" s="294" t="str">
        <f aca="false">VLOOKUP(A245,Adr!A:B,2,FALSE())</f>
        <v>Slovenský bridžový zväz</v>
      </c>
      <c r="C245" s="295" t="s">
        <v>2612</v>
      </c>
      <c r="D245" s="296" t="n">
        <v>19239</v>
      </c>
      <c r="E245" s="305" t="n">
        <v>0</v>
      </c>
      <c r="F245" s="298" t="s">
        <v>376</v>
      </c>
      <c r="G245" s="299" t="s">
        <v>356</v>
      </c>
      <c r="H245" s="299" t="s">
        <v>2413</v>
      </c>
      <c r="I245" s="300" t="str">
        <f aca="false">A245&amp;F245</f>
        <v>31770908a</v>
      </c>
      <c r="J245" s="301" t="str">
        <f aca="false">A245&amp;G245</f>
        <v>31770908026 02</v>
      </c>
      <c r="K245" s="302" t="s">
        <v>2613</v>
      </c>
      <c r="L245" s="301" t="str">
        <f aca="false">A245&amp;G245&amp;H245</f>
        <v>31770908026 02B</v>
      </c>
      <c r="M245" s="302" t="str">
        <f aca="false">B245&amp;F245&amp;H245&amp;C245</f>
        <v>Slovenský bridžový zväzaBbridž - bežné transfery</v>
      </c>
      <c r="N245" s="288" t="str">
        <f aca="false">+I245&amp;H245</f>
        <v>31770908aB</v>
      </c>
    </row>
    <row r="246" customFormat="false" ht="9.75" hidden="false" customHeight="false" outlineLevel="0" collapsed="false">
      <c r="A246" s="308" t="s">
        <v>1559</v>
      </c>
      <c r="B246" s="294" t="str">
        <f aca="false">VLOOKUP(A246,Adr!A:B,2,FALSE())</f>
        <v>Slovenský curlingový zväz</v>
      </c>
      <c r="C246" s="295" t="s">
        <v>2614</v>
      </c>
      <c r="D246" s="296" t="n">
        <v>24607</v>
      </c>
      <c r="E246" s="297" t="n">
        <v>0</v>
      </c>
      <c r="F246" s="298" t="s">
        <v>376</v>
      </c>
      <c r="G246" s="299" t="s">
        <v>356</v>
      </c>
      <c r="H246" s="299" t="s">
        <v>2413</v>
      </c>
      <c r="I246" s="300" t="str">
        <f aca="false">A246&amp;F246</f>
        <v>37841866a</v>
      </c>
      <c r="J246" s="301" t="str">
        <f aca="false">A246&amp;G246</f>
        <v>37841866026 02</v>
      </c>
      <c r="K246" s="302" t="s">
        <v>2615</v>
      </c>
      <c r="L246" s="301" t="str">
        <f aca="false">A246&amp;G246&amp;H246</f>
        <v>37841866026 02B</v>
      </c>
      <c r="M246" s="302" t="str">
        <f aca="false">B246&amp;F246&amp;H246&amp;C246</f>
        <v>Slovenský curlingový zväzaBcurling - bežné transfery</v>
      </c>
      <c r="N246" s="288" t="str">
        <f aca="false">+I246&amp;H246</f>
        <v>37841866aB</v>
      </c>
    </row>
    <row r="247" customFormat="false" ht="9.75" hidden="false" customHeight="false" outlineLevel="0" collapsed="false">
      <c r="A247" s="308" t="s">
        <v>1568</v>
      </c>
      <c r="B247" s="294" t="str">
        <f aca="false">VLOOKUP(A247,Adr!A:B,2,FALSE())</f>
        <v>Slovenský cykloklub</v>
      </c>
      <c r="C247" s="299" t="s">
        <v>2616</v>
      </c>
      <c r="D247" s="309" t="n">
        <v>50000</v>
      </c>
      <c r="E247" s="305" t="n">
        <v>0</v>
      </c>
      <c r="F247" s="298" t="s">
        <v>386</v>
      </c>
      <c r="G247" s="299" t="s">
        <v>354</v>
      </c>
      <c r="H247" s="299" t="s">
        <v>2413</v>
      </c>
      <c r="I247" s="300" t="str">
        <f aca="false">A247&amp;F247</f>
        <v>34009388f</v>
      </c>
      <c r="J247" s="301" t="str">
        <f aca="false">A247&amp;G247</f>
        <v>34009388026 01</v>
      </c>
      <c r="K247" s="302"/>
      <c r="L247" s="301" t="str">
        <f aca="false">A247&amp;G247&amp;H247</f>
        <v>34009388026 01B</v>
      </c>
      <c r="M247" s="302" t="str">
        <f aca="false">B247&amp;F247&amp;H247&amp;C247</f>
        <v>Slovenský cykloklubfBznačenie cykloturistických trás</v>
      </c>
      <c r="N247" s="288" t="str">
        <f aca="false">+I247&amp;H247</f>
        <v>34009388fB</v>
      </c>
    </row>
    <row r="248" customFormat="false" ht="9.75" hidden="false" customHeight="false" outlineLevel="0" collapsed="false">
      <c r="A248" s="308" t="s">
        <v>1577</v>
      </c>
      <c r="B248" s="294" t="str">
        <f aca="false">VLOOKUP(A248,Adr!A:B,2,FALSE())</f>
        <v>Slovenský futbalový zväz</v>
      </c>
      <c r="C248" s="295" t="s">
        <v>2617</v>
      </c>
      <c r="D248" s="296" t="n">
        <v>8176462</v>
      </c>
      <c r="E248" s="305" t="n">
        <v>0</v>
      </c>
      <c r="F248" s="298" t="s">
        <v>376</v>
      </c>
      <c r="G248" s="299" t="s">
        <v>356</v>
      </c>
      <c r="H248" s="299" t="s">
        <v>2413</v>
      </c>
      <c r="I248" s="300" t="str">
        <f aca="false">A248&amp;F248</f>
        <v>00687308a</v>
      </c>
      <c r="J248" s="301" t="str">
        <f aca="false">A248&amp;G248</f>
        <v>00687308026 02</v>
      </c>
      <c r="K248" s="302" t="s">
        <v>2618</v>
      </c>
      <c r="L248" s="301" t="str">
        <f aca="false">A248&amp;G248&amp;H248</f>
        <v>00687308026 02B</v>
      </c>
      <c r="M248" s="302" t="str">
        <f aca="false">B248&amp;F248&amp;H248&amp;C248</f>
        <v>Slovenský futbalový zväzaBfutbal - bežné transfery</v>
      </c>
      <c r="N248" s="288" t="str">
        <f aca="false">+I248&amp;H248</f>
        <v>00687308aB</v>
      </c>
    </row>
    <row r="249" customFormat="false" ht="9.75" hidden="false" customHeight="false" outlineLevel="0" collapsed="false">
      <c r="A249" s="298" t="s">
        <v>1577</v>
      </c>
      <c r="B249" s="294" t="str">
        <f aca="false">VLOOKUP(A249,Adr!A:B,2,FALSE())</f>
        <v>Slovenský futbalový zväz</v>
      </c>
      <c r="C249" s="306" t="s">
        <v>387</v>
      </c>
      <c r="D249" s="315" t="n">
        <v>15000</v>
      </c>
      <c r="E249" s="305" t="n">
        <v>0</v>
      </c>
      <c r="F249" s="298" t="s">
        <v>386</v>
      </c>
      <c r="G249" s="299" t="s">
        <v>358</v>
      </c>
      <c r="H249" s="299" t="s">
        <v>2413</v>
      </c>
      <c r="I249" s="300" t="str">
        <f aca="false">A249&amp;F249</f>
        <v>00687308f</v>
      </c>
      <c r="J249" s="301" t="str">
        <f aca="false">A249&amp;G249</f>
        <v>00687308026 03</v>
      </c>
      <c r="K249" s="302"/>
      <c r="L249" s="301" t="str">
        <f aca="false">A249&amp;G249&amp;H249</f>
        <v>00687308026 03B</v>
      </c>
      <c r="M249" s="302" t="str">
        <f aca="false">B249&amp;F249&amp;H249&amp;C249</f>
        <v>Slovenský futbalový zväzfBplnenie úloh verejného záujmu v športe</v>
      </c>
      <c r="N249" s="288" t="str">
        <f aca="false">+I249&amp;H249</f>
        <v>00687308fB</v>
      </c>
    </row>
    <row r="250" customFormat="false" ht="9.75" hidden="false" customHeight="false" outlineLevel="0" collapsed="false">
      <c r="A250" s="308" t="s">
        <v>1585</v>
      </c>
      <c r="B250" s="294" t="str">
        <f aca="false">VLOOKUP(A250,Adr!A:B,2,FALSE())</f>
        <v>Slovenský horolezecký spolok JAMES</v>
      </c>
      <c r="C250" s="295" t="s">
        <v>2619</v>
      </c>
      <c r="D250" s="296" t="n">
        <v>77278</v>
      </c>
      <c r="E250" s="297" t="n">
        <v>0</v>
      </c>
      <c r="F250" s="298" t="s">
        <v>376</v>
      </c>
      <c r="G250" s="299" t="s">
        <v>356</v>
      </c>
      <c r="H250" s="299" t="s">
        <v>2413</v>
      </c>
      <c r="I250" s="300" t="str">
        <f aca="false">A250&amp;F250</f>
        <v>00586455a</v>
      </c>
      <c r="J250" s="301" t="str">
        <f aca="false">A250&amp;G250</f>
        <v>00586455026 02</v>
      </c>
      <c r="K250" s="302" t="s">
        <v>2620</v>
      </c>
      <c r="L250" s="301" t="str">
        <f aca="false">A250&amp;G250&amp;H250</f>
        <v>00586455026 02B</v>
      </c>
      <c r="M250" s="302" t="str">
        <f aca="false">B250&amp;F250&amp;H250&amp;C250</f>
        <v>Slovenský horolezecký spolok JAMESaBhorolezectvo - bežné transfery</v>
      </c>
      <c r="N250" s="288" t="str">
        <f aca="false">+I250&amp;H250</f>
        <v>00586455aB</v>
      </c>
    </row>
    <row r="251" customFormat="false" ht="9.75" hidden="false" customHeight="false" outlineLevel="0" collapsed="false">
      <c r="A251" s="308" t="s">
        <v>1585</v>
      </c>
      <c r="B251" s="294" t="str">
        <f aca="false">VLOOKUP(A251,Adr!A:B,2,FALSE())</f>
        <v>Slovenský horolezecký spolok JAMES</v>
      </c>
      <c r="C251" s="295" t="s">
        <v>2621</v>
      </c>
      <c r="D251" s="296" t="n">
        <v>33812</v>
      </c>
      <c r="E251" s="305" t="n">
        <v>0</v>
      </c>
      <c r="F251" s="298" t="s">
        <v>376</v>
      </c>
      <c r="G251" s="299" t="s">
        <v>356</v>
      </c>
      <c r="H251" s="299" t="s">
        <v>2413</v>
      </c>
      <c r="I251" s="300" t="str">
        <f aca="false">A251&amp;F251</f>
        <v>00586455a</v>
      </c>
      <c r="J251" s="301" t="str">
        <f aca="false">A251&amp;G251</f>
        <v>00586455026 02</v>
      </c>
      <c r="K251" s="302" t="s">
        <v>2622</v>
      </c>
      <c r="L251" s="301" t="str">
        <f aca="false">A251&amp;G251&amp;H251</f>
        <v>00586455026 02B</v>
      </c>
      <c r="M251" s="302" t="str">
        <f aca="false">B251&amp;F251&amp;H251&amp;C251</f>
        <v>Slovenský horolezecký spolok JAMESaBšportové lezenie - bežné transfery</v>
      </c>
      <c r="N251" s="288" t="str">
        <f aca="false">+I251&amp;H251</f>
        <v>00586455aB</v>
      </c>
    </row>
    <row r="252" customFormat="false" ht="9.75" hidden="false" customHeight="false" outlineLevel="0" collapsed="false">
      <c r="A252" s="258" t="s">
        <v>1585</v>
      </c>
      <c r="B252" s="294" t="str">
        <f aca="false">VLOOKUP(A252,Adr!A:B,2,FALSE())</f>
        <v>Slovenský horolezecký spolok JAMES</v>
      </c>
      <c r="C252" s="299" t="s">
        <v>2623</v>
      </c>
      <c r="D252" s="309" t="n">
        <v>8829</v>
      </c>
      <c r="E252" s="297" t="n">
        <v>0</v>
      </c>
      <c r="F252" s="298" t="s">
        <v>380</v>
      </c>
      <c r="G252" s="299" t="s">
        <v>358</v>
      </c>
      <c r="H252" s="299" t="s">
        <v>2413</v>
      </c>
      <c r="I252" s="300" t="str">
        <f aca="false">A252&amp;F252</f>
        <v>00586455c</v>
      </c>
      <c r="J252" s="301" t="str">
        <f aca="false">A252&amp;G252</f>
        <v>00586455026 03</v>
      </c>
      <c r="K252" s="302"/>
      <c r="L252" s="301" t="str">
        <f aca="false">A252&amp;G252&amp;H252</f>
        <v>00586455026 03B</v>
      </c>
      <c r="M252" s="302" t="str">
        <f aca="false">B252&amp;F252&amp;H252&amp;C252</f>
        <v>Slovenský horolezecký spolok JAMEScBzabezpečenie a rozvoj športu para lezenie zdravotne postihnutých športovcov</v>
      </c>
      <c r="N252" s="288" t="str">
        <f aca="false">+I252&amp;H252</f>
        <v>00586455cB</v>
      </c>
    </row>
    <row r="253" customFormat="false" ht="9.75" hidden="false" customHeight="false" outlineLevel="0" collapsed="false">
      <c r="A253" s="258" t="s">
        <v>1585</v>
      </c>
      <c r="B253" s="294" t="str">
        <f aca="false">VLOOKUP(A253,Adr!A:B,2,FALSE())</f>
        <v>Slovenský horolezecký spolok JAMES</v>
      </c>
      <c r="C253" s="306" t="s">
        <v>2624</v>
      </c>
      <c r="D253" s="296" t="n">
        <v>10000</v>
      </c>
      <c r="E253" s="305" t="n">
        <v>0</v>
      </c>
      <c r="F253" s="298" t="s">
        <v>382</v>
      </c>
      <c r="G253" s="299" t="s">
        <v>358</v>
      </c>
      <c r="H253" s="299" t="s">
        <v>2413</v>
      </c>
      <c r="I253" s="300" t="str">
        <f aca="false">A253&amp;F253</f>
        <v>00586455d</v>
      </c>
      <c r="J253" s="301" t="str">
        <f aca="false">A253&amp;G253</f>
        <v>00586455026 03</v>
      </c>
      <c r="K253" s="302"/>
      <c r="L253" s="301" t="str">
        <f aca="false">A253&amp;G253&amp;H253</f>
        <v>00586455026 03B</v>
      </c>
      <c r="M253" s="302" t="str">
        <f aca="false">B253&amp;F253&amp;H253&amp;C253</f>
        <v>Slovenský horolezecký spolok JAMESdBBuršíková Martina</v>
      </c>
      <c r="N253" s="288" t="str">
        <f aca="false">+I253&amp;H253</f>
        <v>00586455dB</v>
      </c>
    </row>
    <row r="254" customFormat="false" ht="9.75" hidden="false" customHeight="false" outlineLevel="0" collapsed="false">
      <c r="A254" s="308" t="s">
        <v>1585</v>
      </c>
      <c r="B254" s="294" t="str">
        <f aca="false">VLOOKUP(A254,Adr!A:B,2,FALSE())</f>
        <v>Slovenský horolezecký spolok JAMES</v>
      </c>
      <c r="C254" s="295" t="s">
        <v>2625</v>
      </c>
      <c r="D254" s="296" t="n">
        <v>10000</v>
      </c>
      <c r="E254" s="305" t="n">
        <v>0</v>
      </c>
      <c r="F254" s="298" t="s">
        <v>382</v>
      </c>
      <c r="G254" s="299" t="s">
        <v>358</v>
      </c>
      <c r="H254" s="299" t="s">
        <v>2413</v>
      </c>
      <c r="I254" s="300" t="str">
        <f aca="false">A254&amp;F254</f>
        <v>00586455d</v>
      </c>
      <c r="J254" s="301" t="str">
        <f aca="false">A254&amp;G254</f>
        <v>00586455026 03</v>
      </c>
      <c r="K254" s="302"/>
      <c r="L254" s="301" t="str">
        <f aca="false">A254&amp;G254&amp;H254</f>
        <v>00586455026 03B</v>
      </c>
      <c r="M254" s="302" t="str">
        <f aca="false">B254&amp;F254&amp;H254&amp;C254</f>
        <v>Slovenský horolezecký spolok JAMESdBSlobodová Lea</v>
      </c>
      <c r="N254" s="288" t="str">
        <f aca="false">+I254&amp;H254</f>
        <v>00586455dB</v>
      </c>
    </row>
    <row r="255" customFormat="false" ht="9.75" hidden="false" customHeight="false" outlineLevel="0" collapsed="false">
      <c r="A255" s="298" t="s">
        <v>1585</v>
      </c>
      <c r="B255" s="294" t="str">
        <f aca="false">VLOOKUP(A255,Adr!A:B,2,FALSE())</f>
        <v>Slovenský horolezecký spolok JAMES</v>
      </c>
      <c r="C255" s="303" t="s">
        <v>387</v>
      </c>
      <c r="D255" s="313" t="n">
        <v>5000</v>
      </c>
      <c r="E255" s="305" t="n">
        <v>0</v>
      </c>
      <c r="F255" s="298" t="s">
        <v>386</v>
      </c>
      <c r="G255" s="299" t="s">
        <v>358</v>
      </c>
      <c r="H255" s="299" t="s">
        <v>2413</v>
      </c>
      <c r="I255" s="300" t="str">
        <f aca="false">A255&amp;F255</f>
        <v>00586455f</v>
      </c>
      <c r="J255" s="301" t="str">
        <f aca="false">A255&amp;G255</f>
        <v>00586455026 03</v>
      </c>
      <c r="K255" s="302"/>
      <c r="L255" s="301" t="str">
        <f aca="false">A255&amp;G255&amp;H255</f>
        <v>00586455026 03B</v>
      </c>
      <c r="M255" s="302" t="str">
        <f aca="false">B255&amp;F255&amp;H255&amp;C255</f>
        <v>Slovenský horolezecký spolok JAMESfBplnenie úloh verejného záujmu v športe</v>
      </c>
      <c r="N255" s="288" t="str">
        <f aca="false">+I255&amp;H255</f>
        <v>00586455fB</v>
      </c>
    </row>
    <row r="256" customFormat="false" ht="9.75" hidden="false" customHeight="false" outlineLevel="0" collapsed="false">
      <c r="A256" s="258" t="s">
        <v>1585</v>
      </c>
      <c r="B256" s="294" t="str">
        <f aca="false">VLOOKUP(A256,Adr!A:B,2,FALSE())</f>
        <v>Slovenský horolezecký spolok JAMES</v>
      </c>
      <c r="C256" s="299" t="s">
        <v>387</v>
      </c>
      <c r="D256" s="311" t="n">
        <v>5000</v>
      </c>
      <c r="E256" s="305" t="n">
        <v>0</v>
      </c>
      <c r="F256" s="298" t="s">
        <v>386</v>
      </c>
      <c r="G256" s="299" t="s">
        <v>358</v>
      </c>
      <c r="H256" s="299" t="s">
        <v>2413</v>
      </c>
      <c r="I256" s="300" t="str">
        <f aca="false">A256&amp;F256</f>
        <v>00586455f</v>
      </c>
      <c r="J256" s="301" t="str">
        <f aca="false">A256&amp;G256</f>
        <v>00586455026 03</v>
      </c>
      <c r="K256" s="302"/>
      <c r="L256" s="301" t="str">
        <f aca="false">A256&amp;G256&amp;H256</f>
        <v>00586455026 03B</v>
      </c>
      <c r="M256" s="302" t="str">
        <f aca="false">B256&amp;F256&amp;H256&amp;C256</f>
        <v>Slovenský horolezecký spolok JAMESfBplnenie úloh verejného záujmu v športe</v>
      </c>
      <c r="N256" s="288" t="str">
        <f aca="false">+I256&amp;H256</f>
        <v>00586455fB</v>
      </c>
    </row>
    <row r="257" customFormat="false" ht="9.75" hidden="false" customHeight="false" outlineLevel="0" collapsed="false">
      <c r="A257" s="310" t="s">
        <v>1585</v>
      </c>
      <c r="B257" s="294" t="str">
        <f aca="false">VLOOKUP(A257,Adr!A:B,2,FALSE())</f>
        <v>Slovenský horolezecký spolok JAMES</v>
      </c>
      <c r="C257" s="295" t="s">
        <v>399</v>
      </c>
      <c r="D257" s="296" t="n">
        <v>2800</v>
      </c>
      <c r="E257" s="297" t="n">
        <v>0</v>
      </c>
      <c r="F257" s="298" t="s">
        <v>398</v>
      </c>
      <c r="G257" s="299" t="s">
        <v>354</v>
      </c>
      <c r="H257" s="299" t="s">
        <v>2413</v>
      </c>
      <c r="I257" s="300" t="str">
        <f aca="false">A257&amp;F257</f>
        <v>00586455l</v>
      </c>
      <c r="J257" s="301" t="str">
        <f aca="false">A257&amp;G257</f>
        <v>00586455026 01</v>
      </c>
      <c r="K257" s="302"/>
      <c r="L257" s="301" t="str">
        <f aca="false">A257&amp;G257&amp;H257</f>
        <v>00586455026 01B</v>
      </c>
      <c r="M257" s="302" t="str">
        <f aca="false">B257&amp;F257&amp;H257&amp;C257</f>
        <v>Slovenský horolezecký spolok JAMESlBšportové pohybové tábory pre mládež</v>
      </c>
      <c r="N257" s="288" t="str">
        <f aca="false">+I257&amp;H257</f>
        <v>00586455lB</v>
      </c>
    </row>
    <row r="258" customFormat="false" ht="9.75" hidden="false" customHeight="false" outlineLevel="0" collapsed="false">
      <c r="A258" s="298" t="s">
        <v>1592</v>
      </c>
      <c r="B258" s="294" t="str">
        <f aca="false">VLOOKUP(A258,Adr!A:B,2,FALSE())</f>
        <v>Slovenský kolkársky zväz</v>
      </c>
      <c r="C258" s="295" t="s">
        <v>389</v>
      </c>
      <c r="D258" s="296" t="n">
        <v>34900</v>
      </c>
      <c r="E258" s="305" t="n">
        <v>0</v>
      </c>
      <c r="F258" s="298" t="s">
        <v>388</v>
      </c>
      <c r="G258" s="299" t="s">
        <v>358</v>
      </c>
      <c r="H258" s="299" t="s">
        <v>2413</v>
      </c>
      <c r="I258" s="300" t="str">
        <f aca="false">A258&amp;F258</f>
        <v>31771688g</v>
      </c>
      <c r="J258" s="301" t="str">
        <f aca="false">A258&amp;G258</f>
        <v>31771688026 03</v>
      </c>
      <c r="K258" s="302"/>
      <c r="L258" s="301" t="str">
        <f aca="false">A258&amp;G258&amp;H258</f>
        <v>31771688026 03B</v>
      </c>
      <c r="M258" s="302" t="str">
        <f aca="false">B258&amp;F258&amp;H258&amp;C258</f>
        <v>Slovenský kolkársky zväzgBrozvoj športov, ktoré nie sú uznanými podľa zákona č. 440/2015 Z. z.</v>
      </c>
      <c r="N258" s="288" t="str">
        <f aca="false">+I258&amp;H258</f>
        <v>31771688gB</v>
      </c>
    </row>
    <row r="259" customFormat="false" ht="9.75" hidden="false" customHeight="false" outlineLevel="0" collapsed="false">
      <c r="A259" s="298" t="s">
        <v>1600</v>
      </c>
      <c r="B259" s="294" t="str">
        <f aca="false">VLOOKUP(A259,Adr!A:B,2,FALSE())</f>
        <v>Slovenský korfbalový klub "Dolphins" Prievidza</v>
      </c>
      <c r="C259" s="295" t="s">
        <v>399</v>
      </c>
      <c r="D259" s="296" t="n">
        <v>4700</v>
      </c>
      <c r="E259" s="305" t="n">
        <v>0</v>
      </c>
      <c r="F259" s="298" t="s">
        <v>398</v>
      </c>
      <c r="G259" s="299" t="s">
        <v>354</v>
      </c>
      <c r="H259" s="299" t="s">
        <v>2413</v>
      </c>
      <c r="I259" s="300" t="str">
        <f aca="false">A259&amp;F259</f>
        <v>42013861l</v>
      </c>
      <c r="J259" s="301" t="str">
        <f aca="false">A259&amp;G259</f>
        <v>42013861026 01</v>
      </c>
      <c r="K259" s="302"/>
      <c r="L259" s="301" t="str">
        <f aca="false">A259&amp;G259&amp;H259</f>
        <v>42013861026 01B</v>
      </c>
      <c r="M259" s="302" t="str">
        <f aca="false">B259&amp;F259&amp;H259&amp;C259</f>
        <v>Slovenský korfbalový klub "Dolphins" PrievidzalBšportové pohybové tábory pre mládež</v>
      </c>
      <c r="N259" s="288" t="str">
        <f aca="false">+I259&amp;H259</f>
        <v>42013861lB</v>
      </c>
    </row>
    <row r="260" customFormat="false" ht="9.75" hidden="false" customHeight="false" outlineLevel="0" collapsed="false">
      <c r="A260" s="308" t="s">
        <v>1605</v>
      </c>
      <c r="B260" s="294" t="str">
        <f aca="false">VLOOKUP(A260,Adr!A:B,2,FALSE())</f>
        <v>Slovenský krasokorčuliarsky zväz</v>
      </c>
      <c r="C260" s="295" t="s">
        <v>2626</v>
      </c>
      <c r="D260" s="296" t="n">
        <v>189027</v>
      </c>
      <c r="E260" s="297" t="n">
        <v>0</v>
      </c>
      <c r="F260" s="298" t="s">
        <v>376</v>
      </c>
      <c r="G260" s="299" t="s">
        <v>356</v>
      </c>
      <c r="H260" s="299" t="s">
        <v>2413</v>
      </c>
      <c r="I260" s="300" t="str">
        <f aca="false">A260&amp;F260</f>
        <v>31805540a</v>
      </c>
      <c r="J260" s="301" t="str">
        <f aca="false">A260&amp;G260</f>
        <v>31805540026 02</v>
      </c>
      <c r="K260" s="302" t="s">
        <v>2627</v>
      </c>
      <c r="L260" s="301" t="str">
        <f aca="false">A260&amp;G260&amp;H260</f>
        <v>31805540026 02B</v>
      </c>
      <c r="M260" s="302" t="str">
        <f aca="false">B260&amp;F260&amp;H260&amp;C260</f>
        <v>Slovenský krasokorčuliarsky zväzaBkrasokorčuľovanie - bežné transfery</v>
      </c>
      <c r="N260" s="288" t="str">
        <f aca="false">+I260&amp;H260</f>
        <v>31805540aB</v>
      </c>
    </row>
    <row r="261" customFormat="false" ht="9.75" hidden="false" customHeight="false" outlineLevel="0" collapsed="false">
      <c r="A261" s="258" t="s">
        <v>1605</v>
      </c>
      <c r="B261" s="294" t="str">
        <f aca="false">VLOOKUP(A261,Adr!A:B,2,FALSE())</f>
        <v>Slovenský krasokorčuliarsky zväz</v>
      </c>
      <c r="C261" s="306" t="s">
        <v>2628</v>
      </c>
      <c r="D261" s="296" t="n">
        <v>20000</v>
      </c>
      <c r="E261" s="297" t="n">
        <v>0</v>
      </c>
      <c r="F261" s="298" t="s">
        <v>382</v>
      </c>
      <c r="G261" s="299" t="s">
        <v>358</v>
      </c>
      <c r="H261" s="299" t="s">
        <v>2413</v>
      </c>
      <c r="I261" s="300" t="str">
        <f aca="false">A261&amp;F261</f>
        <v>31805540d</v>
      </c>
      <c r="J261" s="301" t="str">
        <f aca="false">A261&amp;G261</f>
        <v>31805540026 03</v>
      </c>
      <c r="K261" s="302"/>
      <c r="L261" s="301" t="str">
        <f aca="false">A261&amp;G261&amp;H261</f>
        <v>31805540026 03B</v>
      </c>
      <c r="M261" s="302" t="str">
        <f aca="false">B261&amp;F261&amp;H261&amp;C261</f>
        <v>Slovenský krasokorčuliarsky zväzdBHagara Adam</v>
      </c>
      <c r="N261" s="288" t="str">
        <f aca="false">+I261&amp;H261</f>
        <v>31805540dB</v>
      </c>
    </row>
    <row r="262" customFormat="false" ht="9.75" hidden="false" customHeight="false" outlineLevel="0" collapsed="false">
      <c r="A262" s="308" t="s">
        <v>1613</v>
      </c>
      <c r="B262" s="294" t="str">
        <f aca="false">VLOOKUP(A262,Adr!A:B,2,FALSE())</f>
        <v>Slovenský lukostrelecký zväz</v>
      </c>
      <c r="C262" s="295" t="s">
        <v>2629</v>
      </c>
      <c r="D262" s="296" t="n">
        <v>146867</v>
      </c>
      <c r="E262" s="297" t="n">
        <v>0</v>
      </c>
      <c r="F262" s="298" t="s">
        <v>376</v>
      </c>
      <c r="G262" s="299" t="s">
        <v>356</v>
      </c>
      <c r="H262" s="299" t="s">
        <v>2413</v>
      </c>
      <c r="I262" s="300" t="str">
        <f aca="false">A262&amp;F262</f>
        <v>30793009a</v>
      </c>
      <c r="J262" s="301" t="str">
        <f aca="false">A262&amp;G262</f>
        <v>30793009026 02</v>
      </c>
      <c r="K262" s="302" t="s">
        <v>2630</v>
      </c>
      <c r="L262" s="301" t="str">
        <f aca="false">A262&amp;G262&amp;H262</f>
        <v>30793009026 02B</v>
      </c>
      <c r="M262" s="302" t="str">
        <f aca="false">B262&amp;F262&amp;H262&amp;C262</f>
        <v>Slovenský lukostrelecký zväzaBlukostreľba - bežné transfery</v>
      </c>
      <c r="N262" s="288" t="str">
        <f aca="false">+I262&amp;H262</f>
        <v>30793009aB</v>
      </c>
    </row>
    <row r="263" customFormat="false" ht="9.75" hidden="false" customHeight="false" outlineLevel="0" collapsed="false">
      <c r="A263" s="308" t="s">
        <v>1613</v>
      </c>
      <c r="B263" s="294" t="str">
        <f aca="false">VLOOKUP(A263,Adr!A:B,2,FALSE())</f>
        <v>Slovenský lukostrelecký zväz</v>
      </c>
      <c r="C263" s="295" t="s">
        <v>2631</v>
      </c>
      <c r="D263" s="296" t="n">
        <v>20000</v>
      </c>
      <c r="E263" s="297" t="n">
        <v>0</v>
      </c>
      <c r="F263" s="298" t="s">
        <v>382</v>
      </c>
      <c r="G263" s="299" t="s">
        <v>358</v>
      </c>
      <c r="H263" s="299" t="s">
        <v>2413</v>
      </c>
      <c r="I263" s="300" t="str">
        <f aca="false">A263&amp;F263</f>
        <v>30793009d</v>
      </c>
      <c r="J263" s="301" t="str">
        <f aca="false">A263&amp;G263</f>
        <v>30793009026 03</v>
      </c>
      <c r="K263" s="302"/>
      <c r="L263" s="301" t="str">
        <f aca="false">A263&amp;G263&amp;H263</f>
        <v>30793009026 03B</v>
      </c>
      <c r="M263" s="302" t="str">
        <f aca="false">B263&amp;F263&amp;H263&amp;C263</f>
        <v>Slovenský lukostrelecký zväzdBBaránková Denisa</v>
      </c>
      <c r="N263" s="288" t="str">
        <f aca="false">+I263&amp;H263</f>
        <v>30793009dB</v>
      </c>
    </row>
    <row r="264" customFormat="false" ht="9.75" hidden="false" customHeight="false" outlineLevel="0" collapsed="false">
      <c r="A264" s="310" t="s">
        <v>1613</v>
      </c>
      <c r="B264" s="294" t="str">
        <f aca="false">VLOOKUP(A264,Adr!A:B,2,FALSE())</f>
        <v>Slovenský lukostrelecký zväz</v>
      </c>
      <c r="C264" s="306" t="s">
        <v>2632</v>
      </c>
      <c r="D264" s="307" t="n">
        <v>20000</v>
      </c>
      <c r="E264" s="297" t="n">
        <v>0</v>
      </c>
      <c r="F264" s="298" t="s">
        <v>382</v>
      </c>
      <c r="G264" s="299" t="s">
        <v>358</v>
      </c>
      <c r="H264" s="299" t="s">
        <v>2413</v>
      </c>
      <c r="I264" s="300" t="str">
        <f aca="false">A264&amp;F264</f>
        <v>30793009d</v>
      </c>
      <c r="J264" s="301" t="str">
        <f aca="false">A264&amp;G264</f>
        <v>30793009026 03</v>
      </c>
      <c r="K264" s="302"/>
      <c r="L264" s="301" t="str">
        <f aca="false">A264&amp;G264&amp;H264</f>
        <v>30793009026 03B</v>
      </c>
      <c r="M264" s="302" t="str">
        <f aca="false">B264&amp;F264&amp;H264&amp;C264</f>
        <v>Slovenský lukostrelecký zväzdBBošanský Jozef</v>
      </c>
      <c r="N264" s="288" t="str">
        <f aca="false">+I264&amp;H264</f>
        <v>30793009dB</v>
      </c>
    </row>
    <row r="265" customFormat="false" ht="9.75" hidden="false" customHeight="false" outlineLevel="0" collapsed="false">
      <c r="A265" s="308" t="s">
        <v>1619</v>
      </c>
      <c r="B265" s="294" t="str">
        <f aca="false">VLOOKUP(A265,Adr!A:B,2,FALSE())</f>
        <v>Slovenský národný aeroklub generála Milana Rastislava Štefánika</v>
      </c>
      <c r="C265" s="295" t="s">
        <v>2633</v>
      </c>
      <c r="D265" s="296" t="n">
        <v>90011</v>
      </c>
      <c r="E265" s="297" t="n">
        <v>0</v>
      </c>
      <c r="F265" s="298" t="s">
        <v>376</v>
      </c>
      <c r="G265" s="299" t="s">
        <v>356</v>
      </c>
      <c r="H265" s="299" t="s">
        <v>2413</v>
      </c>
      <c r="I265" s="300" t="str">
        <f aca="false">A265&amp;F265</f>
        <v>00677604a</v>
      </c>
      <c r="J265" s="301" t="str">
        <f aca="false">A265&amp;G265</f>
        <v>00677604026 02</v>
      </c>
      <c r="K265" s="302" t="s">
        <v>2634</v>
      </c>
      <c r="L265" s="301" t="str">
        <f aca="false">A265&amp;G265&amp;H265</f>
        <v>00677604026 02B</v>
      </c>
      <c r="M265" s="302" t="str">
        <f aca="false">B265&amp;F265&amp;H265&amp;C265</f>
        <v>Slovenský národný aeroklub generála Milana Rastislava ŠtefánikaaBletecké športy - bežné transfery</v>
      </c>
      <c r="N265" s="288" t="str">
        <f aca="false">+I265&amp;H265</f>
        <v>00677604aB</v>
      </c>
    </row>
    <row r="266" customFormat="false" ht="9.75" hidden="false" customHeight="false" outlineLevel="0" collapsed="false">
      <c r="A266" s="298" t="s">
        <v>1627</v>
      </c>
      <c r="B266" s="294" t="str">
        <f aca="false">VLOOKUP(A266,Adr!A:B,2,FALSE())</f>
        <v>Slovenský olympijský a športový výbor</v>
      </c>
      <c r="C266" s="306" t="s">
        <v>2635</v>
      </c>
      <c r="D266" s="307" t="n">
        <v>2408259</v>
      </c>
      <c r="E266" s="305" t="n">
        <v>0</v>
      </c>
      <c r="F266" s="298" t="s">
        <v>378</v>
      </c>
      <c r="G266" s="299" t="s">
        <v>358</v>
      </c>
      <c r="H266" s="299" t="s">
        <v>2413</v>
      </c>
      <c r="I266" s="300" t="str">
        <f aca="false">A266&amp;F266</f>
        <v>30811082b</v>
      </c>
      <c r="J266" s="301" t="str">
        <f aca="false">A266&amp;G266</f>
        <v>30811082026 03</v>
      </c>
      <c r="K266" s="302"/>
      <c r="L266" s="301" t="str">
        <f aca="false">A266&amp;G266&amp;H266</f>
        <v>30811082026 03B</v>
      </c>
      <c r="M266" s="302" t="str">
        <f aca="false">B266&amp;F266&amp;H266&amp;C266</f>
        <v>Slovenský olympijský a športový výborbBčinnosť Slovenského olympijského a športového výboru</v>
      </c>
      <c r="N266" s="288" t="str">
        <f aca="false">+I266&amp;H266</f>
        <v>30811082bB</v>
      </c>
    </row>
    <row r="267" customFormat="false" ht="19.5" hidden="false" customHeight="false" outlineLevel="0" collapsed="false">
      <c r="A267" s="298" t="s">
        <v>1627</v>
      </c>
      <c r="B267" s="294" t="str">
        <f aca="false">VLOOKUP(A267,Adr!A:B,2,FALSE())</f>
        <v>Slovenský olympijský a športový výbor</v>
      </c>
      <c r="C267" s="303" t="s">
        <v>2636</v>
      </c>
      <c r="D267" s="304" t="n">
        <v>517000</v>
      </c>
      <c r="E267" s="297" t="n">
        <v>0</v>
      </c>
      <c r="F267" s="298" t="s">
        <v>384</v>
      </c>
      <c r="G267" s="299" t="s">
        <v>358</v>
      </c>
      <c r="H267" s="299" t="s">
        <v>2413</v>
      </c>
      <c r="I267" s="300" t="str">
        <f aca="false">A267&amp;F267</f>
        <v>30811082e</v>
      </c>
      <c r="J267" s="301" t="str">
        <f aca="false">A267&amp;G267</f>
        <v>30811082026 03</v>
      </c>
      <c r="K267" s="302"/>
      <c r="L267" s="301" t="str">
        <f aca="false">A267&amp;G267&amp;H267</f>
        <v>30811082026 03B</v>
      </c>
      <c r="M267" s="302" t="str">
        <f aca="false">B267&amp;F267&amp;H267&amp;C267</f>
        <v>Slovenský olympijský a športový výboreBzabezpečenie účasti reprezentantov SR na XXV. Zimných olympijských hrách v Miláne a Cortine d´Ampezzo v roku 2026</v>
      </c>
      <c r="N267" s="288" t="str">
        <f aca="false">+I267&amp;H267</f>
        <v>30811082eB</v>
      </c>
    </row>
    <row r="268" customFormat="false" ht="19.5" hidden="false" customHeight="false" outlineLevel="0" collapsed="false">
      <c r="A268" s="298" t="s">
        <v>1627</v>
      </c>
      <c r="B268" s="294" t="str">
        <f aca="false">VLOOKUP(A268,Adr!A:B,2,FALSE())</f>
        <v>Slovenský olympijský a športový výbor</v>
      </c>
      <c r="C268" s="303" t="s">
        <v>2637</v>
      </c>
      <c r="D268" s="304" t="n">
        <v>217000</v>
      </c>
      <c r="E268" s="305" t="n">
        <v>0</v>
      </c>
      <c r="F268" s="298" t="s">
        <v>384</v>
      </c>
      <c r="G268" s="299" t="s">
        <v>358</v>
      </c>
      <c r="H268" s="299" t="s">
        <v>2413</v>
      </c>
      <c r="I268" s="300" t="str">
        <f aca="false">A268&amp;F268</f>
        <v>30811082e</v>
      </c>
      <c r="J268" s="301" t="str">
        <f aca="false">A268&amp;G268</f>
        <v>30811082026 03</v>
      </c>
      <c r="K268" s="302"/>
      <c r="L268" s="301" t="str">
        <f aca="false">A268&amp;G268&amp;H268</f>
        <v>30811082026 03B</v>
      </c>
      <c r="M268" s="302" t="str">
        <f aca="false">B268&amp;F268&amp;H268&amp;C268</f>
        <v>Slovenský olympijský a športový výboreBzabezpečenie účasti športovej reprezentácie SR na Zimnom Európskom olympijskom festivale mládeže (EYOF) v Bakuriani, Gruzínsko</v>
      </c>
      <c r="N268" s="288" t="str">
        <f aca="false">+I268&amp;H268</f>
        <v>30811082eB</v>
      </c>
    </row>
    <row r="269" customFormat="false" ht="19.5" hidden="false" customHeight="false" outlineLevel="0" collapsed="false">
      <c r="A269" s="298" t="s">
        <v>1627</v>
      </c>
      <c r="B269" s="294" t="str">
        <f aca="false">VLOOKUP(A269,Adr!A:B,2,FALSE())</f>
        <v>Slovenský olympijský a športový výbor</v>
      </c>
      <c r="C269" s="303" t="s">
        <v>2638</v>
      </c>
      <c r="D269" s="304" t="n">
        <v>156100</v>
      </c>
      <c r="E269" s="297" t="n">
        <v>0</v>
      </c>
      <c r="F269" s="298" t="s">
        <v>384</v>
      </c>
      <c r="G269" s="299" t="s">
        <v>358</v>
      </c>
      <c r="H269" s="299" t="s">
        <v>2413</v>
      </c>
      <c r="I269" s="300" t="str">
        <f aca="false">A269&amp;F269</f>
        <v>30811082e</v>
      </c>
      <c r="J269" s="301" t="str">
        <f aca="false">A269&amp;G269</f>
        <v>30811082026 03</v>
      </c>
      <c r="K269" s="302"/>
      <c r="L269" s="301" t="str">
        <f aca="false">A269&amp;G269&amp;H269</f>
        <v>30811082026 03B</v>
      </c>
      <c r="M269" s="302" t="str">
        <f aca="false">B269&amp;F269&amp;H269&amp;C269</f>
        <v>Slovenský olympijský a športový výboreBzabezpečenie účasti športovej reprezentácie SR na Letnom Európskom olympijskom festivale mládeže (EYOF) v Skopje, Severné Macedónsko</v>
      </c>
      <c r="N269" s="288" t="str">
        <f aca="false">+I269&amp;H269</f>
        <v>30811082eB</v>
      </c>
    </row>
    <row r="270" customFormat="false" ht="19.5" hidden="false" customHeight="false" outlineLevel="0" collapsed="false">
      <c r="A270" s="298" t="s">
        <v>1627</v>
      </c>
      <c r="B270" s="294" t="str">
        <f aca="false">VLOOKUP(A270,Adr!A:B,2,FALSE())</f>
        <v>Slovenský olympijský a športový výbor</v>
      </c>
      <c r="C270" s="303" t="s">
        <v>2639</v>
      </c>
      <c r="D270" s="304" t="n">
        <v>193372</v>
      </c>
      <c r="E270" s="305" t="n">
        <v>0</v>
      </c>
      <c r="F270" s="298" t="s">
        <v>384</v>
      </c>
      <c r="G270" s="299" t="s">
        <v>358</v>
      </c>
      <c r="H270" s="299" t="s">
        <v>2413</v>
      </c>
      <c r="I270" s="300" t="str">
        <f aca="false">A270&amp;F270</f>
        <v>30811082e</v>
      </c>
      <c r="J270" s="301" t="str">
        <f aca="false">A270&amp;G270</f>
        <v>30811082026 03</v>
      </c>
      <c r="K270" s="302"/>
      <c r="L270" s="301" t="str">
        <f aca="false">A270&amp;G270&amp;H270</f>
        <v>30811082026 03B</v>
      </c>
      <c r="M270" s="302" t="str">
        <f aca="false">B270&amp;F270&amp;H270&amp;C270</f>
        <v>Slovenský olympijský a športový výboreBzabezpečenie účasti športovej reprezentácie SR na Svetových hrách 2025 v Čcheng-tu, Čína</v>
      </c>
      <c r="N270" s="288" t="str">
        <f aca="false">+I270&amp;H270</f>
        <v>30811082eB</v>
      </c>
    </row>
    <row r="271" customFormat="false" ht="9.75" hidden="false" customHeight="false" outlineLevel="0" collapsed="false">
      <c r="A271" s="308" t="s">
        <v>1627</v>
      </c>
      <c r="B271" s="294" t="str">
        <f aca="false">VLOOKUP(A271,Adr!A:B,2,FALSE())</f>
        <v>Slovenský olympijský a športový výbor</v>
      </c>
      <c r="C271" s="295" t="s">
        <v>2640</v>
      </c>
      <c r="D271" s="296" t="n">
        <v>80000</v>
      </c>
      <c r="E271" s="297" t="n">
        <v>0</v>
      </c>
      <c r="F271" s="298" t="s">
        <v>386</v>
      </c>
      <c r="G271" s="299" t="s">
        <v>358</v>
      </c>
      <c r="H271" s="299" t="s">
        <v>2413</v>
      </c>
      <c r="I271" s="300" t="str">
        <f aca="false">A271&amp;F271</f>
        <v>30811082f</v>
      </c>
      <c r="J271" s="301" t="str">
        <f aca="false">A271&amp;G271</f>
        <v>30811082026 03</v>
      </c>
      <c r="K271" s="302"/>
      <c r="L271" s="301" t="str">
        <f aca="false">A271&amp;G271&amp;H271</f>
        <v>30811082026 03B</v>
      </c>
      <c r="M271" s="302" t="str">
        <f aca="false">B271&amp;F271&amp;H271&amp;C271</f>
        <v>Slovenský olympijský a športový výborfBSlovenské olympijské a športové múzeum</v>
      </c>
      <c r="N271" s="288" t="str">
        <f aca="false">+I271&amp;H271</f>
        <v>30811082fB</v>
      </c>
    </row>
    <row r="272" customFormat="false" ht="9.75" hidden="false" customHeight="false" outlineLevel="0" collapsed="false">
      <c r="A272" s="308" t="s">
        <v>1627</v>
      </c>
      <c r="B272" s="294" t="str">
        <f aca="false">VLOOKUP(A272,Adr!A:B,2,FALSE())</f>
        <v>Slovenský olympijský a športový výbor</v>
      </c>
      <c r="C272" s="295" t="s">
        <v>2641</v>
      </c>
      <c r="D272" s="296" t="n">
        <v>200000</v>
      </c>
      <c r="E272" s="297" t="n">
        <v>0</v>
      </c>
      <c r="F272" s="298" t="s">
        <v>386</v>
      </c>
      <c r="G272" s="299" t="s">
        <v>358</v>
      </c>
      <c r="H272" s="299" t="s">
        <v>2413</v>
      </c>
      <c r="I272" s="300" t="str">
        <f aca="false">A272&amp;F272</f>
        <v>30811082f</v>
      </c>
      <c r="J272" s="301" t="str">
        <f aca="false">A272&amp;G272</f>
        <v>30811082026 03</v>
      </c>
      <c r="K272" s="302"/>
      <c r="L272" s="301" t="str">
        <f aca="false">A272&amp;G272&amp;H272</f>
        <v>30811082026 03B</v>
      </c>
      <c r="M272" s="302" t="str">
        <f aca="false">B272&amp;F272&amp;H272&amp;C272</f>
        <v>Slovenský olympijský a športový výborfBŠportovec roka 2024</v>
      </c>
      <c r="N272" s="288" t="str">
        <f aca="false">+I272&amp;H272</f>
        <v>30811082fB</v>
      </c>
    </row>
    <row r="273" customFormat="false" ht="9.75" hidden="false" customHeight="false" outlineLevel="0" collapsed="false">
      <c r="A273" s="310" t="s">
        <v>1636</v>
      </c>
      <c r="B273" s="294" t="str">
        <f aca="false">VLOOKUP(A273,Adr!A:B,2,FALSE())</f>
        <v>Slovenský paralympijský výbor</v>
      </c>
      <c r="C273" s="306" t="s">
        <v>2642</v>
      </c>
      <c r="D273" s="296" t="n">
        <v>1196273</v>
      </c>
      <c r="E273" s="297" t="n">
        <v>0</v>
      </c>
      <c r="F273" s="298" t="s">
        <v>380</v>
      </c>
      <c r="G273" s="299" t="s">
        <v>358</v>
      </c>
      <c r="H273" s="299" t="s">
        <v>2413</v>
      </c>
      <c r="I273" s="300" t="str">
        <f aca="false">A273&amp;F273</f>
        <v>31745661c</v>
      </c>
      <c r="J273" s="301" t="str">
        <f aca="false">A273&amp;G273</f>
        <v>31745661026 03</v>
      </c>
      <c r="K273" s="302"/>
      <c r="L273" s="301" t="str">
        <f aca="false">A273&amp;G273&amp;H273</f>
        <v>31745661026 03B</v>
      </c>
      <c r="M273" s="302" t="str">
        <f aca="false">B273&amp;F273&amp;H273&amp;C273</f>
        <v>Slovenský paralympijský výborcBčinnosť Slovenského paralympijského výboru</v>
      </c>
      <c r="N273" s="288" t="str">
        <f aca="false">+I273&amp;H273</f>
        <v>31745661cB</v>
      </c>
    </row>
    <row r="274" customFormat="false" ht="9.75" hidden="false" customHeight="false" outlineLevel="0" collapsed="false">
      <c r="A274" s="298" t="s">
        <v>1636</v>
      </c>
      <c r="B274" s="294" t="str">
        <f aca="false">VLOOKUP(A274,Adr!A:B,2,FALSE())</f>
        <v>Slovenský paralympijský výbor</v>
      </c>
      <c r="C274" s="306" t="s">
        <v>2643</v>
      </c>
      <c r="D274" s="307" t="n">
        <v>22500</v>
      </c>
      <c r="E274" s="305" t="n">
        <v>0</v>
      </c>
      <c r="F274" s="298" t="s">
        <v>382</v>
      </c>
      <c r="G274" s="299" t="s">
        <v>358</v>
      </c>
      <c r="H274" s="299" t="s">
        <v>2413</v>
      </c>
      <c r="I274" s="300" t="str">
        <f aca="false">A274&amp;F274</f>
        <v>31745661d</v>
      </c>
      <c r="J274" s="301" t="str">
        <f aca="false">A274&amp;G274</f>
        <v>31745661026 03</v>
      </c>
      <c r="K274" s="302"/>
      <c r="L274" s="301" t="str">
        <f aca="false">A274&amp;G274&amp;H274</f>
        <v>31745661026 03B</v>
      </c>
      <c r="M274" s="302" t="str">
        <f aca="false">B274&amp;F274&amp;H274&amp;C274</f>
        <v>Slovenský paralympijský výbordBČuchran Ladislav</v>
      </c>
      <c r="N274" s="288" t="str">
        <f aca="false">+I274&amp;H274</f>
        <v>31745661dB</v>
      </c>
    </row>
    <row r="275" customFormat="false" ht="9.75" hidden="false" customHeight="false" outlineLevel="0" collapsed="false">
      <c r="A275" s="298" t="s">
        <v>1636</v>
      </c>
      <c r="B275" s="294" t="str">
        <f aca="false">VLOOKUP(A275,Adr!A:B,2,FALSE())</f>
        <v>Slovenský paralympijský výbor</v>
      </c>
      <c r="C275" s="306" t="s">
        <v>2644</v>
      </c>
      <c r="D275" s="307" t="n">
        <v>10000</v>
      </c>
      <c r="E275" s="297" t="n">
        <v>0</v>
      </c>
      <c r="F275" s="298" t="s">
        <v>382</v>
      </c>
      <c r="G275" s="299" t="s">
        <v>358</v>
      </c>
      <c r="H275" s="299" t="s">
        <v>2413</v>
      </c>
      <c r="I275" s="300" t="str">
        <f aca="false">A275&amp;F275</f>
        <v>31745661d</v>
      </c>
      <c r="J275" s="301" t="str">
        <f aca="false">A275&amp;G275</f>
        <v>31745661026 03</v>
      </c>
      <c r="K275" s="302"/>
      <c r="L275" s="301" t="str">
        <f aca="false">A275&amp;G275&amp;H275</f>
        <v>31745661026 03B</v>
      </c>
      <c r="M275" s="302" t="str">
        <f aca="false">B275&amp;F275&amp;H275&amp;C275</f>
        <v>Slovenský paralympijský výbordBFunková Kristína</v>
      </c>
      <c r="N275" s="288" t="str">
        <f aca="false">+I275&amp;H275</f>
        <v>31745661dB</v>
      </c>
    </row>
    <row r="276" customFormat="false" ht="9.75" hidden="false" customHeight="false" outlineLevel="0" collapsed="false">
      <c r="A276" s="310" t="s">
        <v>1636</v>
      </c>
      <c r="B276" s="294" t="str">
        <f aca="false">VLOOKUP(A276,Adr!A:B,2,FALSE())</f>
        <v>Slovenský paralympijský výbor</v>
      </c>
      <c r="C276" s="295" t="s">
        <v>2645</v>
      </c>
      <c r="D276" s="296" t="n">
        <v>5000</v>
      </c>
      <c r="E276" s="305" t="n">
        <v>0</v>
      </c>
      <c r="F276" s="298" t="s">
        <v>382</v>
      </c>
      <c r="G276" s="299" t="s">
        <v>358</v>
      </c>
      <c r="H276" s="299" t="s">
        <v>2413</v>
      </c>
      <c r="I276" s="300" t="str">
        <f aca="false">A276&amp;F276</f>
        <v>31745661d</v>
      </c>
      <c r="J276" s="301" t="str">
        <f aca="false">A276&amp;G276</f>
        <v>31745661026 03</v>
      </c>
      <c r="K276" s="302"/>
      <c r="L276" s="301" t="str">
        <f aca="false">A276&amp;G276&amp;H276</f>
        <v>31745661026 03B</v>
      </c>
      <c r="M276" s="302" t="str">
        <f aca="false">B276&amp;F276&amp;H276&amp;C276</f>
        <v>Slovenský paralympijský výbordBHolenda Viliam</v>
      </c>
      <c r="N276" s="288" t="str">
        <f aca="false">+I276&amp;H276</f>
        <v>31745661dB</v>
      </c>
    </row>
    <row r="277" customFormat="false" ht="9.75" hidden="false" customHeight="false" outlineLevel="0" collapsed="false">
      <c r="A277" s="310" t="s">
        <v>1636</v>
      </c>
      <c r="B277" s="294" t="str">
        <f aca="false">VLOOKUP(A277,Adr!A:B,2,FALSE())</f>
        <v>Slovenský paralympijský výbor</v>
      </c>
      <c r="C277" s="295" t="s">
        <v>2646</v>
      </c>
      <c r="D277" s="296" t="n">
        <v>10000</v>
      </c>
      <c r="E277" s="305" t="n">
        <v>0</v>
      </c>
      <c r="F277" s="298" t="s">
        <v>382</v>
      </c>
      <c r="G277" s="299" t="s">
        <v>358</v>
      </c>
      <c r="H277" s="299" t="s">
        <v>2413</v>
      </c>
      <c r="I277" s="300" t="str">
        <f aca="false">A277&amp;F277</f>
        <v>31745661d</v>
      </c>
      <c r="J277" s="301" t="str">
        <f aca="false">A277&amp;G277</f>
        <v>31745661026 03</v>
      </c>
      <c r="K277" s="302"/>
      <c r="L277" s="301" t="str">
        <f aca="false">A277&amp;G277&amp;H277</f>
        <v>31745661026 03B</v>
      </c>
      <c r="M277" s="302" t="str">
        <f aca="false">B277&amp;F277&amp;H277&amp;C277</f>
        <v>Slovenský paralympijský výbordBKubová Alžbeta</v>
      </c>
      <c r="N277" s="288" t="str">
        <f aca="false">+I277&amp;H277</f>
        <v>31745661dB</v>
      </c>
    </row>
    <row r="278" customFormat="false" ht="9.75" hidden="false" customHeight="false" outlineLevel="0" collapsed="false">
      <c r="A278" s="308" t="s">
        <v>1636</v>
      </c>
      <c r="B278" s="294" t="str">
        <f aca="false">VLOOKUP(A278,Adr!A:B,2,FALSE())</f>
        <v>Slovenský paralympijský výbor</v>
      </c>
      <c r="C278" s="299" t="s">
        <v>2647</v>
      </c>
      <c r="D278" s="307" t="n">
        <v>20000</v>
      </c>
      <c r="E278" s="297" t="n">
        <v>0</v>
      </c>
      <c r="F278" s="298" t="s">
        <v>382</v>
      </c>
      <c r="G278" s="299" t="s">
        <v>358</v>
      </c>
      <c r="H278" s="299" t="s">
        <v>2413</v>
      </c>
      <c r="I278" s="300" t="str">
        <f aca="false">A278&amp;F278</f>
        <v>31745661d</v>
      </c>
      <c r="J278" s="301" t="str">
        <f aca="false">A278&amp;G278</f>
        <v>31745661026 03</v>
      </c>
      <c r="K278" s="302"/>
      <c r="L278" s="301" t="str">
        <f aca="false">A278&amp;G278&amp;H278</f>
        <v>31745661026 03B</v>
      </c>
      <c r="M278" s="302" t="str">
        <f aca="false">B278&amp;F278&amp;H278&amp;C278</f>
        <v>Slovenský paralympijský výbordBKuřeja Marián</v>
      </c>
      <c r="N278" s="288" t="str">
        <f aca="false">+I278&amp;H278</f>
        <v>31745661dB</v>
      </c>
    </row>
    <row r="279" customFormat="false" ht="9.75" hidden="false" customHeight="false" outlineLevel="0" collapsed="false">
      <c r="A279" s="298" t="s">
        <v>1636</v>
      </c>
      <c r="B279" s="294" t="str">
        <f aca="false">VLOOKUP(A279,Adr!A:B,2,FALSE())</f>
        <v>Slovenský paralympijský výbor</v>
      </c>
      <c r="C279" s="306" t="s">
        <v>2648</v>
      </c>
      <c r="D279" s="307" t="n">
        <v>45000</v>
      </c>
      <c r="E279" s="297" t="n">
        <v>0</v>
      </c>
      <c r="F279" s="298" t="s">
        <v>382</v>
      </c>
      <c r="G279" s="299" t="s">
        <v>358</v>
      </c>
      <c r="H279" s="299" t="s">
        <v>2413</v>
      </c>
      <c r="I279" s="300" t="str">
        <f aca="false">A279&amp;F279</f>
        <v>31745661d</v>
      </c>
      <c r="J279" s="301" t="str">
        <f aca="false">A279&amp;G279</f>
        <v>31745661026 03</v>
      </c>
      <c r="K279" s="302"/>
      <c r="L279" s="301" t="str">
        <f aca="false">A279&amp;G279&amp;H279</f>
        <v>31745661026 03B</v>
      </c>
      <c r="M279" s="302" t="str">
        <f aca="false">B279&amp;F279&amp;H279&amp;C279</f>
        <v>Slovenský paralympijský výbordBLaczkó Dušan</v>
      </c>
      <c r="N279" s="288" t="str">
        <f aca="false">+I279&amp;H279</f>
        <v>31745661dB</v>
      </c>
    </row>
    <row r="280" customFormat="false" ht="9.75" hidden="false" customHeight="false" outlineLevel="0" collapsed="false">
      <c r="A280" s="310" t="s">
        <v>1636</v>
      </c>
      <c r="B280" s="294" t="str">
        <f aca="false">VLOOKUP(A280,Adr!A:B,2,FALSE())</f>
        <v>Slovenský paralympijský výbor</v>
      </c>
      <c r="C280" s="295" t="s">
        <v>2649</v>
      </c>
      <c r="D280" s="296" t="n">
        <v>50000</v>
      </c>
      <c r="E280" s="305" t="n">
        <v>0</v>
      </c>
      <c r="F280" s="298" t="s">
        <v>382</v>
      </c>
      <c r="G280" s="299" t="s">
        <v>358</v>
      </c>
      <c r="H280" s="299" t="s">
        <v>2413</v>
      </c>
      <c r="I280" s="300" t="str">
        <f aca="false">A280&amp;F280</f>
        <v>31745661d</v>
      </c>
      <c r="J280" s="301" t="str">
        <f aca="false">A280&amp;G280</f>
        <v>31745661026 03</v>
      </c>
      <c r="K280" s="302"/>
      <c r="L280" s="301" t="str">
        <f aca="false">A280&amp;G280&amp;H280</f>
        <v>31745661026 03B</v>
      </c>
      <c r="M280" s="302" t="str">
        <f aca="false">B280&amp;F280&amp;H280&amp;C280</f>
        <v>Slovenský paralympijský výbordBMalenovský Radoslav</v>
      </c>
      <c r="N280" s="288" t="str">
        <f aca="false">+I280&amp;H280</f>
        <v>31745661dB</v>
      </c>
    </row>
    <row r="281" customFormat="false" ht="9.75" hidden="false" customHeight="false" outlineLevel="0" collapsed="false">
      <c r="A281" s="258" t="s">
        <v>1636</v>
      </c>
      <c r="B281" s="294" t="str">
        <f aca="false">VLOOKUP(A281,Adr!A:B,2,FALSE())</f>
        <v>Slovenský paralympijský výbor</v>
      </c>
      <c r="C281" s="299" t="s">
        <v>2650</v>
      </c>
      <c r="D281" s="309" t="n">
        <v>20000</v>
      </c>
      <c r="E281" s="305" t="n">
        <v>0</v>
      </c>
      <c r="F281" s="298" t="s">
        <v>382</v>
      </c>
      <c r="G281" s="299" t="s">
        <v>358</v>
      </c>
      <c r="H281" s="299" t="s">
        <v>2413</v>
      </c>
      <c r="I281" s="300" t="str">
        <f aca="false">A281&amp;F281</f>
        <v>31745661d</v>
      </c>
      <c r="J281" s="301" t="str">
        <f aca="false">A281&amp;G281</f>
        <v>31745661026 03</v>
      </c>
      <c r="K281" s="302"/>
      <c r="L281" s="301" t="str">
        <f aca="false">A281&amp;G281&amp;H281</f>
        <v>31745661026 03B</v>
      </c>
      <c r="M281" s="302" t="str">
        <f aca="false">B281&amp;F281&amp;H281&amp;C281</f>
        <v>Slovenský paralympijský výbordBMarinov Filip</v>
      </c>
      <c r="N281" s="288" t="str">
        <f aca="false">+I281&amp;H281</f>
        <v>31745661dB</v>
      </c>
    </row>
    <row r="282" customFormat="false" ht="9.75" hidden="false" customHeight="false" outlineLevel="0" collapsed="false">
      <c r="A282" s="298" t="s">
        <v>1636</v>
      </c>
      <c r="B282" s="294" t="str">
        <f aca="false">VLOOKUP(A282,Adr!A:B,2,FALSE())</f>
        <v>Slovenský paralympijský výbor</v>
      </c>
      <c r="C282" s="295" t="s">
        <v>2651</v>
      </c>
      <c r="D282" s="307" t="n">
        <v>20000</v>
      </c>
      <c r="E282" s="297" t="n">
        <v>0</v>
      </c>
      <c r="F282" s="298" t="s">
        <v>382</v>
      </c>
      <c r="G282" s="299" t="s">
        <v>358</v>
      </c>
      <c r="H282" s="299" t="s">
        <v>2413</v>
      </c>
      <c r="I282" s="300" t="str">
        <f aca="false">A282&amp;F282</f>
        <v>31745661d</v>
      </c>
      <c r="J282" s="301" t="str">
        <f aca="false">A282&amp;G282</f>
        <v>31745661026 03</v>
      </c>
      <c r="K282" s="302"/>
      <c r="L282" s="301" t="str">
        <f aca="false">A282&amp;G282&amp;H282</f>
        <v>31745661026 03B</v>
      </c>
      <c r="M282" s="302" t="str">
        <f aca="false">B282&amp;F282&amp;H282&amp;C282</f>
        <v>Slovenský paralympijský výbordBPetrikovičová Karin</v>
      </c>
      <c r="N282" s="288" t="str">
        <f aca="false">+I282&amp;H282</f>
        <v>31745661dB</v>
      </c>
    </row>
    <row r="283" customFormat="false" ht="9.75" hidden="false" customHeight="false" outlineLevel="0" collapsed="false">
      <c r="A283" s="298" t="s">
        <v>1636</v>
      </c>
      <c r="B283" s="294" t="str">
        <f aca="false">VLOOKUP(A283,Adr!A:B,2,FALSE())</f>
        <v>Slovenský paralympijský výbor</v>
      </c>
      <c r="C283" s="306" t="s">
        <v>2652</v>
      </c>
      <c r="D283" s="307" t="n">
        <v>55000</v>
      </c>
      <c r="E283" s="305" t="n">
        <v>0</v>
      </c>
      <c r="F283" s="298" t="s">
        <v>382</v>
      </c>
      <c r="G283" s="299" t="s">
        <v>358</v>
      </c>
      <c r="H283" s="299" t="s">
        <v>2413</v>
      </c>
      <c r="I283" s="300" t="str">
        <f aca="false">A283&amp;F283</f>
        <v>31745661d</v>
      </c>
      <c r="J283" s="301" t="str">
        <f aca="false">A283&amp;G283</f>
        <v>31745661026 03</v>
      </c>
      <c r="K283" s="302"/>
      <c r="L283" s="301" t="str">
        <f aca="false">A283&amp;G283&amp;H283</f>
        <v>31745661026 03B</v>
      </c>
      <c r="M283" s="302" t="str">
        <f aca="false">B283&amp;F283&amp;H283&amp;C283</f>
        <v>Slovenský paralympijský výbordBVadovičová Veronika</v>
      </c>
      <c r="N283" s="288" t="str">
        <f aca="false">+I283&amp;H283</f>
        <v>31745661dB</v>
      </c>
    </row>
    <row r="284" customFormat="false" ht="9.75" hidden="false" customHeight="false" outlineLevel="0" collapsed="false">
      <c r="A284" s="308" t="s">
        <v>1636</v>
      </c>
      <c r="B284" s="294" t="str">
        <f aca="false">VLOOKUP(A284,Adr!A:B,2,FALSE())</f>
        <v>Slovenský paralympijský výbor</v>
      </c>
      <c r="C284" s="295" t="s">
        <v>2653</v>
      </c>
      <c r="D284" s="296" t="n">
        <v>457250</v>
      </c>
      <c r="E284" s="305" t="n">
        <v>0</v>
      </c>
      <c r="F284" s="298" t="s">
        <v>384</v>
      </c>
      <c r="G284" s="299" t="s">
        <v>358</v>
      </c>
      <c r="H284" s="299" t="s">
        <v>2413</v>
      </c>
      <c r="I284" s="300" t="str">
        <f aca="false">A284&amp;F284</f>
        <v>31745661e</v>
      </c>
      <c r="J284" s="301" t="str">
        <f aca="false">A284&amp;G284</f>
        <v>31745661026 03</v>
      </c>
      <c r="K284" s="302"/>
      <c r="L284" s="301" t="str">
        <f aca="false">A284&amp;G284&amp;H284</f>
        <v>31745661026 03B</v>
      </c>
      <c r="M284" s="302" t="str">
        <f aca="false">B284&amp;F284&amp;H284&amp;C284</f>
        <v>Slovenský paralympijský výboreBzabezpečenie účasti reprezentantov SR na XIV. Zimných paralympijských hrách v Miláne a Cortine d´Ampezzo v roku 2026</v>
      </c>
      <c r="N284" s="288" t="str">
        <f aca="false">+I284&amp;H284</f>
        <v>31745661eB</v>
      </c>
    </row>
    <row r="285" customFormat="false" ht="9.75" hidden="false" customHeight="false" outlineLevel="0" collapsed="false">
      <c r="A285" s="308" t="s">
        <v>1636</v>
      </c>
      <c r="B285" s="294" t="str">
        <f aca="false">VLOOKUP(A285,Adr!A:B,2,FALSE())</f>
        <v>Slovenský paralympijský výbor</v>
      </c>
      <c r="C285" s="295" t="s">
        <v>387</v>
      </c>
      <c r="D285" s="296" t="n">
        <v>10000</v>
      </c>
      <c r="E285" s="305" t="n">
        <v>0</v>
      </c>
      <c r="F285" s="298" t="s">
        <v>386</v>
      </c>
      <c r="G285" s="299" t="s">
        <v>354</v>
      </c>
      <c r="H285" s="299" t="s">
        <v>2413</v>
      </c>
      <c r="I285" s="300" t="str">
        <f aca="false">A285&amp;F285</f>
        <v>31745661f</v>
      </c>
      <c r="J285" s="301" t="str">
        <f aca="false">A285&amp;G285</f>
        <v>31745661026 01</v>
      </c>
      <c r="K285" s="302"/>
      <c r="L285" s="301" t="str">
        <f aca="false">A285&amp;G285&amp;H285</f>
        <v>31745661026 01B</v>
      </c>
      <c r="M285" s="302" t="str">
        <f aca="false">B285&amp;F285&amp;H285&amp;C285</f>
        <v>Slovenský paralympijský výborfBplnenie úloh verejného záujmu v športe</v>
      </c>
      <c r="N285" s="288" t="str">
        <f aca="false">+I285&amp;H285</f>
        <v>31745661fB</v>
      </c>
    </row>
    <row r="286" customFormat="false" ht="9.75" hidden="false" customHeight="false" outlineLevel="0" collapsed="false">
      <c r="A286" s="298" t="s">
        <v>1645</v>
      </c>
      <c r="B286" s="294" t="str">
        <f aca="false">VLOOKUP(A286,Adr!A:B,2,FALSE())</f>
        <v>Slovenský rybársky zväz</v>
      </c>
      <c r="C286" s="295" t="s">
        <v>399</v>
      </c>
      <c r="D286" s="296" t="n">
        <v>5000</v>
      </c>
      <c r="E286" s="297" t="n">
        <v>0</v>
      </c>
      <c r="F286" s="298" t="s">
        <v>398</v>
      </c>
      <c r="G286" s="299" t="s">
        <v>354</v>
      </c>
      <c r="H286" s="299" t="s">
        <v>2413</v>
      </c>
      <c r="I286" s="300" t="str">
        <f aca="false">A286&amp;F286</f>
        <v>00178209l</v>
      </c>
      <c r="J286" s="301" t="str">
        <f aca="false">A286&amp;G286</f>
        <v>00178209026 01</v>
      </c>
      <c r="K286" s="302"/>
      <c r="L286" s="301" t="str">
        <f aca="false">A286&amp;G286&amp;H286</f>
        <v>00178209026 01B</v>
      </c>
      <c r="M286" s="302" t="str">
        <f aca="false">B286&amp;F286&amp;H286&amp;C286</f>
        <v>Slovenský rybársky zväzlBšportové pohybové tábory pre mládež</v>
      </c>
      <c r="N286" s="288" t="str">
        <f aca="false">+I286&amp;H286</f>
        <v>00178209lB</v>
      </c>
    </row>
    <row r="287" customFormat="false" ht="9.75" hidden="false" customHeight="false" outlineLevel="0" collapsed="false">
      <c r="A287" s="258" t="s">
        <v>1654</v>
      </c>
      <c r="B287" s="294" t="str">
        <f aca="false">VLOOKUP(A287,Adr!A:B,2,FALSE())</f>
        <v>Slovenský rýchlokorčuliarsky zväz</v>
      </c>
      <c r="C287" s="295" t="s">
        <v>2654</v>
      </c>
      <c r="D287" s="296" t="n">
        <v>42157</v>
      </c>
      <c r="E287" s="297" t="n">
        <v>0</v>
      </c>
      <c r="F287" s="298" t="s">
        <v>376</v>
      </c>
      <c r="G287" s="299" t="s">
        <v>356</v>
      </c>
      <c r="H287" s="299" t="s">
        <v>2413</v>
      </c>
      <c r="I287" s="300" t="str">
        <f aca="false">A287&amp;F287</f>
        <v>30688060a</v>
      </c>
      <c r="J287" s="301" t="str">
        <f aca="false">A287&amp;G287</f>
        <v>30688060026 02</v>
      </c>
      <c r="K287" s="302" t="s">
        <v>2655</v>
      </c>
      <c r="L287" s="301" t="str">
        <f aca="false">A287&amp;G287&amp;H287</f>
        <v>30688060026 02B</v>
      </c>
      <c r="M287" s="302" t="str">
        <f aca="false">B287&amp;F287&amp;H287&amp;C287</f>
        <v>Slovenský rýchlokorčuliarsky zväzaBrýchlokorčuľovanie - bežné transfery</v>
      </c>
      <c r="N287" s="288" t="str">
        <f aca="false">+I287&amp;H287</f>
        <v>30688060aB</v>
      </c>
    </row>
    <row r="288" customFormat="false" ht="9.75" hidden="false" customHeight="false" outlineLevel="0" collapsed="false">
      <c r="A288" s="258" t="s">
        <v>1654</v>
      </c>
      <c r="B288" s="294" t="str">
        <f aca="false">VLOOKUP(A288,Adr!A:B,2,FALSE())</f>
        <v>Slovenský rýchlokorčuliarsky zväz</v>
      </c>
      <c r="C288" s="299" t="s">
        <v>2656</v>
      </c>
      <c r="D288" s="307" t="n">
        <v>10000</v>
      </c>
      <c r="E288" s="305" t="n">
        <v>0</v>
      </c>
      <c r="F288" s="298" t="s">
        <v>382</v>
      </c>
      <c r="G288" s="299" t="s">
        <v>358</v>
      </c>
      <c r="H288" s="299" t="s">
        <v>2413</v>
      </c>
      <c r="I288" s="300" t="str">
        <f aca="false">A288&amp;F288</f>
        <v>30688060d</v>
      </c>
      <c r="J288" s="301" t="str">
        <f aca="false">A288&amp;G288</f>
        <v>30688060026 03</v>
      </c>
      <c r="K288" s="302"/>
      <c r="L288" s="301" t="str">
        <f aca="false">A288&amp;G288&amp;H288</f>
        <v>30688060026 03B</v>
      </c>
      <c r="M288" s="302" t="str">
        <f aca="false">B288&amp;F288&amp;H288&amp;C288</f>
        <v>Slovenský rýchlokorčuliarsky zväzdBTokárová Tamara</v>
      </c>
      <c r="N288" s="288" t="str">
        <f aca="false">+I288&amp;H288</f>
        <v>30688060dB</v>
      </c>
    </row>
    <row r="289" customFormat="false" ht="9.75" hidden="false" customHeight="false" outlineLevel="0" collapsed="false">
      <c r="A289" s="258" t="s">
        <v>1663</v>
      </c>
      <c r="B289" s="294" t="str">
        <f aca="false">VLOOKUP(A289,Adr!A:B,2,FALSE())</f>
        <v>Slovenský stolnotenisový zväz</v>
      </c>
      <c r="C289" s="295" t="s">
        <v>2657</v>
      </c>
      <c r="D289" s="296" t="n">
        <v>939232</v>
      </c>
      <c r="E289" s="305" t="n">
        <v>0</v>
      </c>
      <c r="F289" s="298" t="s">
        <v>376</v>
      </c>
      <c r="G289" s="299" t="s">
        <v>356</v>
      </c>
      <c r="H289" s="299" t="s">
        <v>2413</v>
      </c>
      <c r="I289" s="300" t="str">
        <f aca="false">A289&amp;F289</f>
        <v>30806836a</v>
      </c>
      <c r="J289" s="301" t="str">
        <f aca="false">A289&amp;G289</f>
        <v>30806836026 02</v>
      </c>
      <c r="K289" s="302" t="s">
        <v>2658</v>
      </c>
      <c r="L289" s="301" t="str">
        <f aca="false">A289&amp;G289&amp;H289</f>
        <v>30806836026 02B</v>
      </c>
      <c r="M289" s="302" t="str">
        <f aca="false">B289&amp;F289&amp;H289&amp;C289</f>
        <v>Slovenský stolnotenisový zväzaBstolný tenis - bežné transfery</v>
      </c>
      <c r="N289" s="288" t="str">
        <f aca="false">+I289&amp;H289</f>
        <v>30806836aB</v>
      </c>
    </row>
    <row r="290" customFormat="false" ht="9.75" hidden="false" customHeight="false" outlineLevel="0" collapsed="false">
      <c r="A290" s="310" t="s">
        <v>1663</v>
      </c>
      <c r="B290" s="294" t="str">
        <f aca="false">VLOOKUP(A290,Adr!A:B,2,FALSE())</f>
        <v>Slovenský stolnotenisový zväz</v>
      </c>
      <c r="C290" s="295" t="s">
        <v>2659</v>
      </c>
      <c r="D290" s="296" t="n">
        <v>7500</v>
      </c>
      <c r="E290" s="305" t="n">
        <v>0</v>
      </c>
      <c r="F290" s="298" t="s">
        <v>382</v>
      </c>
      <c r="G290" s="299" t="s">
        <v>358</v>
      </c>
      <c r="H290" s="299" t="s">
        <v>2413</v>
      </c>
      <c r="I290" s="300" t="str">
        <f aca="false">A290&amp;F290</f>
        <v>30806836d</v>
      </c>
      <c r="J290" s="301" t="str">
        <f aca="false">A290&amp;G290</f>
        <v>30806836026 03</v>
      </c>
      <c r="K290" s="302"/>
      <c r="L290" s="301" t="str">
        <f aca="false">A290&amp;G290&amp;H290</f>
        <v>30806836026 03B</v>
      </c>
      <c r="M290" s="302" t="str">
        <f aca="false">B290&amp;F290&amp;H290&amp;C290</f>
        <v>Slovenský stolnotenisový zväzdBArpáš Samuel + 1</v>
      </c>
      <c r="N290" s="288" t="str">
        <f aca="false">+I290&amp;H290</f>
        <v>30806836dB</v>
      </c>
    </row>
    <row r="291" customFormat="false" ht="9.75" hidden="false" customHeight="false" outlineLevel="0" collapsed="false">
      <c r="A291" s="310" t="s">
        <v>1663</v>
      </c>
      <c r="B291" s="294" t="str">
        <f aca="false">VLOOKUP(A291,Adr!A:B,2,FALSE())</f>
        <v>Slovenský stolnotenisový zväz</v>
      </c>
      <c r="C291" s="299" t="s">
        <v>2660</v>
      </c>
      <c r="D291" s="309" t="n">
        <v>15000</v>
      </c>
      <c r="E291" s="297" t="n">
        <v>0</v>
      </c>
      <c r="F291" s="298" t="s">
        <v>382</v>
      </c>
      <c r="G291" s="299" t="s">
        <v>358</v>
      </c>
      <c r="H291" s="299" t="s">
        <v>2413</v>
      </c>
      <c r="I291" s="300" t="str">
        <f aca="false">A291&amp;F291</f>
        <v>30806836d</v>
      </c>
      <c r="J291" s="301" t="str">
        <f aca="false">A291&amp;G291</f>
        <v>30806836026 03</v>
      </c>
      <c r="K291" s="302"/>
      <c r="L291" s="301" t="str">
        <f aca="false">A291&amp;G291&amp;H291</f>
        <v>30806836026 03B</v>
      </c>
      <c r="M291" s="302" t="str">
        <f aca="false">B291&amp;F291&amp;H291&amp;C291</f>
        <v>Slovenský stolnotenisový zväzdBBalážová Barbora + 1</v>
      </c>
      <c r="N291" s="288" t="str">
        <f aca="false">+I291&amp;H291</f>
        <v>30806836dB</v>
      </c>
    </row>
    <row r="292" customFormat="false" ht="9.75" hidden="false" customHeight="false" outlineLevel="0" collapsed="false">
      <c r="A292" s="308" t="s">
        <v>1663</v>
      </c>
      <c r="B292" s="294" t="str">
        <f aca="false">VLOOKUP(A292,Adr!A:B,2,FALSE())</f>
        <v>Slovenský stolnotenisový zväz</v>
      </c>
      <c r="C292" s="306" t="s">
        <v>2661</v>
      </c>
      <c r="D292" s="307" t="n">
        <v>20000</v>
      </c>
      <c r="E292" s="297" t="n">
        <v>0</v>
      </c>
      <c r="F292" s="298" t="s">
        <v>382</v>
      </c>
      <c r="G292" s="299" t="s">
        <v>358</v>
      </c>
      <c r="H292" s="299" t="s">
        <v>2413</v>
      </c>
      <c r="I292" s="300" t="str">
        <f aca="false">A292&amp;F292</f>
        <v>30806836d</v>
      </c>
      <c r="J292" s="301" t="str">
        <f aca="false">A292&amp;G292</f>
        <v>30806836026 03</v>
      </c>
      <c r="K292" s="302"/>
      <c r="L292" s="301" t="str">
        <f aca="false">A292&amp;G292&amp;H292</f>
        <v>30806836026 03B</v>
      </c>
      <c r="M292" s="302" t="str">
        <f aca="false">B292&amp;F292&amp;H292&amp;C292</f>
        <v>Slovenský stolnotenisový zväzdBdružstvo - dospelí - ženy</v>
      </c>
      <c r="N292" s="288" t="str">
        <f aca="false">+I292&amp;H292</f>
        <v>30806836dB</v>
      </c>
    </row>
    <row r="293" customFormat="false" ht="9.75" hidden="false" customHeight="false" outlineLevel="0" collapsed="false">
      <c r="A293" s="298" t="s">
        <v>1663</v>
      </c>
      <c r="B293" s="294" t="str">
        <f aca="false">VLOOKUP(A293,Adr!A:B,2,FALSE())</f>
        <v>Slovenský stolnotenisový zväz</v>
      </c>
      <c r="C293" s="295" t="s">
        <v>2662</v>
      </c>
      <c r="D293" s="296" t="n">
        <v>15000</v>
      </c>
      <c r="E293" s="305" t="n">
        <v>0</v>
      </c>
      <c r="F293" s="298" t="s">
        <v>382</v>
      </c>
      <c r="G293" s="299" t="s">
        <v>358</v>
      </c>
      <c r="H293" s="299" t="s">
        <v>2413</v>
      </c>
      <c r="I293" s="300" t="str">
        <f aca="false">A293&amp;F293</f>
        <v>30806836d</v>
      </c>
      <c r="J293" s="301" t="str">
        <f aca="false">A293&amp;G293</f>
        <v>30806836026 03</v>
      </c>
      <c r="K293" s="302"/>
      <c r="L293" s="301" t="str">
        <f aca="false">A293&amp;G293&amp;H293</f>
        <v>30806836026 03B</v>
      </c>
      <c r="M293" s="302" t="str">
        <f aca="false">B293&amp;F293&amp;H293&amp;C293</f>
        <v>Slovenský stolnotenisový zväzdBdružstvo - juniori - muži</v>
      </c>
      <c r="N293" s="288" t="str">
        <f aca="false">+I293&amp;H293</f>
        <v>30806836dB</v>
      </c>
    </row>
    <row r="294" customFormat="false" ht="9.75" hidden="false" customHeight="false" outlineLevel="0" collapsed="false">
      <c r="A294" s="258" t="s">
        <v>1663</v>
      </c>
      <c r="B294" s="294" t="str">
        <f aca="false">VLOOKUP(A294,Adr!A:B,2,FALSE())</f>
        <v>Slovenský stolnotenisový zväz</v>
      </c>
      <c r="C294" s="295" t="s">
        <v>2663</v>
      </c>
      <c r="D294" s="296" t="n">
        <v>15000</v>
      </c>
      <c r="E294" s="297" t="n">
        <v>0</v>
      </c>
      <c r="F294" s="298" t="s">
        <v>382</v>
      </c>
      <c r="G294" s="299" t="s">
        <v>358</v>
      </c>
      <c r="H294" s="299" t="s">
        <v>2413</v>
      </c>
      <c r="I294" s="300" t="str">
        <f aca="false">A294&amp;F294</f>
        <v>30806836d</v>
      </c>
      <c r="J294" s="301" t="str">
        <f aca="false">A294&amp;G294</f>
        <v>30806836026 03</v>
      </c>
      <c r="K294" s="302"/>
      <c r="L294" s="301" t="str">
        <f aca="false">A294&amp;G294&amp;H294</f>
        <v>30806836026 03B</v>
      </c>
      <c r="M294" s="302" t="str">
        <f aca="false">B294&amp;F294&amp;H294&amp;C294</f>
        <v>Slovenský stolnotenisový zväzdBKukuľková Tatiana + 1</v>
      </c>
      <c r="N294" s="288" t="str">
        <f aca="false">+I294&amp;H294</f>
        <v>30806836dB</v>
      </c>
    </row>
    <row r="295" customFormat="false" ht="9.75" hidden="false" customHeight="false" outlineLevel="0" collapsed="false">
      <c r="A295" s="308" t="s">
        <v>1663</v>
      </c>
      <c r="B295" s="294" t="str">
        <f aca="false">VLOOKUP(A295,Adr!A:B,2,FALSE())</f>
        <v>Slovenský stolnotenisový zväz</v>
      </c>
      <c r="C295" s="295" t="s">
        <v>2664</v>
      </c>
      <c r="D295" s="296" t="n">
        <v>20000</v>
      </c>
      <c r="E295" s="305" t="n">
        <v>0</v>
      </c>
      <c r="F295" s="298" t="s">
        <v>382</v>
      </c>
      <c r="G295" s="299" t="s">
        <v>358</v>
      </c>
      <c r="H295" s="299" t="s">
        <v>2413</v>
      </c>
      <c r="I295" s="300" t="str">
        <f aca="false">A295&amp;F295</f>
        <v>30806836d</v>
      </c>
      <c r="J295" s="301" t="str">
        <f aca="false">A295&amp;G295</f>
        <v>30806836026 03</v>
      </c>
      <c r="K295" s="302"/>
      <c r="L295" s="301" t="str">
        <f aca="false">A295&amp;G295&amp;H295</f>
        <v>30806836026 03B</v>
      </c>
      <c r="M295" s="302" t="str">
        <f aca="false">B295&amp;F295&amp;H295&amp;C295</f>
        <v>Slovenský stolnotenisový zväzdBWang Yang</v>
      </c>
      <c r="N295" s="288" t="str">
        <f aca="false">+I295&amp;H295</f>
        <v>30806836dB</v>
      </c>
    </row>
    <row r="296" customFormat="false" ht="9.75" hidden="false" customHeight="false" outlineLevel="0" collapsed="false">
      <c r="A296" s="298" t="s">
        <v>1663</v>
      </c>
      <c r="B296" s="294" t="str">
        <f aca="false">VLOOKUP(A296,Adr!A:B,2,FALSE())</f>
        <v>Slovenský stolnotenisový zväz</v>
      </c>
      <c r="C296" s="306" t="s">
        <v>2665</v>
      </c>
      <c r="D296" s="307" t="n">
        <v>50000</v>
      </c>
      <c r="E296" s="297" t="n">
        <v>0</v>
      </c>
      <c r="F296" s="298" t="s">
        <v>384</v>
      </c>
      <c r="G296" s="299" t="s">
        <v>358</v>
      </c>
      <c r="H296" s="299" t="s">
        <v>2413</v>
      </c>
      <c r="I296" s="300" t="str">
        <f aca="false">A296&amp;F296</f>
        <v>30806836e</v>
      </c>
      <c r="J296" s="301" t="str">
        <f aca="false">A296&amp;G296</f>
        <v>30806836026 03</v>
      </c>
      <c r="K296" s="302"/>
      <c r="L296" s="301" t="str">
        <f aca="false">A296&amp;G296&amp;H296</f>
        <v>30806836026 03B</v>
      </c>
      <c r="M296" s="302" t="str">
        <f aca="false">B296&amp;F296&amp;H296&amp;C296</f>
        <v>Slovenský stolnotenisový zväzeBMajstrovstvá Európy do 21 rokov</v>
      </c>
      <c r="N296" s="288" t="str">
        <f aca="false">+I296&amp;H296</f>
        <v>30806836eB</v>
      </c>
    </row>
    <row r="297" customFormat="false" ht="9.75" hidden="false" customHeight="false" outlineLevel="0" collapsed="false">
      <c r="A297" s="308" t="s">
        <v>1673</v>
      </c>
      <c r="B297" s="294" t="str">
        <f aca="false">VLOOKUP(A297,Adr!A:B,2,FALSE())</f>
        <v>SLOVENSKÝ STRELECKÝ ZVÄZ</v>
      </c>
      <c r="C297" s="299" t="s">
        <v>2666</v>
      </c>
      <c r="D297" s="309" t="n">
        <v>579804</v>
      </c>
      <c r="E297" s="297" t="n">
        <v>0</v>
      </c>
      <c r="F297" s="298" t="s">
        <v>376</v>
      </c>
      <c r="G297" s="299" t="s">
        <v>356</v>
      </c>
      <c r="H297" s="299" t="s">
        <v>2413</v>
      </c>
      <c r="I297" s="300" t="str">
        <f aca="false">A297&amp;F297</f>
        <v>00603341a</v>
      </c>
      <c r="J297" s="301" t="str">
        <f aca="false">A297&amp;G297</f>
        <v>00603341026 02</v>
      </c>
      <c r="K297" s="302" t="s">
        <v>2667</v>
      </c>
      <c r="L297" s="301" t="str">
        <f aca="false">A297&amp;G297&amp;H297</f>
        <v>00603341026 02B</v>
      </c>
      <c r="M297" s="302" t="str">
        <f aca="false">B297&amp;F297&amp;H297&amp;C297</f>
        <v>SLOVENSKÝ STRELECKÝ ZVÄZaBstreľba - bežné transfery</v>
      </c>
      <c r="N297" s="288" t="str">
        <f aca="false">+I297&amp;H297</f>
        <v>00603341aB</v>
      </c>
    </row>
    <row r="298" customFormat="false" ht="9.75" hidden="false" customHeight="false" outlineLevel="0" collapsed="false">
      <c r="A298" s="258" t="s">
        <v>1673</v>
      </c>
      <c r="B298" s="294" t="str">
        <f aca="false">VLOOKUP(A298,Adr!A:B,2,FALSE())</f>
        <v>SLOVENSKÝ STRELECKÝ ZVÄZ</v>
      </c>
      <c r="C298" s="299" t="s">
        <v>2668</v>
      </c>
      <c r="D298" s="309" t="n">
        <v>20000</v>
      </c>
      <c r="E298" s="297" t="n">
        <v>0</v>
      </c>
      <c r="F298" s="298" t="s">
        <v>382</v>
      </c>
      <c r="G298" s="299" t="s">
        <v>358</v>
      </c>
      <c r="H298" s="299" t="s">
        <v>2413</v>
      </c>
      <c r="I298" s="300" t="str">
        <f aca="false">A298&amp;F298</f>
        <v>00603341d</v>
      </c>
      <c r="J298" s="301" t="str">
        <f aca="false">A298&amp;G298</f>
        <v>00603341026 03</v>
      </c>
      <c r="K298" s="302"/>
      <c r="L298" s="301" t="str">
        <f aca="false">A298&amp;G298&amp;H298</f>
        <v>00603341026 03B</v>
      </c>
      <c r="M298" s="302" t="str">
        <f aca="false">B298&amp;F298&amp;H298&amp;C298</f>
        <v>SLOVENSKÝ STRELECKÝ ZVÄZdBBaláž peter</v>
      </c>
      <c r="N298" s="288" t="str">
        <f aca="false">+I298&amp;H298</f>
        <v>00603341dB</v>
      </c>
    </row>
    <row r="299" customFormat="false" ht="9.75" hidden="false" customHeight="false" outlineLevel="0" collapsed="false">
      <c r="A299" s="258" t="s">
        <v>1673</v>
      </c>
      <c r="B299" s="294" t="str">
        <f aca="false">VLOOKUP(A299,Adr!A:B,2,FALSE())</f>
        <v>SLOVENSKÝ STRELECKÝ ZVÄZ</v>
      </c>
      <c r="C299" s="295" t="s">
        <v>2669</v>
      </c>
      <c r="D299" s="296" t="n">
        <v>80000</v>
      </c>
      <c r="E299" s="305" t="n">
        <v>0</v>
      </c>
      <c r="F299" s="298" t="s">
        <v>382</v>
      </c>
      <c r="G299" s="299" t="s">
        <v>358</v>
      </c>
      <c r="H299" s="299" t="s">
        <v>2413</v>
      </c>
      <c r="I299" s="300" t="str">
        <f aca="false">A299&amp;F299</f>
        <v>00603341d</v>
      </c>
      <c r="J299" s="301" t="str">
        <f aca="false">A299&amp;G299</f>
        <v>00603341026 03</v>
      </c>
      <c r="K299" s="302"/>
      <c r="L299" s="301" t="str">
        <f aca="false">A299&amp;G299&amp;H299</f>
        <v>00603341026 03B</v>
      </c>
      <c r="M299" s="302" t="str">
        <f aca="false">B299&amp;F299&amp;H299&amp;C299</f>
        <v>SLOVENSKÝ STRELECKÝ ZVÄZdBBarteková Danka</v>
      </c>
      <c r="N299" s="288" t="str">
        <f aca="false">+I299&amp;H299</f>
        <v>00603341dB</v>
      </c>
    </row>
    <row r="300" customFormat="false" ht="9.75" hidden="false" customHeight="false" outlineLevel="0" collapsed="false">
      <c r="A300" s="310" t="s">
        <v>1673</v>
      </c>
      <c r="B300" s="294" t="str">
        <f aca="false">VLOOKUP(A300,Adr!A:B,2,FALSE())</f>
        <v>SLOVENSKÝ STRELECKÝ ZVÄZ</v>
      </c>
      <c r="C300" s="295" t="s">
        <v>2670</v>
      </c>
      <c r="D300" s="296" t="n">
        <v>50000</v>
      </c>
      <c r="E300" s="305" t="n">
        <v>0</v>
      </c>
      <c r="F300" s="298" t="s">
        <v>382</v>
      </c>
      <c r="G300" s="299" t="s">
        <v>358</v>
      </c>
      <c r="H300" s="299" t="s">
        <v>2413</v>
      </c>
      <c r="I300" s="300" t="str">
        <f aca="false">A300&amp;F300</f>
        <v>00603341d</v>
      </c>
      <c r="J300" s="301" t="str">
        <f aca="false">A300&amp;G300</f>
        <v>00603341026 03</v>
      </c>
      <c r="K300" s="302"/>
      <c r="L300" s="301" t="str">
        <f aca="false">A300&amp;G300&amp;H300</f>
        <v>00603341026 03B</v>
      </c>
      <c r="M300" s="302" t="str">
        <f aca="false">B300&amp;F300&amp;H300&amp;C300</f>
        <v>SLOVENSKÝ STRELECKÝ ZVÄZdBdvojica - trap mix (dospelí)</v>
      </c>
      <c r="N300" s="288" t="str">
        <f aca="false">+I300&amp;H300</f>
        <v>00603341dB</v>
      </c>
    </row>
    <row r="301" customFormat="false" ht="9.75" hidden="false" customHeight="false" outlineLevel="0" collapsed="false">
      <c r="A301" s="298" t="s">
        <v>1673</v>
      </c>
      <c r="B301" s="294" t="str">
        <f aca="false">VLOOKUP(A301,Adr!A:B,2,FALSE())</f>
        <v>SLOVENSKÝ STRELECKÝ ZVÄZ</v>
      </c>
      <c r="C301" s="306" t="s">
        <v>2671</v>
      </c>
      <c r="D301" s="307" t="n">
        <v>20000</v>
      </c>
      <c r="E301" s="297" t="n">
        <v>0</v>
      </c>
      <c r="F301" s="298" t="s">
        <v>382</v>
      </c>
      <c r="G301" s="299" t="s">
        <v>358</v>
      </c>
      <c r="H301" s="299" t="s">
        <v>2413</v>
      </c>
      <c r="I301" s="300" t="str">
        <f aca="false">A301&amp;F301</f>
        <v>00603341d</v>
      </c>
      <c r="J301" s="301" t="str">
        <f aca="false">A301&amp;G301</f>
        <v>00603341026 03</v>
      </c>
      <c r="K301" s="302"/>
      <c r="L301" s="301" t="str">
        <f aca="false">A301&amp;G301&amp;H301</f>
        <v>00603341026 03B</v>
      </c>
      <c r="M301" s="302" t="str">
        <f aca="false">B301&amp;F301&amp;H301&amp;C301</f>
        <v>SLOVENSKÝ STRELECKÝ ZVÄZdBdvojica - VzPu mix (dospelí)</v>
      </c>
      <c r="N301" s="288" t="str">
        <f aca="false">+I301&amp;H301</f>
        <v>00603341dB</v>
      </c>
    </row>
    <row r="302" customFormat="false" ht="9.75" hidden="false" customHeight="false" outlineLevel="0" collapsed="false">
      <c r="A302" s="308" t="s">
        <v>1673</v>
      </c>
      <c r="B302" s="294" t="str">
        <f aca="false">VLOOKUP(A302,Adr!A:B,2,FALSE())</f>
        <v>SLOVENSKÝ STRELECKÝ ZVÄZ</v>
      </c>
      <c r="C302" s="295" t="s">
        <v>2672</v>
      </c>
      <c r="D302" s="296" t="n">
        <v>25000</v>
      </c>
      <c r="E302" s="297" t="n">
        <v>0</v>
      </c>
      <c r="F302" s="298" t="s">
        <v>382</v>
      </c>
      <c r="G302" s="299" t="s">
        <v>358</v>
      </c>
      <c r="H302" s="299" t="s">
        <v>2413</v>
      </c>
      <c r="I302" s="300" t="str">
        <f aca="false">A302&amp;F302</f>
        <v>00603341d</v>
      </c>
      <c r="J302" s="301" t="str">
        <f aca="false">A302&amp;G302</f>
        <v>00603341026 03</v>
      </c>
      <c r="K302" s="302"/>
      <c r="L302" s="301" t="str">
        <f aca="false">A302&amp;G302&amp;H302</f>
        <v>00603341026 03B</v>
      </c>
      <c r="M302" s="302" t="str">
        <f aca="false">B302&amp;F302&amp;H302&amp;C302</f>
        <v>SLOVENSKÝ STRELECKÝ ZVÄZdBHocková Miroslava</v>
      </c>
      <c r="N302" s="288" t="str">
        <f aca="false">+I302&amp;H302</f>
        <v>00603341dB</v>
      </c>
    </row>
    <row r="303" customFormat="false" ht="9.75" hidden="false" customHeight="false" outlineLevel="0" collapsed="false">
      <c r="A303" s="258" t="s">
        <v>1673</v>
      </c>
      <c r="B303" s="294" t="str">
        <f aca="false">VLOOKUP(A303,Adr!A:B,2,FALSE())</f>
        <v>SLOVENSKÝ STRELECKÝ ZVÄZ</v>
      </c>
      <c r="C303" s="299" t="s">
        <v>2673</v>
      </c>
      <c r="D303" s="309" t="n">
        <v>58000</v>
      </c>
      <c r="E303" s="305" t="n">
        <v>0</v>
      </c>
      <c r="F303" s="298" t="s">
        <v>382</v>
      </c>
      <c r="G303" s="299" t="s">
        <v>358</v>
      </c>
      <c r="H303" s="299" t="s">
        <v>2413</v>
      </c>
      <c r="I303" s="300" t="str">
        <f aca="false">A303&amp;F303</f>
        <v>00603341d</v>
      </c>
      <c r="J303" s="301" t="str">
        <f aca="false">A303&amp;G303</f>
        <v>00603341026 03</v>
      </c>
      <c r="K303" s="302"/>
      <c r="L303" s="301" t="str">
        <f aca="false">A303&amp;G303&amp;H303</f>
        <v>00603341026 03B</v>
      </c>
      <c r="M303" s="302" t="str">
        <f aca="false">B303&amp;F303&amp;H303&amp;C303</f>
        <v>SLOVENSKÝ STRELECKÝ ZVÄZdBHocková Vanesa</v>
      </c>
      <c r="N303" s="288" t="str">
        <f aca="false">+I303&amp;H303</f>
        <v>00603341dB</v>
      </c>
    </row>
    <row r="304" customFormat="false" ht="9.75" hidden="false" customHeight="false" outlineLevel="0" collapsed="false">
      <c r="A304" s="308" t="s">
        <v>1673</v>
      </c>
      <c r="B304" s="294" t="str">
        <f aca="false">VLOOKUP(A304,Adr!A:B,2,FALSE())</f>
        <v>SLOVENSKÝ STRELECKÝ ZVÄZ</v>
      </c>
      <c r="C304" s="295" t="s">
        <v>2674</v>
      </c>
      <c r="D304" s="296" t="n">
        <v>2000</v>
      </c>
      <c r="E304" s="297" t="n">
        <v>0</v>
      </c>
      <c r="F304" s="298" t="s">
        <v>382</v>
      </c>
      <c r="G304" s="299" t="s">
        <v>358</v>
      </c>
      <c r="H304" s="299" t="s">
        <v>2413</v>
      </c>
      <c r="I304" s="300" t="str">
        <f aca="false">A304&amp;F304</f>
        <v>00603341d</v>
      </c>
      <c r="J304" s="301" t="str">
        <f aca="false">A304&amp;G304</f>
        <v>00603341026 03</v>
      </c>
      <c r="K304" s="302"/>
      <c r="L304" s="301" t="str">
        <f aca="false">A304&amp;G304&amp;H304</f>
        <v>00603341026 03B</v>
      </c>
      <c r="M304" s="302" t="str">
        <f aca="false">B304&amp;F304&amp;H304&amp;C304</f>
        <v>SLOVENSKÝ STRELECKÝ ZVÄZdBHocková Vanesa - broková pažba</v>
      </c>
      <c r="N304" s="288" t="str">
        <f aca="false">+I304&amp;H304</f>
        <v>00603341dB</v>
      </c>
    </row>
    <row r="305" customFormat="false" ht="9.75" hidden="false" customHeight="false" outlineLevel="0" collapsed="false">
      <c r="A305" s="308" t="s">
        <v>1673</v>
      </c>
      <c r="B305" s="294" t="str">
        <f aca="false">VLOOKUP(A305,Adr!A:B,2,FALSE())</f>
        <v>SLOVENSKÝ STRELECKÝ ZVÄZ</v>
      </c>
      <c r="C305" s="295" t="s">
        <v>2675</v>
      </c>
      <c r="D305" s="296" t="n">
        <v>20000</v>
      </c>
      <c r="E305" s="305" t="n">
        <v>0</v>
      </c>
      <c r="F305" s="298" t="s">
        <v>382</v>
      </c>
      <c r="G305" s="299" t="s">
        <v>358</v>
      </c>
      <c r="H305" s="299" t="s">
        <v>2413</v>
      </c>
      <c r="I305" s="300" t="str">
        <f aca="false">A305&amp;F305</f>
        <v>00603341d</v>
      </c>
      <c r="J305" s="301" t="str">
        <f aca="false">A305&amp;G305</f>
        <v>00603341026 03</v>
      </c>
      <c r="K305" s="302"/>
      <c r="L305" s="301" t="str">
        <f aca="false">A305&amp;G305&amp;H305</f>
        <v>00603341026 03B</v>
      </c>
      <c r="M305" s="302" t="str">
        <f aca="false">B305&amp;F305&amp;H305&amp;C305</f>
        <v>SLOVENSKÝ STRELECKÝ ZVÄZdBHolko Ondrej</v>
      </c>
      <c r="N305" s="288" t="str">
        <f aca="false">+I305&amp;H305</f>
        <v>00603341dB</v>
      </c>
    </row>
    <row r="306" customFormat="false" ht="9.75" hidden="false" customHeight="false" outlineLevel="0" collapsed="false">
      <c r="A306" s="308" t="s">
        <v>1673</v>
      </c>
      <c r="B306" s="294" t="str">
        <f aca="false">VLOOKUP(A306,Adr!A:B,2,FALSE())</f>
        <v>SLOVENSKÝ STRELECKÝ ZVÄZ</v>
      </c>
      <c r="C306" s="295" t="s">
        <v>2676</v>
      </c>
      <c r="D306" s="296" t="n">
        <v>56000</v>
      </c>
      <c r="E306" s="297" t="n">
        <v>0</v>
      </c>
      <c r="F306" s="298" t="s">
        <v>382</v>
      </c>
      <c r="G306" s="299" t="s">
        <v>358</v>
      </c>
      <c r="H306" s="299" t="s">
        <v>2413</v>
      </c>
      <c r="I306" s="300" t="str">
        <f aca="false">A306&amp;F306</f>
        <v>00603341d</v>
      </c>
      <c r="J306" s="301" t="str">
        <f aca="false">A306&amp;G306</f>
        <v>00603341026 03</v>
      </c>
      <c r="K306" s="302"/>
      <c r="L306" s="301" t="str">
        <f aca="false">A306&amp;G306&amp;H306</f>
        <v>00603341026 03B</v>
      </c>
      <c r="M306" s="302" t="str">
        <f aca="false">B306&amp;F306&amp;H306&amp;C306</f>
        <v>SLOVENSKÝ STRELECKÝ ZVÄZdBJány Patrik</v>
      </c>
      <c r="N306" s="288" t="str">
        <f aca="false">+I306&amp;H306</f>
        <v>00603341dB</v>
      </c>
    </row>
    <row r="307" customFormat="false" ht="9.75" hidden="false" customHeight="false" outlineLevel="0" collapsed="false">
      <c r="A307" s="298" t="s">
        <v>1673</v>
      </c>
      <c r="B307" s="294" t="str">
        <f aca="false">VLOOKUP(A307,Adr!A:B,2,FALSE())</f>
        <v>SLOVENSKÝ STRELECKÝ ZVÄZ</v>
      </c>
      <c r="C307" s="306" t="s">
        <v>2677</v>
      </c>
      <c r="D307" s="307" t="n">
        <v>4000</v>
      </c>
      <c r="E307" s="305" t="n">
        <v>0</v>
      </c>
      <c r="F307" s="298" t="s">
        <v>382</v>
      </c>
      <c r="G307" s="299" t="s">
        <v>358</v>
      </c>
      <c r="H307" s="299" t="s">
        <v>2413</v>
      </c>
      <c r="I307" s="300" t="str">
        <f aca="false">A307&amp;F307</f>
        <v>00603341d</v>
      </c>
      <c r="J307" s="301" t="str">
        <f aca="false">A307&amp;G307</f>
        <v>00603341026 03</v>
      </c>
      <c r="K307" s="302"/>
      <c r="L307" s="301" t="str">
        <f aca="false">A307&amp;G307&amp;H307</f>
        <v>00603341026 03B</v>
      </c>
      <c r="M307" s="302" t="str">
        <f aca="false">B307&amp;F307&amp;H307&amp;C307</f>
        <v>SLOVENSKÝ STRELECKÝ ZVÄZdBJány Patrik - vzduchová puška</v>
      </c>
      <c r="N307" s="288" t="str">
        <f aca="false">+I307&amp;H307</f>
        <v>00603341dB</v>
      </c>
    </row>
    <row r="308" customFormat="false" ht="9.75" hidden="false" customHeight="false" outlineLevel="0" collapsed="false">
      <c r="A308" s="308" t="s">
        <v>1673</v>
      </c>
      <c r="B308" s="294" t="str">
        <f aca="false">VLOOKUP(A308,Adr!A:B,2,FALSE())</f>
        <v>SLOVENSKÝ STRELECKÝ ZVÄZ</v>
      </c>
      <c r="C308" s="295" t="s">
        <v>2678</v>
      </c>
      <c r="D308" s="296" t="n">
        <v>10000</v>
      </c>
      <c r="E308" s="297" t="n">
        <v>0</v>
      </c>
      <c r="F308" s="298" t="s">
        <v>382</v>
      </c>
      <c r="G308" s="299" t="s">
        <v>358</v>
      </c>
      <c r="H308" s="299" t="s">
        <v>2413</v>
      </c>
      <c r="I308" s="300" t="str">
        <f aca="false">A308&amp;F308</f>
        <v>00603341d</v>
      </c>
      <c r="J308" s="301" t="str">
        <f aca="false">A308&amp;G308</f>
        <v>00603341026 03</v>
      </c>
      <c r="K308" s="302"/>
      <c r="L308" s="301" t="str">
        <f aca="false">A308&amp;G308&amp;H308</f>
        <v>00603341026 03B</v>
      </c>
      <c r="M308" s="302" t="str">
        <f aca="false">B308&amp;F308&amp;H308&amp;C308</f>
        <v>SLOVENSKÝ STRELECKÝ ZVÄZdBKortišová Emma</v>
      </c>
      <c r="N308" s="288" t="str">
        <f aca="false">+I308&amp;H308</f>
        <v>00603341dB</v>
      </c>
    </row>
    <row r="309" customFormat="false" ht="9.75" hidden="false" customHeight="false" outlineLevel="0" collapsed="false">
      <c r="A309" s="298" t="s">
        <v>1673</v>
      </c>
      <c r="B309" s="294" t="str">
        <f aca="false">VLOOKUP(A309,Adr!A:B,2,FALSE())</f>
        <v>SLOVENSKÝ STRELECKÝ ZVÄZ</v>
      </c>
      <c r="C309" s="306" t="s">
        <v>2679</v>
      </c>
      <c r="D309" s="307" t="n">
        <v>20000</v>
      </c>
      <c r="E309" s="305" t="n">
        <v>0</v>
      </c>
      <c r="F309" s="298" t="s">
        <v>382</v>
      </c>
      <c r="G309" s="299" t="s">
        <v>358</v>
      </c>
      <c r="H309" s="299" t="s">
        <v>2413</v>
      </c>
      <c r="I309" s="300" t="str">
        <f aca="false">A309&amp;F309</f>
        <v>00603341d</v>
      </c>
      <c r="J309" s="301" t="str">
        <f aca="false">A309&amp;G309</f>
        <v>00603341026 03</v>
      </c>
      <c r="K309" s="302"/>
      <c r="L309" s="301" t="str">
        <f aca="false">A309&amp;G309&amp;H309</f>
        <v>00603341026 03B</v>
      </c>
      <c r="M309" s="302" t="str">
        <f aca="false">B309&amp;F309&amp;H309&amp;C309</f>
        <v>SLOVENSKÝ STRELECKÝ ZVÄZdBKostúr Marek</v>
      </c>
      <c r="N309" s="288" t="str">
        <f aca="false">+I309&amp;H309</f>
        <v>00603341dB</v>
      </c>
    </row>
    <row r="310" customFormat="false" ht="9.75" hidden="false" customHeight="false" outlineLevel="0" collapsed="false">
      <c r="A310" s="308" t="s">
        <v>1673</v>
      </c>
      <c r="B310" s="294" t="str">
        <f aca="false">VLOOKUP(A310,Adr!A:B,2,FALSE())</f>
        <v>SLOVENSKÝ STRELECKÝ ZVÄZ</v>
      </c>
      <c r="C310" s="295" t="s">
        <v>2680</v>
      </c>
      <c r="D310" s="296" t="n">
        <v>70000</v>
      </c>
      <c r="E310" s="297" t="n">
        <v>0</v>
      </c>
      <c r="F310" s="298" t="s">
        <v>382</v>
      </c>
      <c r="G310" s="299" t="s">
        <v>358</v>
      </c>
      <c r="H310" s="299" t="s">
        <v>2413</v>
      </c>
      <c r="I310" s="300" t="str">
        <f aca="false">A310&amp;F310</f>
        <v>00603341d</v>
      </c>
      <c r="J310" s="301" t="str">
        <f aca="false">A310&amp;G310</f>
        <v>00603341026 03</v>
      </c>
      <c r="K310" s="302"/>
      <c r="L310" s="301" t="str">
        <f aca="false">A310&amp;G310&amp;H310</f>
        <v>00603341026 03B</v>
      </c>
      <c r="M310" s="302" t="str">
        <f aca="false">B310&amp;F310&amp;H310&amp;C310</f>
        <v>SLOVENSKÝ STRELECKÝ ZVÄZdBKovačócy Marián</v>
      </c>
      <c r="N310" s="288" t="str">
        <f aca="false">+I310&amp;H310</f>
        <v>00603341dB</v>
      </c>
    </row>
    <row r="311" customFormat="false" ht="9.75" hidden="false" customHeight="false" outlineLevel="0" collapsed="false">
      <c r="A311" s="308" t="s">
        <v>1673</v>
      </c>
      <c r="B311" s="294" t="str">
        <f aca="false">VLOOKUP(A311,Adr!A:B,2,FALSE())</f>
        <v>SLOVENSKÝ STRELECKÝ ZVÄZ</v>
      </c>
      <c r="C311" s="295" t="s">
        <v>2681</v>
      </c>
      <c r="D311" s="296" t="n">
        <v>10000</v>
      </c>
      <c r="E311" s="305" t="n">
        <v>0</v>
      </c>
      <c r="F311" s="298" t="s">
        <v>382</v>
      </c>
      <c r="G311" s="299" t="s">
        <v>358</v>
      </c>
      <c r="H311" s="299" t="s">
        <v>2413</v>
      </c>
      <c r="I311" s="300" t="str">
        <f aca="false">A311&amp;F311</f>
        <v>00603341d</v>
      </c>
      <c r="J311" s="301" t="str">
        <f aca="false">A311&amp;G311</f>
        <v>00603341026 03</v>
      </c>
      <c r="K311" s="302"/>
      <c r="L311" s="301" t="str">
        <f aca="false">A311&amp;G311&amp;H311</f>
        <v>00603341026 03B</v>
      </c>
      <c r="M311" s="302" t="str">
        <f aca="false">B311&amp;F311&amp;H311&amp;C311</f>
        <v>SLOVENSKÝ STRELECKÝ ZVÄZdBMohyla Marco</v>
      </c>
      <c r="N311" s="288" t="str">
        <f aca="false">+I311&amp;H311</f>
        <v>00603341dB</v>
      </c>
    </row>
    <row r="312" customFormat="false" ht="9.75" hidden="false" customHeight="false" outlineLevel="0" collapsed="false">
      <c r="A312" s="308" t="s">
        <v>1673</v>
      </c>
      <c r="B312" s="294" t="str">
        <f aca="false">VLOOKUP(A312,Adr!A:B,2,FALSE())</f>
        <v>SLOVENSKÝ STRELECKÝ ZVÄZ</v>
      </c>
      <c r="C312" s="295" t="s">
        <v>2682</v>
      </c>
      <c r="D312" s="296" t="n">
        <v>20000</v>
      </c>
      <c r="E312" s="297" t="n">
        <v>0</v>
      </c>
      <c r="F312" s="298" t="s">
        <v>382</v>
      </c>
      <c r="G312" s="299" t="s">
        <v>358</v>
      </c>
      <c r="H312" s="299" t="s">
        <v>2413</v>
      </c>
      <c r="I312" s="300" t="str">
        <f aca="false">A312&amp;F312</f>
        <v>00603341d</v>
      </c>
      <c r="J312" s="301" t="str">
        <f aca="false">A312&amp;G312</f>
        <v>00603341026 03</v>
      </c>
      <c r="K312" s="302"/>
      <c r="L312" s="301" t="str">
        <f aca="false">A312&amp;G312&amp;H312</f>
        <v>00603341026 03B</v>
      </c>
      <c r="M312" s="302" t="str">
        <f aca="false">B312&amp;F312&amp;H312&amp;C312</f>
        <v>SLOVENSKÝ STRELECKÝ ZVÄZdBNovotná Kamila</v>
      </c>
      <c r="N312" s="288" t="str">
        <f aca="false">+I312&amp;H312</f>
        <v>00603341dB</v>
      </c>
    </row>
    <row r="313" customFormat="false" ht="9.75" hidden="false" customHeight="false" outlineLevel="0" collapsed="false">
      <c r="A313" s="310" t="s">
        <v>1673</v>
      </c>
      <c r="B313" s="294" t="str">
        <f aca="false">VLOOKUP(A313,Adr!A:B,2,FALSE())</f>
        <v>SLOVENSKÝ STRELECKÝ ZVÄZ</v>
      </c>
      <c r="C313" s="295" t="s">
        <v>2683</v>
      </c>
      <c r="D313" s="296" t="n">
        <v>20000</v>
      </c>
      <c r="E313" s="297" t="n">
        <v>0</v>
      </c>
      <c r="F313" s="298" t="s">
        <v>382</v>
      </c>
      <c r="G313" s="299" t="s">
        <v>358</v>
      </c>
      <c r="H313" s="299" t="s">
        <v>2413</v>
      </c>
      <c r="I313" s="300" t="str">
        <f aca="false">A313&amp;F313</f>
        <v>00603341d</v>
      </c>
      <c r="J313" s="301" t="str">
        <f aca="false">A313&amp;G313</f>
        <v>00603341026 03</v>
      </c>
      <c r="K313" s="302"/>
      <c r="L313" s="301" t="str">
        <f aca="false">A313&amp;G313&amp;H313</f>
        <v>00603341026 03B</v>
      </c>
      <c r="M313" s="302" t="str">
        <f aca="false">B313&amp;F313&amp;H313&amp;C313</f>
        <v>SLOVENSKÝ STRELECKÝ ZVÄZdBŠpotáková Jana</v>
      </c>
      <c r="N313" s="288" t="str">
        <f aca="false">+I313&amp;H313</f>
        <v>00603341dB</v>
      </c>
    </row>
    <row r="314" customFormat="false" ht="9.75" hidden="false" customHeight="false" outlineLevel="0" collapsed="false">
      <c r="A314" s="258" t="s">
        <v>1673</v>
      </c>
      <c r="B314" s="294" t="str">
        <f aca="false">VLOOKUP(A314,Adr!A:B,2,FALSE())</f>
        <v>SLOVENSKÝ STRELECKÝ ZVÄZ</v>
      </c>
      <c r="C314" s="299" t="s">
        <v>2684</v>
      </c>
      <c r="D314" s="309" t="n">
        <v>20000</v>
      </c>
      <c r="E314" s="305" t="n">
        <v>0</v>
      </c>
      <c r="F314" s="298" t="s">
        <v>382</v>
      </c>
      <c r="G314" s="299" t="s">
        <v>358</v>
      </c>
      <c r="H314" s="299" t="s">
        <v>2413</v>
      </c>
      <c r="I314" s="300" t="str">
        <f aca="false">A314&amp;F314</f>
        <v>00603341d</v>
      </c>
      <c r="J314" s="301" t="str">
        <f aca="false">A314&amp;G314</f>
        <v>00603341026 03</v>
      </c>
      <c r="K314" s="302"/>
      <c r="L314" s="301" t="str">
        <f aca="false">A314&amp;G314&amp;H314</f>
        <v>00603341026 03B</v>
      </c>
      <c r="M314" s="302" t="str">
        <f aca="false">B314&amp;F314&amp;H314&amp;C314</f>
        <v>SLOVENSKÝ STRELECKÝ ZVÄZdBŠtefečeková Rehák Zuzana</v>
      </c>
      <c r="N314" s="288" t="str">
        <f aca="false">+I314&amp;H314</f>
        <v>00603341dB</v>
      </c>
    </row>
    <row r="315" customFormat="false" ht="9.75" hidden="false" customHeight="false" outlineLevel="0" collapsed="false">
      <c r="A315" s="298" t="s">
        <v>1673</v>
      </c>
      <c r="B315" s="294" t="str">
        <f aca="false">VLOOKUP(A315,Adr!A:B,2,FALSE())</f>
        <v>SLOVENSKÝ STRELECKÝ ZVÄZ</v>
      </c>
      <c r="C315" s="306" t="s">
        <v>2685</v>
      </c>
      <c r="D315" s="307" t="n">
        <v>20000</v>
      </c>
      <c r="E315" s="297" t="n">
        <v>0</v>
      </c>
      <c r="F315" s="298" t="s">
        <v>382</v>
      </c>
      <c r="G315" s="299" t="s">
        <v>358</v>
      </c>
      <c r="H315" s="299" t="s">
        <v>2413</v>
      </c>
      <c r="I315" s="300" t="str">
        <f aca="false">A315&amp;F315</f>
        <v>00603341d</v>
      </c>
      <c r="J315" s="301" t="str">
        <f aca="false">A315&amp;G315</f>
        <v>00603341026 03</v>
      </c>
      <c r="K315" s="302"/>
      <c r="L315" s="301" t="str">
        <f aca="false">A315&amp;G315&amp;H315</f>
        <v>00603341026 03B</v>
      </c>
      <c r="M315" s="302" t="str">
        <f aca="false">B315&amp;F315&amp;H315&amp;C315</f>
        <v>SLOVENSKÝ STRELECKÝ ZVÄZdBŠtibravá Monika</v>
      </c>
      <c r="N315" s="288" t="str">
        <f aca="false">+I315&amp;H315</f>
        <v>00603341dB</v>
      </c>
    </row>
    <row r="316" customFormat="false" ht="9.75" hidden="false" customHeight="false" outlineLevel="0" collapsed="false">
      <c r="A316" s="308" t="s">
        <v>1673</v>
      </c>
      <c r="B316" s="294" t="str">
        <f aca="false">VLOOKUP(A316,Adr!A:B,2,FALSE())</f>
        <v>SLOVENSKÝ STRELECKÝ ZVÄZ</v>
      </c>
      <c r="C316" s="295" t="s">
        <v>2686</v>
      </c>
      <c r="D316" s="296" t="n">
        <v>50000</v>
      </c>
      <c r="E316" s="305" t="n">
        <v>0</v>
      </c>
      <c r="F316" s="298" t="s">
        <v>382</v>
      </c>
      <c r="G316" s="299" t="s">
        <v>358</v>
      </c>
      <c r="H316" s="299" t="s">
        <v>2413</v>
      </c>
      <c r="I316" s="300" t="str">
        <f aca="false">A316&amp;F316</f>
        <v>00603341d</v>
      </c>
      <c r="J316" s="301" t="str">
        <f aca="false">A316&amp;G316</f>
        <v>00603341026 03</v>
      </c>
      <c r="K316" s="302"/>
      <c r="L316" s="301" t="str">
        <f aca="false">A316&amp;G316&amp;H316</f>
        <v>00603341026 03B</v>
      </c>
      <c r="M316" s="302" t="str">
        <f aca="false">B316&amp;F316&amp;H316&amp;C316</f>
        <v>SLOVENSKÝ STRELECKÝ ZVÄZdBTužinský Juraj</v>
      </c>
      <c r="N316" s="288" t="str">
        <f aca="false">+I316&amp;H316</f>
        <v>00603341dB</v>
      </c>
    </row>
    <row r="317" customFormat="false" ht="9.75" hidden="false" customHeight="false" outlineLevel="0" collapsed="false">
      <c r="A317" s="298" t="s">
        <v>1673</v>
      </c>
      <c r="B317" s="294" t="str">
        <f aca="false">VLOOKUP(A317,Adr!A:B,2,FALSE())</f>
        <v>SLOVENSKÝ STRELECKÝ ZVÄZ</v>
      </c>
      <c r="C317" s="306" t="s">
        <v>2687</v>
      </c>
      <c r="D317" s="307" t="n">
        <v>4500</v>
      </c>
      <c r="E317" s="305" t="n">
        <v>0</v>
      </c>
      <c r="F317" s="298" t="s">
        <v>400</v>
      </c>
      <c r="G317" s="299" t="s">
        <v>358</v>
      </c>
      <c r="H317" s="299" t="s">
        <v>2413</v>
      </c>
      <c r="I317" s="300" t="str">
        <f aca="false">A317&amp;F317</f>
        <v>00603341m</v>
      </c>
      <c r="J317" s="301" t="str">
        <f aca="false">A317&amp;G317</f>
        <v>00603341026 03</v>
      </c>
      <c r="K317" s="302"/>
      <c r="L317" s="301" t="str">
        <f aca="false">A317&amp;G317&amp;H317</f>
        <v>00603341026 03B</v>
      </c>
      <c r="M317" s="302" t="str">
        <f aca="false">B317&amp;F317&amp;H317&amp;C317</f>
        <v>SLOVENSKÝ STRELECKÝ ZVÄZmB29th International Competation of Olympic Hopes Šamorín</v>
      </c>
      <c r="N317" s="288" t="str">
        <f aca="false">+I317&amp;H317</f>
        <v>00603341mB</v>
      </c>
    </row>
    <row r="318" customFormat="false" ht="9.75" hidden="false" customHeight="false" outlineLevel="0" collapsed="false">
      <c r="A318" s="298" t="s">
        <v>1681</v>
      </c>
      <c r="B318" s="294" t="str">
        <f aca="false">VLOOKUP(A318,Adr!A:B,2,FALSE())</f>
        <v>Slovenský šachový zväz</v>
      </c>
      <c r="C318" s="306" t="s">
        <v>2688</v>
      </c>
      <c r="D318" s="307" t="n">
        <v>347439</v>
      </c>
      <c r="E318" s="305" t="n">
        <v>0</v>
      </c>
      <c r="F318" s="298" t="s">
        <v>376</v>
      </c>
      <c r="G318" s="299" t="s">
        <v>356</v>
      </c>
      <c r="H318" s="299" t="s">
        <v>2413</v>
      </c>
      <c r="I318" s="300" t="str">
        <f aca="false">A318&amp;F318</f>
        <v>17310571a</v>
      </c>
      <c r="J318" s="301" t="str">
        <f aca="false">A318&amp;G318</f>
        <v>17310571026 02</v>
      </c>
      <c r="K318" s="302" t="s">
        <v>2689</v>
      </c>
      <c r="L318" s="301" t="str">
        <f aca="false">A318&amp;G318&amp;H318</f>
        <v>17310571026 02B</v>
      </c>
      <c r="M318" s="302" t="str">
        <f aca="false">B318&amp;F318&amp;H318&amp;C318</f>
        <v>Slovenský šachový zväzaBšach - bežné transfery</v>
      </c>
      <c r="N318" s="288" t="str">
        <f aca="false">+I318&amp;H318</f>
        <v>17310571aB</v>
      </c>
    </row>
    <row r="319" customFormat="false" ht="9.75" hidden="false" customHeight="false" outlineLevel="0" collapsed="false">
      <c r="A319" s="308" t="s">
        <v>1681</v>
      </c>
      <c r="B319" s="294" t="str">
        <f aca="false">VLOOKUP(A319,Adr!A:B,2,FALSE())</f>
        <v>Slovenský šachový zväz</v>
      </c>
      <c r="C319" s="295" t="s">
        <v>2690</v>
      </c>
      <c r="D319" s="296" t="n">
        <v>6314</v>
      </c>
      <c r="E319" s="297" t="n">
        <v>0</v>
      </c>
      <c r="F319" s="298" t="s">
        <v>380</v>
      </c>
      <c r="G319" s="299" t="s">
        <v>358</v>
      </c>
      <c r="H319" s="299" t="s">
        <v>2413</v>
      </c>
      <c r="I319" s="300" t="str">
        <f aca="false">A319&amp;F319</f>
        <v>17310571c</v>
      </c>
      <c r="J319" s="301" t="str">
        <f aca="false">A319&amp;G319</f>
        <v>17310571026 03</v>
      </c>
      <c r="K319" s="302"/>
      <c r="L319" s="301" t="str">
        <f aca="false">A319&amp;G319&amp;H319</f>
        <v>17310571026 03B</v>
      </c>
      <c r="M319" s="302" t="str">
        <f aca="false">B319&amp;F319&amp;H319&amp;C319</f>
        <v>Slovenský šachový zväzcBzabezpečenie a rozvoj športu šach zdravotne postihnutých športovcov</v>
      </c>
      <c r="N319" s="288" t="str">
        <f aca="false">+I319&amp;H319</f>
        <v>17310571cB</v>
      </c>
    </row>
    <row r="320" customFormat="false" ht="9.75" hidden="false" customHeight="false" outlineLevel="0" collapsed="false">
      <c r="A320" s="298" t="s">
        <v>1681</v>
      </c>
      <c r="B320" s="294" t="str">
        <f aca="false">VLOOKUP(A320,Adr!A:B,2,FALSE())</f>
        <v>Slovenský šachový zväz</v>
      </c>
      <c r="C320" s="306" t="s">
        <v>2691</v>
      </c>
      <c r="D320" s="307" t="n">
        <v>6160</v>
      </c>
      <c r="E320" s="297" t="n">
        <v>0</v>
      </c>
      <c r="F320" s="298" t="s">
        <v>400</v>
      </c>
      <c r="G320" s="299" t="s">
        <v>358</v>
      </c>
      <c r="H320" s="299" t="s">
        <v>2413</v>
      </c>
      <c r="I320" s="300" t="str">
        <f aca="false">A320&amp;F320</f>
        <v>17310571m</v>
      </c>
      <c r="J320" s="301" t="str">
        <f aca="false">A320&amp;G320</f>
        <v>17310571026 03</v>
      </c>
      <c r="K320" s="302"/>
      <c r="L320" s="301" t="str">
        <f aca="false">A320&amp;G320&amp;H320</f>
        <v>17310571026 03B</v>
      </c>
      <c r="M320" s="302" t="str">
        <f aca="false">B320&amp;F320&amp;H320&amp;C320</f>
        <v>Slovenský šachový zväzmBMedzinárodné majstrovstvá Slovenska v zrýchlenom šachu 2025</v>
      </c>
      <c r="N320" s="288" t="str">
        <f aca="false">+I320&amp;H320</f>
        <v>17310571mB</v>
      </c>
    </row>
    <row r="321" customFormat="false" ht="9.75" hidden="false" customHeight="false" outlineLevel="0" collapsed="false">
      <c r="A321" s="308" t="s">
        <v>1691</v>
      </c>
      <c r="B321" s="294" t="str">
        <f aca="false">VLOOKUP(A321,Adr!A:B,2,FALSE())</f>
        <v>Slovenský šermiarsky zväz</v>
      </c>
      <c r="C321" s="299" t="s">
        <v>2692</v>
      </c>
      <c r="D321" s="309" t="n">
        <v>89428</v>
      </c>
      <c r="E321" s="305" t="n">
        <v>0</v>
      </c>
      <c r="F321" s="298" t="s">
        <v>376</v>
      </c>
      <c r="G321" s="299" t="s">
        <v>356</v>
      </c>
      <c r="H321" s="299" t="s">
        <v>2413</v>
      </c>
      <c r="I321" s="300" t="str">
        <f aca="false">A321&amp;F321</f>
        <v>30806437a</v>
      </c>
      <c r="J321" s="301" t="str">
        <f aca="false">A321&amp;G321</f>
        <v>30806437026 02</v>
      </c>
      <c r="K321" s="302" t="s">
        <v>2693</v>
      </c>
      <c r="L321" s="301" t="str">
        <f aca="false">A321&amp;G321&amp;H321</f>
        <v>30806437026 02B</v>
      </c>
      <c r="M321" s="302" t="str">
        <f aca="false">B321&amp;F321&amp;H321&amp;C321</f>
        <v>Slovenský šermiarsky zväzaBšerm - bežné transfery</v>
      </c>
      <c r="N321" s="288" t="str">
        <f aca="false">+I321&amp;H321</f>
        <v>30806437aB</v>
      </c>
    </row>
    <row r="322" customFormat="false" ht="9.75" hidden="false" customHeight="false" outlineLevel="0" collapsed="false">
      <c r="A322" s="258" t="s">
        <v>1691</v>
      </c>
      <c r="B322" s="294" t="str">
        <f aca="false">VLOOKUP(A322,Adr!A:B,2,FALSE())</f>
        <v>Slovenský šermiarsky zväz</v>
      </c>
      <c r="C322" s="295" t="s">
        <v>2694</v>
      </c>
      <c r="D322" s="296" t="n">
        <v>10000</v>
      </c>
      <c r="E322" s="297" t="n">
        <v>0</v>
      </c>
      <c r="F322" s="298" t="s">
        <v>382</v>
      </c>
      <c r="G322" s="299" t="s">
        <v>358</v>
      </c>
      <c r="H322" s="299" t="s">
        <v>2413</v>
      </c>
      <c r="I322" s="300" t="str">
        <f aca="false">A322&amp;F322</f>
        <v>30806437d</v>
      </c>
      <c r="J322" s="301" t="str">
        <f aca="false">A322&amp;G322</f>
        <v>30806437026 03</v>
      </c>
      <c r="K322" s="302"/>
      <c r="L322" s="301" t="str">
        <f aca="false">A322&amp;G322&amp;H322</f>
        <v>30806437026 03B</v>
      </c>
      <c r="M322" s="302" t="str">
        <f aca="false">B322&amp;F322&amp;H322&amp;C322</f>
        <v>Slovenský šermiarsky zväzdBdružstvo - fleuret (juniori - muži)</v>
      </c>
      <c r="N322" s="288" t="str">
        <f aca="false">+I322&amp;H322</f>
        <v>30806437dB</v>
      </c>
    </row>
    <row r="323" customFormat="false" ht="9.75" hidden="false" customHeight="false" outlineLevel="0" collapsed="false">
      <c r="A323" s="308" t="s">
        <v>1699</v>
      </c>
      <c r="B323" s="294" t="str">
        <f aca="false">VLOOKUP(A323,Adr!A:B,2,FALSE())</f>
        <v>Slovenský tenisový zväz</v>
      </c>
      <c r="C323" s="295" t="s">
        <v>2695</v>
      </c>
      <c r="D323" s="296" t="n">
        <v>2916070</v>
      </c>
      <c r="E323" s="305" t="n">
        <v>0</v>
      </c>
      <c r="F323" s="298" t="s">
        <v>376</v>
      </c>
      <c r="G323" s="299" t="s">
        <v>356</v>
      </c>
      <c r="H323" s="299" t="s">
        <v>2413</v>
      </c>
      <c r="I323" s="300" t="str">
        <f aca="false">A323&amp;F323</f>
        <v>30811384a</v>
      </c>
      <c r="J323" s="301" t="str">
        <f aca="false">A323&amp;G323</f>
        <v>30811384026 02</v>
      </c>
      <c r="K323" s="302" t="s">
        <v>2696</v>
      </c>
      <c r="L323" s="301" t="str">
        <f aca="false">A323&amp;G323&amp;H323</f>
        <v>30811384026 02B</v>
      </c>
      <c r="M323" s="302" t="str">
        <f aca="false">B323&amp;F323&amp;H323&amp;C323</f>
        <v>Slovenský tenisový zväzaBtenis - bežné transfery</v>
      </c>
      <c r="N323" s="288" t="str">
        <f aca="false">+I323&amp;H323</f>
        <v>30811384aB</v>
      </c>
    </row>
    <row r="324" customFormat="false" ht="9.75" hidden="false" customHeight="false" outlineLevel="0" collapsed="false">
      <c r="A324" s="308" t="s">
        <v>1699</v>
      </c>
      <c r="B324" s="294" t="str">
        <f aca="false">VLOOKUP(A324,Adr!A:B,2,FALSE())</f>
        <v>Slovenský tenisový zväz</v>
      </c>
      <c r="C324" s="295" t="s">
        <v>2697</v>
      </c>
      <c r="D324" s="296" t="n">
        <v>10000</v>
      </c>
      <c r="E324" s="305" t="n">
        <v>0</v>
      </c>
      <c r="F324" s="298" t="s">
        <v>382</v>
      </c>
      <c r="G324" s="299" t="s">
        <v>358</v>
      </c>
      <c r="H324" s="299" t="s">
        <v>2413</v>
      </c>
      <c r="I324" s="300" t="str">
        <f aca="false">A324&amp;F324</f>
        <v>30811384d</v>
      </c>
      <c r="J324" s="301" t="str">
        <f aca="false">A324&amp;G324</f>
        <v>30811384026 03</v>
      </c>
      <c r="K324" s="302"/>
      <c r="L324" s="301" t="str">
        <f aca="false">A324&amp;G324&amp;H324</f>
        <v>30811384026 03B</v>
      </c>
      <c r="M324" s="302" t="str">
        <f aca="false">B324&amp;F324&amp;H324&amp;C324</f>
        <v>Slovenský tenisový zväzdBDepešová Soňa</v>
      </c>
      <c r="N324" s="288" t="str">
        <f aca="false">+I324&amp;H324</f>
        <v>30811384dB</v>
      </c>
    </row>
    <row r="325" customFormat="false" ht="9.75" hidden="false" customHeight="false" outlineLevel="0" collapsed="false">
      <c r="A325" s="308" t="s">
        <v>1699</v>
      </c>
      <c r="B325" s="294" t="str">
        <f aca="false">VLOOKUP(A325,Adr!A:B,2,FALSE())</f>
        <v>Slovenský tenisový zväz</v>
      </c>
      <c r="C325" s="295" t="s">
        <v>2698</v>
      </c>
      <c r="D325" s="296" t="n">
        <v>25000</v>
      </c>
      <c r="E325" s="297" t="n">
        <v>0</v>
      </c>
      <c r="F325" s="298" t="s">
        <v>382</v>
      </c>
      <c r="G325" s="299" t="s">
        <v>358</v>
      </c>
      <c r="H325" s="299" t="s">
        <v>2413</v>
      </c>
      <c r="I325" s="300" t="str">
        <f aca="false">A325&amp;F325</f>
        <v>30811384d</v>
      </c>
      <c r="J325" s="301" t="str">
        <f aca="false">A325&amp;G325</f>
        <v>30811384026 03</v>
      </c>
      <c r="K325" s="302"/>
      <c r="L325" s="301" t="str">
        <f aca="false">A325&amp;G325&amp;H325</f>
        <v>30811384026 03B</v>
      </c>
      <c r="M325" s="302" t="str">
        <f aca="false">B325&amp;F325&amp;H325&amp;C325</f>
        <v>Slovenský tenisový zväzdBJamrichová Renáta</v>
      </c>
      <c r="N325" s="288" t="str">
        <f aca="false">+I325&amp;H325</f>
        <v>30811384dB</v>
      </c>
    </row>
    <row r="326" customFormat="false" ht="9.75" hidden="false" customHeight="false" outlineLevel="0" collapsed="false">
      <c r="A326" s="308" t="s">
        <v>1699</v>
      </c>
      <c r="B326" s="294" t="str">
        <f aca="false">VLOOKUP(A326,Adr!A:B,2,FALSE())</f>
        <v>Slovenský tenisový zväz</v>
      </c>
      <c r="C326" s="295" t="s">
        <v>2699</v>
      </c>
      <c r="D326" s="296" t="n">
        <v>10000</v>
      </c>
      <c r="E326" s="297" t="n">
        <v>0</v>
      </c>
      <c r="F326" s="298" t="s">
        <v>382</v>
      </c>
      <c r="G326" s="299" t="s">
        <v>358</v>
      </c>
      <c r="H326" s="299" t="s">
        <v>2413</v>
      </c>
      <c r="I326" s="300" t="str">
        <f aca="false">A326&amp;F326</f>
        <v>30811384d</v>
      </c>
      <c r="J326" s="301" t="str">
        <f aca="false">A326&amp;G326</f>
        <v>30811384026 03</v>
      </c>
      <c r="K326" s="302"/>
      <c r="L326" s="301" t="str">
        <f aca="false">A326&amp;G326&amp;H326</f>
        <v>30811384026 03B</v>
      </c>
      <c r="M326" s="302" t="str">
        <f aca="false">B326&amp;F326&amp;H326&amp;C326</f>
        <v>Slovenský tenisový zväzdBKrajčí Michal</v>
      </c>
      <c r="N326" s="288" t="str">
        <f aca="false">+I326&amp;H326</f>
        <v>30811384dB</v>
      </c>
    </row>
    <row r="327" customFormat="false" ht="9.75" hidden="false" customHeight="false" outlineLevel="0" collapsed="false">
      <c r="A327" s="308" t="s">
        <v>1699</v>
      </c>
      <c r="B327" s="294" t="str">
        <f aca="false">VLOOKUP(A327,Adr!A:B,2,FALSE())</f>
        <v>Slovenský tenisový zväz</v>
      </c>
      <c r="C327" s="295" t="s">
        <v>2700</v>
      </c>
      <c r="D327" s="296" t="n">
        <v>10000</v>
      </c>
      <c r="E327" s="297" t="n">
        <v>0</v>
      </c>
      <c r="F327" s="298" t="s">
        <v>382</v>
      </c>
      <c r="G327" s="299" t="s">
        <v>358</v>
      </c>
      <c r="H327" s="299" t="s">
        <v>2413</v>
      </c>
      <c r="I327" s="300" t="str">
        <f aca="false">A327&amp;F327</f>
        <v>30811384d</v>
      </c>
      <c r="J327" s="301" t="str">
        <f aca="false">A327&amp;G327</f>
        <v>30811384026 03</v>
      </c>
      <c r="K327" s="302"/>
      <c r="L327" s="301" t="str">
        <f aca="false">A327&amp;G327&amp;H327</f>
        <v>30811384026 03B</v>
      </c>
      <c r="M327" s="302" t="str">
        <f aca="false">B327&amp;F327&amp;H327&amp;C327</f>
        <v>Slovenský tenisový zväzdBPohánková Mia</v>
      </c>
      <c r="N327" s="288" t="str">
        <f aca="false">+I327&amp;H327</f>
        <v>30811384dB</v>
      </c>
    </row>
    <row r="328" customFormat="false" ht="9.75" hidden="false" customHeight="false" outlineLevel="0" collapsed="false">
      <c r="A328" s="308" t="s">
        <v>1699</v>
      </c>
      <c r="B328" s="294" t="str">
        <f aca="false">VLOOKUP(A328,Adr!A:B,2,FALSE())</f>
        <v>Slovenský tenisový zväz</v>
      </c>
      <c r="C328" s="295" t="s">
        <v>2701</v>
      </c>
      <c r="D328" s="296" t="n">
        <v>60000</v>
      </c>
      <c r="E328" s="305" t="n">
        <v>0</v>
      </c>
      <c r="F328" s="298" t="s">
        <v>382</v>
      </c>
      <c r="G328" s="299" t="s">
        <v>358</v>
      </c>
      <c r="H328" s="299" t="s">
        <v>2413</v>
      </c>
      <c r="I328" s="300" t="str">
        <f aca="false">A328&amp;F328</f>
        <v>30811384d</v>
      </c>
      <c r="J328" s="301" t="str">
        <f aca="false">A328&amp;G328</f>
        <v>30811384026 03</v>
      </c>
      <c r="K328" s="302"/>
      <c r="L328" s="301" t="str">
        <f aca="false">A328&amp;G328&amp;H328</f>
        <v>30811384026 03B</v>
      </c>
      <c r="M328" s="302" t="str">
        <f aca="false">B328&amp;F328&amp;H328&amp;C328</f>
        <v>Slovenský tenisový zväzdBSchmiedlová Karolína Anna</v>
      </c>
      <c r="N328" s="288" t="str">
        <f aca="false">+I328&amp;H328</f>
        <v>30811384dB</v>
      </c>
    </row>
    <row r="329" customFormat="false" ht="9.75" hidden="false" customHeight="false" outlineLevel="0" collapsed="false">
      <c r="A329" s="308" t="s">
        <v>1699</v>
      </c>
      <c r="B329" s="294" t="str">
        <f aca="false">VLOOKUP(A329,Adr!A:B,2,FALSE())</f>
        <v>Slovenský tenisový zväz</v>
      </c>
      <c r="C329" s="295" t="s">
        <v>2702</v>
      </c>
      <c r="D329" s="296" t="n">
        <v>11200</v>
      </c>
      <c r="E329" s="305" t="n">
        <v>0</v>
      </c>
      <c r="F329" s="298" t="s">
        <v>382</v>
      </c>
      <c r="G329" s="299" t="s">
        <v>358</v>
      </c>
      <c r="H329" s="299" t="s">
        <v>2413</v>
      </c>
      <c r="I329" s="300" t="str">
        <f aca="false">A329&amp;F329</f>
        <v>30811384d</v>
      </c>
      <c r="J329" s="301" t="str">
        <f aca="false">A329&amp;G329</f>
        <v>30811384026 03</v>
      </c>
      <c r="K329" s="302"/>
      <c r="L329" s="301" t="str">
        <f aca="false">A329&amp;G329&amp;H329</f>
        <v>30811384026 03B</v>
      </c>
      <c r="M329" s="302" t="str">
        <f aca="false">B329&amp;F329&amp;H329&amp;C329</f>
        <v>Slovenský tenisový zväzdBŠramková Tamara</v>
      </c>
      <c r="N329" s="288" t="str">
        <f aca="false">+I329&amp;H329</f>
        <v>30811384dB</v>
      </c>
    </row>
    <row r="330" customFormat="false" ht="9.75" hidden="false" customHeight="false" outlineLevel="0" collapsed="false">
      <c r="A330" s="308" t="s">
        <v>1699</v>
      </c>
      <c r="B330" s="294" t="str">
        <f aca="false">VLOOKUP(A330,Adr!A:B,2,FALSE())</f>
        <v>Slovenský tenisový zväz</v>
      </c>
      <c r="C330" s="295" t="s">
        <v>2703</v>
      </c>
      <c r="D330" s="296" t="n">
        <v>15000</v>
      </c>
      <c r="E330" s="297" t="n">
        <v>0</v>
      </c>
      <c r="F330" s="298" t="s">
        <v>382</v>
      </c>
      <c r="G330" s="299" t="s">
        <v>358</v>
      </c>
      <c r="H330" s="299" t="s">
        <v>2413</v>
      </c>
      <c r="I330" s="300" t="str">
        <f aca="false">A330&amp;F330</f>
        <v>30811384d</v>
      </c>
      <c r="J330" s="301" t="str">
        <f aca="false">A330&amp;G330</f>
        <v>30811384026 03</v>
      </c>
      <c r="K330" s="302"/>
      <c r="L330" s="301" t="str">
        <f aca="false">A330&amp;G330&amp;H330</f>
        <v>30811384026 03B</v>
      </c>
      <c r="M330" s="302" t="str">
        <f aca="false">B330&amp;F330&amp;H330&amp;C330</f>
        <v>Slovenský tenisový zväzdBVargová Nina</v>
      </c>
      <c r="N330" s="288" t="str">
        <f aca="false">+I330&amp;H330</f>
        <v>30811384dB</v>
      </c>
    </row>
    <row r="331" customFormat="false" ht="9.75" hidden="false" customHeight="false" outlineLevel="0" collapsed="false">
      <c r="A331" s="308" t="s">
        <v>1699</v>
      </c>
      <c r="B331" s="294" t="str">
        <f aca="false">VLOOKUP(A331,Adr!A:B,2,FALSE())</f>
        <v>Slovenský tenisový zväz</v>
      </c>
      <c r="C331" s="306" t="s">
        <v>2704</v>
      </c>
      <c r="D331" s="296" t="n">
        <v>7500</v>
      </c>
      <c r="E331" s="305" t="n">
        <v>0</v>
      </c>
      <c r="F331" s="298" t="s">
        <v>382</v>
      </c>
      <c r="G331" s="299" t="s">
        <v>358</v>
      </c>
      <c r="H331" s="299" t="s">
        <v>2413</v>
      </c>
      <c r="I331" s="300" t="str">
        <f aca="false">A331&amp;F331</f>
        <v>30811384d</v>
      </c>
      <c r="J331" s="301" t="str">
        <f aca="false">A331&amp;G331</f>
        <v>30811384026 03</v>
      </c>
      <c r="K331" s="302"/>
      <c r="L331" s="301" t="str">
        <f aca="false">A331&amp;G331&amp;H331</f>
        <v>30811384026 03B</v>
      </c>
      <c r="M331" s="302" t="str">
        <f aca="false">B331&amp;F331&amp;H331&amp;C331</f>
        <v>Slovenský tenisový zväzdBŽabková Kiara</v>
      </c>
      <c r="N331" s="288" t="str">
        <f aca="false">+I331&amp;H331</f>
        <v>30811384dB</v>
      </c>
    </row>
    <row r="332" customFormat="false" ht="9.75" hidden="false" customHeight="false" outlineLevel="0" collapsed="false">
      <c r="A332" s="258" t="s">
        <v>1707</v>
      </c>
      <c r="B332" s="294" t="str">
        <f aca="false">VLOOKUP(A332,Adr!A:B,2,FALSE())</f>
        <v>Slovenský veslársky zväz</v>
      </c>
      <c r="C332" s="299" t="s">
        <v>2705</v>
      </c>
      <c r="D332" s="309" t="n">
        <v>109864</v>
      </c>
      <c r="E332" s="297" t="n">
        <v>0</v>
      </c>
      <c r="F332" s="298" t="s">
        <v>376</v>
      </c>
      <c r="G332" s="299" t="s">
        <v>356</v>
      </c>
      <c r="H332" s="299" t="s">
        <v>2413</v>
      </c>
      <c r="I332" s="300" t="str">
        <f aca="false">A332&amp;F332</f>
        <v>00688304a</v>
      </c>
      <c r="J332" s="301" t="str">
        <f aca="false">A332&amp;G332</f>
        <v>00688304026 02</v>
      </c>
      <c r="K332" s="302" t="s">
        <v>2706</v>
      </c>
      <c r="L332" s="301" t="str">
        <f aca="false">A332&amp;G332&amp;H332</f>
        <v>00688304026 02B</v>
      </c>
      <c r="M332" s="302" t="str">
        <f aca="false">B332&amp;F332&amp;H332&amp;C332</f>
        <v>Slovenský veslársky zväzaBveslovanie - bežné transfery</v>
      </c>
      <c r="N332" s="288" t="str">
        <f aca="false">+I332&amp;H332</f>
        <v>00688304aB</v>
      </c>
    </row>
    <row r="333" customFormat="false" ht="9.75" hidden="false" customHeight="false" outlineLevel="0" collapsed="false">
      <c r="A333" s="308" t="s">
        <v>1707</v>
      </c>
      <c r="B333" s="294" t="str">
        <f aca="false">VLOOKUP(A333,Adr!A:B,2,FALSE())</f>
        <v>Slovenský veslársky zväz</v>
      </c>
      <c r="C333" s="312" t="s">
        <v>2707</v>
      </c>
      <c r="D333" s="309" t="n">
        <v>7474</v>
      </c>
      <c r="E333" s="305" t="n">
        <v>0</v>
      </c>
      <c r="F333" s="298" t="s">
        <v>380</v>
      </c>
      <c r="G333" s="299" t="s">
        <v>358</v>
      </c>
      <c r="H333" s="299" t="s">
        <v>2413</v>
      </c>
      <c r="I333" s="300" t="str">
        <f aca="false">A333&amp;F333</f>
        <v>00688304c</v>
      </c>
      <c r="J333" s="301" t="str">
        <f aca="false">A333&amp;G333</f>
        <v>00688304026 03</v>
      </c>
      <c r="K333" s="302"/>
      <c r="L333" s="301" t="str">
        <f aca="false">A333&amp;G333&amp;H333</f>
        <v>00688304026 03B</v>
      </c>
      <c r="M333" s="302" t="str">
        <f aca="false">B333&amp;F333&amp;H333&amp;C333</f>
        <v>Slovenský veslársky zväzcBzabezpečenie a rozvoj športu veslovanie zdravotne postihnutých športovcov</v>
      </c>
      <c r="N333" s="288" t="str">
        <f aca="false">+I333&amp;H333</f>
        <v>00688304cB</v>
      </c>
    </row>
    <row r="334" customFormat="false" ht="9.75" hidden="false" customHeight="false" outlineLevel="0" collapsed="false">
      <c r="A334" s="258" t="s">
        <v>1707</v>
      </c>
      <c r="B334" s="294" t="str">
        <f aca="false">VLOOKUP(A334,Adr!A:B,2,FALSE())</f>
        <v>Slovenský veslársky zväz</v>
      </c>
      <c r="C334" s="299" t="s">
        <v>2708</v>
      </c>
      <c r="D334" s="309" t="n">
        <v>20000</v>
      </c>
      <c r="E334" s="297" t="n">
        <v>0</v>
      </c>
      <c r="F334" s="298" t="s">
        <v>382</v>
      </c>
      <c r="G334" s="299" t="s">
        <v>358</v>
      </c>
      <c r="H334" s="299" t="s">
        <v>2413</v>
      </c>
      <c r="I334" s="300" t="str">
        <f aca="false">A334&amp;F334</f>
        <v>00688304d</v>
      </c>
      <c r="J334" s="301" t="str">
        <f aca="false">A334&amp;G334</f>
        <v>00688304026 03</v>
      </c>
      <c r="K334" s="302"/>
      <c r="L334" s="301" t="str">
        <f aca="false">A334&amp;G334&amp;H334</f>
        <v>00688304026 03B</v>
      </c>
      <c r="M334" s="302" t="str">
        <f aca="false">B334&amp;F334&amp;H334&amp;C334</f>
        <v>Slovenský veslársky zväzdBStrečanský Peter</v>
      </c>
      <c r="N334" s="288" t="str">
        <f aca="false">+I334&amp;H334</f>
        <v>00688304dB</v>
      </c>
    </row>
    <row r="335" customFormat="false" ht="9.75" hidden="false" customHeight="false" outlineLevel="0" collapsed="false">
      <c r="A335" s="308" t="s">
        <v>1707</v>
      </c>
      <c r="B335" s="294" t="str">
        <f aca="false">VLOOKUP(A335,Adr!A:B,2,FALSE())</f>
        <v>Slovenský veslársky zväz</v>
      </c>
      <c r="C335" s="295" t="s">
        <v>2709</v>
      </c>
      <c r="D335" s="296" t="n">
        <v>11200</v>
      </c>
      <c r="E335" s="305" t="n">
        <v>0</v>
      </c>
      <c r="F335" s="298" t="s">
        <v>382</v>
      </c>
      <c r="G335" s="299" t="s">
        <v>358</v>
      </c>
      <c r="H335" s="299" t="s">
        <v>2413</v>
      </c>
      <c r="I335" s="300" t="str">
        <f aca="false">A335&amp;F335</f>
        <v>00688304d</v>
      </c>
      <c r="J335" s="301" t="str">
        <f aca="false">A335&amp;G335</f>
        <v>00688304026 03</v>
      </c>
      <c r="K335" s="302"/>
      <c r="L335" s="301" t="str">
        <f aca="false">A335&amp;G335&amp;H335</f>
        <v>00688304026 03B</v>
      </c>
      <c r="M335" s="302" t="str">
        <f aca="false">B335&amp;F335&amp;H335&amp;C335</f>
        <v>Slovenský veslársky zväzdBŠimek Oliver</v>
      </c>
      <c r="N335" s="288" t="str">
        <f aca="false">+I335&amp;H335</f>
        <v>00688304dB</v>
      </c>
    </row>
    <row r="336" customFormat="false" ht="9.75" hidden="false" customHeight="false" outlineLevel="0" collapsed="false">
      <c r="A336" s="308" t="s">
        <v>1707</v>
      </c>
      <c r="B336" s="294" t="str">
        <f aca="false">VLOOKUP(A336,Adr!A:B,2,FALSE())</f>
        <v>Slovenský veslársky zväz</v>
      </c>
      <c r="C336" s="295" t="s">
        <v>2710</v>
      </c>
      <c r="D336" s="296" t="n">
        <v>11200</v>
      </c>
      <c r="E336" s="297" t="n">
        <v>0</v>
      </c>
      <c r="F336" s="298" t="s">
        <v>382</v>
      </c>
      <c r="G336" s="299" t="s">
        <v>358</v>
      </c>
      <c r="H336" s="299" t="s">
        <v>2413</v>
      </c>
      <c r="I336" s="300" t="str">
        <f aca="false">A336&amp;F336</f>
        <v>00688304d</v>
      </c>
      <c r="J336" s="301" t="str">
        <f aca="false">A336&amp;G336</f>
        <v>00688304026 03</v>
      </c>
      <c r="K336" s="302"/>
      <c r="L336" s="301" t="str">
        <f aca="false">A336&amp;G336&amp;H336</f>
        <v>00688304026 03B</v>
      </c>
      <c r="M336" s="302" t="str">
        <f aca="false">B336&amp;F336&amp;H336&amp;C336</f>
        <v>Slovenský veslársky zväzdBŽemla Michal</v>
      </c>
      <c r="N336" s="288" t="str">
        <f aca="false">+I336&amp;H336</f>
        <v>00688304dB</v>
      </c>
    </row>
    <row r="337" customFormat="false" ht="9.75" hidden="false" customHeight="false" outlineLevel="0" collapsed="false">
      <c r="A337" s="308" t="s">
        <v>1716</v>
      </c>
      <c r="B337" s="294" t="str">
        <f aca="false">VLOOKUP(A337,Adr!A:B,2,FALSE())</f>
        <v>SLOVENSKÝ ZÁPASNÍCKY ZVÄZ</v>
      </c>
      <c r="C337" s="299" t="s">
        <v>2711</v>
      </c>
      <c r="D337" s="309" t="n">
        <v>211104</v>
      </c>
      <c r="E337" s="297" t="n">
        <v>0</v>
      </c>
      <c r="F337" s="298" t="s">
        <v>376</v>
      </c>
      <c r="G337" s="299" t="s">
        <v>356</v>
      </c>
      <c r="H337" s="299" t="s">
        <v>2413</v>
      </c>
      <c r="I337" s="300" t="str">
        <f aca="false">A337&amp;F337</f>
        <v>31791981a</v>
      </c>
      <c r="J337" s="301" t="str">
        <f aca="false">A337&amp;G337</f>
        <v>31791981026 02</v>
      </c>
      <c r="K337" s="302" t="s">
        <v>2712</v>
      </c>
      <c r="L337" s="301" t="str">
        <f aca="false">A337&amp;G337&amp;H337</f>
        <v>31791981026 02B</v>
      </c>
      <c r="M337" s="302" t="str">
        <f aca="false">B337&amp;F337&amp;H337&amp;C337</f>
        <v>SLOVENSKÝ ZÁPASNÍCKY ZVÄZaBzápasenie - bežné transfery</v>
      </c>
      <c r="N337" s="288" t="str">
        <f aca="false">+I337&amp;H337</f>
        <v>31791981aB</v>
      </c>
    </row>
    <row r="338" customFormat="false" ht="9.75" hidden="false" customHeight="false" outlineLevel="0" collapsed="false">
      <c r="A338" s="258" t="s">
        <v>1716</v>
      </c>
      <c r="B338" s="294" t="str">
        <f aca="false">VLOOKUP(A338,Adr!A:B,2,FALSE())</f>
        <v>SLOVENSKÝ ZÁPASNÍCKY ZVÄZ</v>
      </c>
      <c r="C338" s="295" t="s">
        <v>2713</v>
      </c>
      <c r="D338" s="296" t="n">
        <v>10000</v>
      </c>
      <c r="E338" s="305" t="n">
        <v>0</v>
      </c>
      <c r="F338" s="298" t="s">
        <v>382</v>
      </c>
      <c r="G338" s="299" t="s">
        <v>358</v>
      </c>
      <c r="H338" s="299" t="s">
        <v>2413</v>
      </c>
      <c r="I338" s="300" t="str">
        <f aca="false">A338&amp;F338</f>
        <v>31791981d</v>
      </c>
      <c r="J338" s="301" t="str">
        <f aca="false">A338&amp;G338</f>
        <v>31791981026 03</v>
      </c>
      <c r="K338" s="302"/>
      <c r="L338" s="301" t="str">
        <f aca="false">A338&amp;G338&amp;H338</f>
        <v>31791981026 03B</v>
      </c>
      <c r="M338" s="302" t="str">
        <f aca="false">B338&amp;F338&amp;H338&amp;C338</f>
        <v>SLOVENSKÝ ZÁPASNÍCKY ZVÄZdBGörcs Lara</v>
      </c>
      <c r="N338" s="288" t="str">
        <f aca="false">+I338&amp;H338</f>
        <v>31791981dB</v>
      </c>
    </row>
    <row r="339" customFormat="false" ht="9.75" hidden="false" customHeight="false" outlineLevel="0" collapsed="false">
      <c r="A339" s="308" t="s">
        <v>1716</v>
      </c>
      <c r="B339" s="294" t="str">
        <f aca="false">VLOOKUP(A339,Adr!A:B,2,FALSE())</f>
        <v>SLOVENSKÝ ZÁPASNÍCKY ZVÄZ</v>
      </c>
      <c r="C339" s="295" t="s">
        <v>2714</v>
      </c>
      <c r="D339" s="296" t="n">
        <v>20000</v>
      </c>
      <c r="E339" s="297" t="n">
        <v>0</v>
      </c>
      <c r="F339" s="298" t="s">
        <v>382</v>
      </c>
      <c r="G339" s="299" t="s">
        <v>358</v>
      </c>
      <c r="H339" s="299" t="s">
        <v>2413</v>
      </c>
      <c r="I339" s="300" t="str">
        <f aca="false">A339&amp;F339</f>
        <v>31791981d</v>
      </c>
      <c r="J339" s="301" t="str">
        <f aca="false">A339&amp;G339</f>
        <v>31791981026 03</v>
      </c>
      <c r="K339" s="302"/>
      <c r="L339" s="301" t="str">
        <f aca="false">A339&amp;G339&amp;H339</f>
        <v>31791981026 03B</v>
      </c>
      <c r="M339" s="302" t="str">
        <f aca="false">B339&amp;F339&amp;H339&amp;C339</f>
        <v>SLOVENSKÝ ZÁPASNÍCKY ZVÄZdBGulaev Akhsarbek</v>
      </c>
      <c r="N339" s="288" t="str">
        <f aca="false">+I339&amp;H339</f>
        <v>31791981dB</v>
      </c>
    </row>
    <row r="340" customFormat="false" ht="9.75" hidden="false" customHeight="false" outlineLevel="0" collapsed="false">
      <c r="A340" s="308" t="s">
        <v>1716</v>
      </c>
      <c r="B340" s="294" t="str">
        <f aca="false">VLOOKUP(A340,Adr!A:B,2,FALSE())</f>
        <v>SLOVENSKÝ ZÁPASNÍCKY ZVÄZ</v>
      </c>
      <c r="C340" s="295" t="s">
        <v>2715</v>
      </c>
      <c r="D340" s="296" t="n">
        <v>10000</v>
      </c>
      <c r="E340" s="305" t="n">
        <v>0</v>
      </c>
      <c r="F340" s="298" t="s">
        <v>382</v>
      </c>
      <c r="G340" s="299" t="s">
        <v>358</v>
      </c>
      <c r="H340" s="299" t="s">
        <v>2413</v>
      </c>
      <c r="I340" s="300" t="str">
        <f aca="false">A340&amp;F340</f>
        <v>31791981d</v>
      </c>
      <c r="J340" s="301" t="str">
        <f aca="false">A340&amp;G340</f>
        <v>31791981026 03</v>
      </c>
      <c r="K340" s="302"/>
      <c r="L340" s="301" t="str">
        <f aca="false">A340&amp;G340&amp;H340</f>
        <v>31791981026 03B</v>
      </c>
      <c r="M340" s="302" t="str">
        <f aca="false">B340&amp;F340&amp;H340&amp;C340</f>
        <v>SLOVENSKÝ ZÁPASNÍCKY ZVÄZdBHegedus Réka</v>
      </c>
      <c r="N340" s="288" t="str">
        <f aca="false">+I340&amp;H340</f>
        <v>31791981dB</v>
      </c>
    </row>
    <row r="341" customFormat="false" ht="9.75" hidden="false" customHeight="false" outlineLevel="0" collapsed="false">
      <c r="A341" s="310" t="s">
        <v>1716</v>
      </c>
      <c r="B341" s="294" t="str">
        <f aca="false">VLOOKUP(A341,Adr!A:B,2,FALSE())</f>
        <v>SLOVENSKÝ ZÁPASNÍCKY ZVÄZ</v>
      </c>
      <c r="C341" s="306" t="s">
        <v>2716</v>
      </c>
      <c r="D341" s="307" t="n">
        <v>20000</v>
      </c>
      <c r="E341" s="297" t="n">
        <v>0</v>
      </c>
      <c r="F341" s="298" t="s">
        <v>382</v>
      </c>
      <c r="G341" s="299" t="s">
        <v>358</v>
      </c>
      <c r="H341" s="299" t="s">
        <v>2413</v>
      </c>
      <c r="I341" s="300" t="str">
        <f aca="false">A341&amp;F341</f>
        <v>31791981d</v>
      </c>
      <c r="J341" s="301" t="str">
        <f aca="false">A341&amp;G341</f>
        <v>31791981026 03</v>
      </c>
      <c r="K341" s="302"/>
      <c r="L341" s="301" t="str">
        <f aca="false">A341&amp;G341&amp;H341</f>
        <v>31791981026 03B</v>
      </c>
      <c r="M341" s="302" t="str">
        <f aca="false">B341&amp;F341&amp;H341&amp;C341</f>
        <v>SLOVENSKÝ ZÁPASNÍCKY ZVÄZdBJakšík Adam</v>
      </c>
      <c r="N341" s="288" t="str">
        <f aca="false">+I341&amp;H341</f>
        <v>31791981dB</v>
      </c>
    </row>
    <row r="342" customFormat="false" ht="9.75" hidden="false" customHeight="false" outlineLevel="0" collapsed="false">
      <c r="A342" s="298" t="s">
        <v>1716</v>
      </c>
      <c r="B342" s="294" t="str">
        <f aca="false">VLOOKUP(A342,Adr!A:B,2,FALSE())</f>
        <v>SLOVENSKÝ ZÁPASNÍCKY ZVÄZ</v>
      </c>
      <c r="C342" s="295" t="s">
        <v>2717</v>
      </c>
      <c r="D342" s="296" t="n">
        <v>20000</v>
      </c>
      <c r="E342" s="305" t="n">
        <v>0</v>
      </c>
      <c r="F342" s="298" t="s">
        <v>382</v>
      </c>
      <c r="G342" s="299" t="s">
        <v>358</v>
      </c>
      <c r="H342" s="299" t="s">
        <v>2413</v>
      </c>
      <c r="I342" s="300" t="str">
        <f aca="false">A342&amp;F342</f>
        <v>31791981d</v>
      </c>
      <c r="J342" s="301" t="str">
        <f aca="false">A342&amp;G342</f>
        <v>31791981026 03</v>
      </c>
      <c r="K342" s="302"/>
      <c r="L342" s="301" t="str">
        <f aca="false">A342&amp;G342&amp;H342</f>
        <v>31791981026 03B</v>
      </c>
      <c r="M342" s="302" t="str">
        <f aca="false">B342&amp;F342&amp;H342&amp;C342</f>
        <v>SLOVENSKÝ ZÁPASNÍCKY ZVÄZdBMakoev Boris</v>
      </c>
      <c r="N342" s="288" t="str">
        <f aca="false">+I342&amp;H342</f>
        <v>31791981dB</v>
      </c>
    </row>
    <row r="343" customFormat="false" ht="9.75" hidden="false" customHeight="false" outlineLevel="0" collapsed="false">
      <c r="A343" s="308" t="s">
        <v>1716</v>
      </c>
      <c r="B343" s="294" t="str">
        <f aca="false">VLOOKUP(A343,Adr!A:B,2,FALSE())</f>
        <v>SLOVENSKÝ ZÁPASNÍCKY ZVÄZ</v>
      </c>
      <c r="C343" s="306" t="s">
        <v>2718</v>
      </c>
      <c r="D343" s="307" t="n">
        <v>10000</v>
      </c>
      <c r="E343" s="297" t="n">
        <v>0</v>
      </c>
      <c r="F343" s="298" t="s">
        <v>382</v>
      </c>
      <c r="G343" s="299" t="s">
        <v>358</v>
      </c>
      <c r="H343" s="299" t="s">
        <v>2413</v>
      </c>
      <c r="I343" s="300" t="str">
        <f aca="false">A343&amp;F343</f>
        <v>31791981d</v>
      </c>
      <c r="J343" s="301" t="str">
        <f aca="false">A343&amp;G343</f>
        <v>31791981026 03</v>
      </c>
      <c r="K343" s="302"/>
      <c r="L343" s="301" t="str">
        <f aca="false">A343&amp;G343&amp;H343</f>
        <v>31791981026 03B</v>
      </c>
      <c r="M343" s="302" t="str">
        <f aca="false">B343&amp;F343&amp;H343&amp;C343</f>
        <v>SLOVENSKÝ ZÁPASNÍCKY ZVÄZdBMeszároš Martin Róbert</v>
      </c>
      <c r="N343" s="288" t="str">
        <f aca="false">+I343&amp;H343</f>
        <v>31791981dB</v>
      </c>
    </row>
    <row r="344" customFormat="false" ht="9.75" hidden="false" customHeight="false" outlineLevel="0" collapsed="false">
      <c r="A344" s="310" t="s">
        <v>1716</v>
      </c>
      <c r="B344" s="294" t="str">
        <f aca="false">VLOOKUP(A344,Adr!A:B,2,FALSE())</f>
        <v>SLOVENSKÝ ZÁPASNÍCKY ZVÄZ</v>
      </c>
      <c r="C344" s="295" t="s">
        <v>2719</v>
      </c>
      <c r="D344" s="296" t="n">
        <v>15000</v>
      </c>
      <c r="E344" s="305" t="n">
        <v>0</v>
      </c>
      <c r="F344" s="298" t="s">
        <v>382</v>
      </c>
      <c r="G344" s="299" t="s">
        <v>358</v>
      </c>
      <c r="H344" s="299" t="s">
        <v>2413</v>
      </c>
      <c r="I344" s="300" t="str">
        <f aca="false">A344&amp;F344</f>
        <v>31791981d</v>
      </c>
      <c r="J344" s="301" t="str">
        <f aca="false">A344&amp;G344</f>
        <v>31791981026 03</v>
      </c>
      <c r="K344" s="302"/>
      <c r="L344" s="301" t="str">
        <f aca="false">A344&amp;G344&amp;H344</f>
        <v>31791981026 03B</v>
      </c>
      <c r="M344" s="302" t="str">
        <f aca="false">B344&amp;F344&amp;H344&amp;C344</f>
        <v>SLOVENSKÝ ZÁPASNÍCKY ZVÄZdBMolnár Zsuzsanna</v>
      </c>
      <c r="N344" s="288" t="str">
        <f aca="false">+I344&amp;H344</f>
        <v>31791981dB</v>
      </c>
    </row>
    <row r="345" customFormat="false" ht="9.75" hidden="false" customHeight="false" outlineLevel="0" collapsed="false">
      <c r="A345" s="310" t="s">
        <v>1716</v>
      </c>
      <c r="B345" s="294" t="str">
        <f aca="false">VLOOKUP(A345,Adr!A:B,2,FALSE())</f>
        <v>SLOVENSKÝ ZÁPASNÍCKY ZVÄZ</v>
      </c>
      <c r="C345" s="295" t="s">
        <v>2720</v>
      </c>
      <c r="D345" s="296" t="n">
        <v>60000</v>
      </c>
      <c r="E345" s="297" t="n">
        <v>0</v>
      </c>
      <c r="F345" s="298" t="s">
        <v>382</v>
      </c>
      <c r="G345" s="299" t="s">
        <v>358</v>
      </c>
      <c r="H345" s="299" t="s">
        <v>2413</v>
      </c>
      <c r="I345" s="300" t="str">
        <f aca="false">A345&amp;F345</f>
        <v>31791981d</v>
      </c>
      <c r="J345" s="301" t="str">
        <f aca="false">A345&amp;G345</f>
        <v>31791981026 03</v>
      </c>
      <c r="K345" s="302"/>
      <c r="L345" s="301" t="str">
        <f aca="false">A345&amp;G345&amp;H345</f>
        <v>31791981026 03B</v>
      </c>
      <c r="M345" s="302" t="str">
        <f aca="false">B345&amp;F345&amp;H345&amp;C345</f>
        <v>SLOVENSKÝ ZÁPASNÍCKY ZVÄZdBSalkazanov Tajmuraz</v>
      </c>
      <c r="N345" s="288" t="str">
        <f aca="false">+I345&amp;H345</f>
        <v>31791981dB</v>
      </c>
    </row>
    <row r="346" customFormat="false" ht="9.75" hidden="false" customHeight="false" outlineLevel="0" collapsed="false">
      <c r="A346" s="298" t="s">
        <v>1716</v>
      </c>
      <c r="B346" s="294" t="str">
        <f aca="false">VLOOKUP(A346,Adr!A:B,2,FALSE())</f>
        <v>SLOVENSKÝ ZÁPASNÍCKY ZVÄZ</v>
      </c>
      <c r="C346" s="295" t="s">
        <v>2721</v>
      </c>
      <c r="D346" s="296" t="n">
        <v>20000</v>
      </c>
      <c r="E346" s="305" t="n">
        <v>0</v>
      </c>
      <c r="F346" s="298" t="s">
        <v>382</v>
      </c>
      <c r="G346" s="299" t="s">
        <v>358</v>
      </c>
      <c r="H346" s="299" t="s">
        <v>2413</v>
      </c>
      <c r="I346" s="300" t="str">
        <f aca="false">A346&amp;F346</f>
        <v>31791981d</v>
      </c>
      <c r="J346" s="301" t="str">
        <f aca="false">A346&amp;G346</f>
        <v>31791981026 03</v>
      </c>
      <c r="K346" s="302"/>
      <c r="L346" s="301" t="str">
        <f aca="false">A346&amp;G346&amp;H346</f>
        <v>31791981026 03B</v>
      </c>
      <c r="M346" s="302" t="str">
        <f aca="false">B346&amp;F346&amp;H346&amp;C346</f>
        <v>SLOVENSKÝ ZÁPASNÍCKY ZVÄZdBTsakulov Batyrbek</v>
      </c>
      <c r="N346" s="288" t="str">
        <f aca="false">+I346&amp;H346</f>
        <v>31791981dB</v>
      </c>
    </row>
    <row r="347" customFormat="false" ht="9.75" hidden="false" customHeight="false" outlineLevel="0" collapsed="false">
      <c r="A347" s="258" t="s">
        <v>1723</v>
      </c>
      <c r="B347" s="294" t="str">
        <f aca="false">VLOOKUP(A347,Adr!A:B,2,FALSE())</f>
        <v>Slovenský zväz bedmintonu</v>
      </c>
      <c r="C347" s="295" t="s">
        <v>2722</v>
      </c>
      <c r="D347" s="296" t="n">
        <v>292039</v>
      </c>
      <c r="E347" s="305" t="n">
        <v>0</v>
      </c>
      <c r="F347" s="298" t="s">
        <v>376</v>
      </c>
      <c r="G347" s="299" t="s">
        <v>356</v>
      </c>
      <c r="H347" s="299" t="s">
        <v>2413</v>
      </c>
      <c r="I347" s="300" t="str">
        <f aca="false">A347&amp;F347</f>
        <v>30811546a</v>
      </c>
      <c r="J347" s="301" t="str">
        <f aca="false">A347&amp;G347</f>
        <v>30811546026 02</v>
      </c>
      <c r="K347" s="302" t="s">
        <v>2723</v>
      </c>
      <c r="L347" s="301" t="str">
        <f aca="false">A347&amp;G347&amp;H347</f>
        <v>30811546026 02B</v>
      </c>
      <c r="M347" s="302" t="str">
        <f aca="false">B347&amp;F347&amp;H347&amp;C347</f>
        <v>Slovenský zväz bedmintonuaBbedminton - bežné transfery</v>
      </c>
      <c r="N347" s="288" t="str">
        <f aca="false">+I347&amp;H347</f>
        <v>30811546aB</v>
      </c>
    </row>
    <row r="348" customFormat="false" ht="9.75" hidden="false" customHeight="false" outlineLevel="0" collapsed="false">
      <c r="A348" s="298" t="s">
        <v>1723</v>
      </c>
      <c r="B348" s="294" t="str">
        <f aca="false">VLOOKUP(A348,Adr!A:B,2,FALSE())</f>
        <v>Slovenský zväz bedmintonu</v>
      </c>
      <c r="C348" s="295" t="s">
        <v>2724</v>
      </c>
      <c r="D348" s="296" t="n">
        <v>10616</v>
      </c>
      <c r="E348" s="297" t="n">
        <v>0</v>
      </c>
      <c r="F348" s="298" t="s">
        <v>380</v>
      </c>
      <c r="G348" s="299" t="s">
        <v>358</v>
      </c>
      <c r="H348" s="299" t="s">
        <v>2413</v>
      </c>
      <c r="I348" s="300" t="str">
        <f aca="false">A348&amp;F348</f>
        <v>30811546c</v>
      </c>
      <c r="J348" s="301" t="str">
        <f aca="false">A348&amp;G348</f>
        <v>30811546026 03</v>
      </c>
      <c r="K348" s="302"/>
      <c r="L348" s="301" t="str">
        <f aca="false">A348&amp;G348&amp;H348</f>
        <v>30811546026 03B</v>
      </c>
      <c r="M348" s="302" t="str">
        <f aca="false">B348&amp;F348&amp;H348&amp;C348</f>
        <v>Slovenský zväz bedmintonucBzabezpečenie a rozvoj športu bedminton zdravotne postihnutých športovcov</v>
      </c>
      <c r="N348" s="288" t="str">
        <f aca="false">+I348&amp;H348</f>
        <v>30811546cB</v>
      </c>
    </row>
    <row r="349" customFormat="false" ht="9.75" hidden="false" customHeight="false" outlineLevel="0" collapsed="false">
      <c r="A349" s="258" t="s">
        <v>1730</v>
      </c>
      <c r="B349" s="294" t="str">
        <f aca="false">VLOOKUP(A349,Adr!A:B,2,FALSE())</f>
        <v>Slovenský zväz biatlonu</v>
      </c>
      <c r="C349" s="299" t="s">
        <v>2725</v>
      </c>
      <c r="D349" s="309" t="n">
        <v>393086</v>
      </c>
      <c r="E349" s="297" t="n">
        <v>0</v>
      </c>
      <c r="F349" s="298" t="s">
        <v>376</v>
      </c>
      <c r="G349" s="299" t="s">
        <v>356</v>
      </c>
      <c r="H349" s="299" t="s">
        <v>2413</v>
      </c>
      <c r="I349" s="300" t="str">
        <f aca="false">A349&amp;F349</f>
        <v>35656743a</v>
      </c>
      <c r="J349" s="301" t="str">
        <f aca="false">A349&amp;G349</f>
        <v>35656743026 02</v>
      </c>
      <c r="K349" s="302" t="s">
        <v>2726</v>
      </c>
      <c r="L349" s="301" t="str">
        <f aca="false">A349&amp;G349&amp;H349</f>
        <v>35656743026 02B</v>
      </c>
      <c r="M349" s="302" t="str">
        <f aca="false">B349&amp;F349&amp;H349&amp;C349</f>
        <v>Slovenský zväz biatlonuaBbiatlon - bežné transfery</v>
      </c>
      <c r="N349" s="288" t="str">
        <f aca="false">+I349&amp;H349</f>
        <v>35656743aB</v>
      </c>
    </row>
    <row r="350" customFormat="false" ht="9.75" hidden="false" customHeight="false" outlineLevel="0" collapsed="false">
      <c r="A350" s="310" t="s">
        <v>1730</v>
      </c>
      <c r="B350" s="294" t="str">
        <f aca="false">VLOOKUP(A350,Adr!A:B,2,FALSE())</f>
        <v>Slovenský zväz biatlonu</v>
      </c>
      <c r="C350" s="295" t="s">
        <v>2727</v>
      </c>
      <c r="D350" s="296" t="n">
        <v>40000</v>
      </c>
      <c r="E350" s="297" t="n">
        <v>0</v>
      </c>
      <c r="F350" s="298" t="s">
        <v>382</v>
      </c>
      <c r="G350" s="299" t="s">
        <v>358</v>
      </c>
      <c r="H350" s="299" t="s">
        <v>2413</v>
      </c>
      <c r="I350" s="300" t="str">
        <f aca="false">A350&amp;F350</f>
        <v>35656743d</v>
      </c>
      <c r="J350" s="301" t="str">
        <f aca="false">A350&amp;G350</f>
        <v>35656743026 03</v>
      </c>
      <c r="K350" s="302"/>
      <c r="L350" s="301" t="str">
        <f aca="false">A350&amp;G350&amp;H350</f>
        <v>35656743026 03B</v>
      </c>
      <c r="M350" s="302" t="str">
        <f aca="false">B350&amp;F350&amp;H350&amp;C350</f>
        <v>Slovenský zväz biatlonudBBátovská Fialková Paulína</v>
      </c>
      <c r="N350" s="288" t="str">
        <f aca="false">+I350&amp;H350</f>
        <v>35656743dB</v>
      </c>
    </row>
    <row r="351" customFormat="false" ht="9.75" hidden="false" customHeight="false" outlineLevel="0" collapsed="false">
      <c r="A351" s="298" t="s">
        <v>1730</v>
      </c>
      <c r="B351" s="294" t="str">
        <f aca="false">VLOOKUP(A351,Adr!A:B,2,FALSE())</f>
        <v>Slovenský zväz biatlonu</v>
      </c>
      <c r="C351" s="306" t="s">
        <v>2728</v>
      </c>
      <c r="D351" s="307" t="n">
        <v>25000</v>
      </c>
      <c r="E351" s="305" t="n">
        <v>0</v>
      </c>
      <c r="F351" s="298" t="s">
        <v>382</v>
      </c>
      <c r="G351" s="299" t="s">
        <v>358</v>
      </c>
      <c r="H351" s="299" t="s">
        <v>2413</v>
      </c>
      <c r="I351" s="300" t="str">
        <f aca="false">A351&amp;F351</f>
        <v>35656743d</v>
      </c>
      <c r="J351" s="301" t="str">
        <f aca="false">A351&amp;G351</f>
        <v>35656743026 03</v>
      </c>
      <c r="K351" s="302"/>
      <c r="L351" s="301" t="str">
        <f aca="false">A351&amp;G351&amp;H351</f>
        <v>35656743026 03B</v>
      </c>
      <c r="M351" s="302" t="str">
        <f aca="false">B351&amp;F351&amp;H351&amp;C351</f>
        <v>Slovenský zväz biatlonudBBorguľa Jakub</v>
      </c>
      <c r="N351" s="288" t="str">
        <f aca="false">+I351&amp;H351</f>
        <v>35656743dB</v>
      </c>
    </row>
    <row r="352" customFormat="false" ht="9.75" hidden="false" customHeight="false" outlineLevel="0" collapsed="false">
      <c r="A352" s="298" t="s">
        <v>1730</v>
      </c>
      <c r="B352" s="294" t="str">
        <f aca="false">VLOOKUP(A352,Adr!A:B,2,FALSE())</f>
        <v>Slovenský zväz biatlonu</v>
      </c>
      <c r="C352" s="306" t="s">
        <v>2729</v>
      </c>
      <c r="D352" s="307" t="n">
        <v>10000</v>
      </c>
      <c r="E352" s="297" t="n">
        <v>0</v>
      </c>
      <c r="F352" s="298" t="s">
        <v>382</v>
      </c>
      <c r="G352" s="299" t="s">
        <v>358</v>
      </c>
      <c r="H352" s="299" t="s">
        <v>2413</v>
      </c>
      <c r="I352" s="300" t="str">
        <f aca="false">A352&amp;F352</f>
        <v>35656743d</v>
      </c>
      <c r="J352" s="301" t="str">
        <f aca="false">A352&amp;G352</f>
        <v>35656743026 03</v>
      </c>
      <c r="K352" s="302"/>
      <c r="L352" s="301" t="str">
        <f aca="false">A352&amp;G352&amp;H352</f>
        <v>35656743026 03B</v>
      </c>
      <c r="M352" s="302" t="str">
        <f aca="false">B352&amp;F352&amp;H352&amp;C352</f>
        <v>Slovenský zväz biatlonudBIskhakov Arthur</v>
      </c>
      <c r="N352" s="288" t="str">
        <f aca="false">+I352&amp;H352</f>
        <v>35656743dB</v>
      </c>
    </row>
    <row r="353" customFormat="false" ht="9.75" hidden="false" customHeight="false" outlineLevel="0" collapsed="false">
      <c r="A353" s="308" t="s">
        <v>1730</v>
      </c>
      <c r="B353" s="294" t="str">
        <f aca="false">VLOOKUP(A353,Adr!A:B,2,FALSE())</f>
        <v>Slovenský zväz biatlonu</v>
      </c>
      <c r="C353" s="295" t="s">
        <v>2730</v>
      </c>
      <c r="D353" s="307" t="n">
        <v>50000</v>
      </c>
      <c r="E353" s="305" t="n">
        <v>0</v>
      </c>
      <c r="F353" s="298" t="s">
        <v>382</v>
      </c>
      <c r="G353" s="299" t="s">
        <v>358</v>
      </c>
      <c r="H353" s="299" t="s">
        <v>2413</v>
      </c>
      <c r="I353" s="300" t="str">
        <f aca="false">A353&amp;F353</f>
        <v>35656743d</v>
      </c>
      <c r="J353" s="301" t="str">
        <f aca="false">A353&amp;G353</f>
        <v>35656743026 03</v>
      </c>
      <c r="K353" s="302"/>
      <c r="L353" s="301" t="str">
        <f aca="false">A353&amp;G353&amp;H353</f>
        <v>35656743026 03B</v>
      </c>
      <c r="M353" s="302" t="str">
        <f aca="false">B353&amp;F353&amp;H353&amp;C353</f>
        <v>Slovenský zväz biatlonudBKapustová Ema</v>
      </c>
      <c r="N353" s="288" t="str">
        <f aca="false">+I353&amp;H353</f>
        <v>35656743dB</v>
      </c>
    </row>
    <row r="354" customFormat="false" ht="9.75" hidden="false" customHeight="false" outlineLevel="0" collapsed="false">
      <c r="A354" s="308" t="s">
        <v>1730</v>
      </c>
      <c r="B354" s="294" t="str">
        <f aca="false">VLOOKUP(A354,Adr!A:B,2,FALSE())</f>
        <v>Slovenský zväz biatlonu</v>
      </c>
      <c r="C354" s="295" t="s">
        <v>2731</v>
      </c>
      <c r="D354" s="296" t="n">
        <v>20000</v>
      </c>
      <c r="E354" s="297" t="n">
        <v>0</v>
      </c>
      <c r="F354" s="298" t="s">
        <v>382</v>
      </c>
      <c r="G354" s="299" t="s">
        <v>358</v>
      </c>
      <c r="H354" s="299" t="s">
        <v>2413</v>
      </c>
      <c r="I354" s="300" t="str">
        <f aca="false">A354&amp;F354</f>
        <v>35656743d</v>
      </c>
      <c r="J354" s="301" t="str">
        <f aca="false">A354&amp;G354</f>
        <v>35656743026 03</v>
      </c>
      <c r="K354" s="302"/>
      <c r="L354" s="301" t="str">
        <f aca="false">A354&amp;G354&amp;H354</f>
        <v>35656743026 03B</v>
      </c>
      <c r="M354" s="302" t="str">
        <f aca="false">B354&amp;F354&amp;H354&amp;C354</f>
        <v>Slovenský zväz biatlonudBKuzminová Anastasiya</v>
      </c>
      <c r="N354" s="288" t="str">
        <f aca="false">+I354&amp;H354</f>
        <v>35656743dB</v>
      </c>
    </row>
    <row r="355" customFormat="false" ht="9.75" hidden="false" customHeight="false" outlineLevel="0" collapsed="false">
      <c r="A355" s="298" t="s">
        <v>1730</v>
      </c>
      <c r="B355" s="294" t="str">
        <f aca="false">VLOOKUP(A355,Adr!A:B,2,FALSE())</f>
        <v>Slovenský zväz biatlonu</v>
      </c>
      <c r="C355" s="303" t="s">
        <v>2732</v>
      </c>
      <c r="D355" s="304" t="n">
        <v>10000</v>
      </c>
      <c r="E355" s="297" t="n">
        <v>0</v>
      </c>
      <c r="F355" s="298" t="s">
        <v>382</v>
      </c>
      <c r="G355" s="299" t="s">
        <v>358</v>
      </c>
      <c r="H355" s="299" t="s">
        <v>2413</v>
      </c>
      <c r="I355" s="300" t="str">
        <f aca="false">A355&amp;F355</f>
        <v>35656743d</v>
      </c>
      <c r="J355" s="301" t="str">
        <f aca="false">A355&amp;G355</f>
        <v>35656743026 03</v>
      </c>
      <c r="K355" s="302"/>
      <c r="L355" s="301" t="str">
        <f aca="false">A355&amp;G355&amp;H355</f>
        <v>35656743026 03B</v>
      </c>
      <c r="M355" s="302" t="str">
        <f aca="false">B355&amp;F355&amp;H355&amp;C355</f>
        <v>Slovenský zväz biatlonudBStraková Michaela</v>
      </c>
      <c r="N355" s="288" t="str">
        <f aca="false">+I355&amp;H355</f>
        <v>35656743dB</v>
      </c>
    </row>
    <row r="356" customFormat="false" ht="9.75" hidden="false" customHeight="false" outlineLevel="0" collapsed="false">
      <c r="A356" s="298" t="s">
        <v>1730</v>
      </c>
      <c r="B356" s="294" t="str">
        <f aca="false">VLOOKUP(A356,Adr!A:B,2,FALSE())</f>
        <v>Slovenský zväz biatlonu</v>
      </c>
      <c r="C356" s="295" t="s">
        <v>2733</v>
      </c>
      <c r="D356" s="296" t="n">
        <v>10000</v>
      </c>
      <c r="E356" s="297" t="n">
        <v>0</v>
      </c>
      <c r="F356" s="298" t="s">
        <v>382</v>
      </c>
      <c r="G356" s="299" t="s">
        <v>358</v>
      </c>
      <c r="H356" s="299" t="s">
        <v>2413</v>
      </c>
      <c r="I356" s="300" t="str">
        <f aca="false">A356&amp;F356</f>
        <v>35656743d</v>
      </c>
      <c r="J356" s="301" t="str">
        <f aca="false">A356&amp;G356</f>
        <v>35656743026 03</v>
      </c>
      <c r="K356" s="302"/>
      <c r="L356" s="301" t="str">
        <f aca="false">A356&amp;G356&amp;H356</f>
        <v>35656743026 03B</v>
      </c>
      <c r="M356" s="302" t="str">
        <f aca="false">B356&amp;F356&amp;H356&amp;C356</f>
        <v>Slovenský zväz biatlonudBštafeta - biatlon - juniori</v>
      </c>
      <c r="N356" s="288" t="str">
        <f aca="false">+I356&amp;H356</f>
        <v>35656743dB</v>
      </c>
    </row>
    <row r="357" customFormat="false" ht="9.75" hidden="false" customHeight="false" outlineLevel="0" collapsed="false">
      <c r="A357" s="308" t="s">
        <v>1730</v>
      </c>
      <c r="B357" s="294" t="str">
        <f aca="false">VLOOKUP(A357,Adr!A:B,2,FALSE())</f>
        <v>Slovenský zväz biatlonu</v>
      </c>
      <c r="C357" s="295" t="s">
        <v>2734</v>
      </c>
      <c r="D357" s="296" t="n">
        <v>10000</v>
      </c>
      <c r="E357" s="297" t="n">
        <v>0</v>
      </c>
      <c r="F357" s="298" t="s">
        <v>382</v>
      </c>
      <c r="G357" s="299" t="s">
        <v>358</v>
      </c>
      <c r="H357" s="299" t="s">
        <v>2413</v>
      </c>
      <c r="I357" s="300" t="str">
        <f aca="false">A357&amp;F357</f>
        <v>35656743d</v>
      </c>
      <c r="J357" s="301" t="str">
        <f aca="false">A357&amp;G357</f>
        <v>35656743026 03</v>
      </c>
      <c r="K357" s="302"/>
      <c r="L357" s="301" t="str">
        <f aca="false">A357&amp;G357&amp;H357</f>
        <v>35656743026 03B</v>
      </c>
      <c r="M357" s="302" t="str">
        <f aca="false">B357&amp;F357&amp;H357&amp;C357</f>
        <v>Slovenský zväz biatlonudBštafeta - biatlon - juniorky</v>
      </c>
      <c r="N357" s="288" t="str">
        <f aca="false">+I357&amp;H357</f>
        <v>35656743dB</v>
      </c>
    </row>
    <row r="358" customFormat="false" ht="9.75" hidden="false" customHeight="false" outlineLevel="0" collapsed="false">
      <c r="A358" s="308" t="s">
        <v>1730</v>
      </c>
      <c r="B358" s="294" t="str">
        <f aca="false">VLOOKUP(A358,Adr!A:B,2,FALSE())</f>
        <v>Slovenský zväz biatlonu</v>
      </c>
      <c r="C358" s="295" t="s">
        <v>2735</v>
      </c>
      <c r="D358" s="296" t="n">
        <v>30000</v>
      </c>
      <c r="E358" s="305" t="n">
        <v>0</v>
      </c>
      <c r="F358" s="298" t="s">
        <v>382</v>
      </c>
      <c r="G358" s="299" t="s">
        <v>358</v>
      </c>
      <c r="H358" s="299" t="s">
        <v>2413</v>
      </c>
      <c r="I358" s="300" t="str">
        <f aca="false">A358&amp;F358</f>
        <v>35656743d</v>
      </c>
      <c r="J358" s="301" t="str">
        <f aca="false">A358&amp;G358</f>
        <v>35656743026 03</v>
      </c>
      <c r="K358" s="302"/>
      <c r="L358" s="301" t="str">
        <f aca="false">A358&amp;G358&amp;H358</f>
        <v>35656743026 03B</v>
      </c>
      <c r="M358" s="302" t="str">
        <f aca="false">B358&amp;F358&amp;H358&amp;C358</f>
        <v>Slovenský zväz biatlonudBštafeta - biatlon - ženy</v>
      </c>
      <c r="N358" s="288" t="str">
        <f aca="false">+I358&amp;H358</f>
        <v>35656743dB</v>
      </c>
    </row>
    <row r="359" customFormat="false" ht="9.75" hidden="false" customHeight="false" outlineLevel="0" collapsed="false">
      <c r="A359" s="308" t="s">
        <v>1738</v>
      </c>
      <c r="B359" s="294" t="str">
        <f aca="false">VLOOKUP(A359,Adr!A:B,2,FALSE())</f>
        <v>Slovenský zväz bobistov</v>
      </c>
      <c r="C359" s="295" t="s">
        <v>2736</v>
      </c>
      <c r="D359" s="307" t="n">
        <v>62770</v>
      </c>
      <c r="E359" s="297" t="n">
        <v>0</v>
      </c>
      <c r="F359" s="298" t="s">
        <v>376</v>
      </c>
      <c r="G359" s="299" t="s">
        <v>356</v>
      </c>
      <c r="H359" s="299" t="s">
        <v>2413</v>
      </c>
      <c r="I359" s="300" t="str">
        <f aca="false">A359&amp;F359</f>
        <v>36067580a</v>
      </c>
      <c r="J359" s="301" t="str">
        <f aca="false">A359&amp;G359</f>
        <v>36067580026 02</v>
      </c>
      <c r="K359" s="302" t="s">
        <v>2737</v>
      </c>
      <c r="L359" s="301" t="str">
        <f aca="false">A359&amp;G359&amp;H359</f>
        <v>36067580026 02B</v>
      </c>
      <c r="M359" s="302" t="str">
        <f aca="false">B359&amp;F359&amp;H359&amp;C359</f>
        <v>Slovenský zväz bobistovaBboby a skeleton - bežné transfery</v>
      </c>
      <c r="N359" s="288" t="str">
        <f aca="false">+I359&amp;H359</f>
        <v>36067580aB</v>
      </c>
    </row>
    <row r="360" customFormat="false" ht="9.75" hidden="false" customHeight="false" outlineLevel="0" collapsed="false">
      <c r="A360" s="298" t="s">
        <v>1746</v>
      </c>
      <c r="B360" s="294" t="str">
        <f aca="false">VLOOKUP(A360,Adr!A:B,2,FALSE())</f>
        <v>Slovenský zväz cyklistiky</v>
      </c>
      <c r="C360" s="306" t="s">
        <v>2738</v>
      </c>
      <c r="D360" s="307" t="n">
        <v>1534198</v>
      </c>
      <c r="E360" s="305" t="n">
        <v>0</v>
      </c>
      <c r="F360" s="298" t="s">
        <v>376</v>
      </c>
      <c r="G360" s="299" t="s">
        <v>356</v>
      </c>
      <c r="H360" s="299" t="s">
        <v>2413</v>
      </c>
      <c r="I360" s="300" t="str">
        <f aca="false">A360&amp;F360</f>
        <v>00684112a</v>
      </c>
      <c r="J360" s="301" t="str">
        <f aca="false">A360&amp;G360</f>
        <v>00684112026 02</v>
      </c>
      <c r="K360" s="302" t="s">
        <v>2739</v>
      </c>
      <c r="L360" s="301" t="str">
        <f aca="false">A360&amp;G360&amp;H360</f>
        <v>00684112026 02B</v>
      </c>
      <c r="M360" s="302" t="str">
        <f aca="false">B360&amp;F360&amp;H360&amp;C360</f>
        <v>Slovenský zväz cyklistikyaBcyklistika - bežné transfery</v>
      </c>
      <c r="N360" s="288" t="str">
        <f aca="false">+I360&amp;H360</f>
        <v>00684112aB</v>
      </c>
    </row>
    <row r="361" customFormat="false" ht="9.75" hidden="false" customHeight="false" outlineLevel="0" collapsed="false">
      <c r="A361" s="298" t="s">
        <v>1746</v>
      </c>
      <c r="B361" s="294" t="str">
        <f aca="false">VLOOKUP(A361,Adr!A:B,2,FALSE())</f>
        <v>Slovenský zväz cyklistiky</v>
      </c>
      <c r="C361" s="299" t="s">
        <v>2740</v>
      </c>
      <c r="D361" s="309" t="n">
        <v>64184</v>
      </c>
      <c r="E361" s="305" t="n">
        <v>0</v>
      </c>
      <c r="F361" s="298" t="s">
        <v>380</v>
      </c>
      <c r="G361" s="299" t="s">
        <v>358</v>
      </c>
      <c r="H361" s="299" t="s">
        <v>2413</v>
      </c>
      <c r="I361" s="300" t="str">
        <f aca="false">A361&amp;F361</f>
        <v>00684112c</v>
      </c>
      <c r="J361" s="301" t="str">
        <f aca="false">A361&amp;G361</f>
        <v>00684112026 03</v>
      </c>
      <c r="K361" s="302"/>
      <c r="L361" s="301" t="str">
        <f aca="false">A361&amp;G361&amp;H361</f>
        <v>00684112026 03B</v>
      </c>
      <c r="M361" s="302" t="str">
        <f aca="false">B361&amp;F361&amp;H361&amp;C361</f>
        <v>Slovenský zväz cyklistikycBzabezpečenie a rozvoj športu cyklistika zdravotne postihnutých športovcov</v>
      </c>
      <c r="N361" s="288" t="str">
        <f aca="false">+I361&amp;H361</f>
        <v>00684112cB</v>
      </c>
    </row>
    <row r="362" customFormat="false" ht="9.75" hidden="false" customHeight="false" outlineLevel="0" collapsed="false">
      <c r="A362" s="308" t="s">
        <v>1746</v>
      </c>
      <c r="B362" s="294" t="str">
        <f aca="false">VLOOKUP(A362,Adr!A:B,2,FALSE())</f>
        <v>Slovenský zväz cyklistiky</v>
      </c>
      <c r="C362" s="295" t="s">
        <v>2741</v>
      </c>
      <c r="D362" s="296" t="n">
        <v>25000</v>
      </c>
      <c r="E362" s="297" t="n">
        <v>0</v>
      </c>
      <c r="F362" s="298" t="s">
        <v>382</v>
      </c>
      <c r="G362" s="299" t="s">
        <v>358</v>
      </c>
      <c r="H362" s="299" t="s">
        <v>2413</v>
      </c>
      <c r="I362" s="300" t="str">
        <f aca="false">A362&amp;F362</f>
        <v>00684112d</v>
      </c>
      <c r="J362" s="301" t="str">
        <f aca="false">A362&amp;G362</f>
        <v>00684112026 03</v>
      </c>
      <c r="K362" s="302"/>
      <c r="L362" s="301" t="str">
        <f aca="false">A362&amp;G362&amp;H362</f>
        <v>00684112026 03B</v>
      </c>
      <c r="M362" s="302" t="str">
        <f aca="false">B362&amp;F362&amp;H362&amp;C362</f>
        <v>Slovenský zväz cyklistikydBČorej Jozef</v>
      </c>
      <c r="N362" s="288" t="str">
        <f aca="false">+I362&amp;H362</f>
        <v>00684112dB</v>
      </c>
    </row>
    <row r="363" customFormat="false" ht="9.75" hidden="false" customHeight="false" outlineLevel="0" collapsed="false">
      <c r="A363" s="298" t="s">
        <v>1746</v>
      </c>
      <c r="B363" s="294" t="str">
        <f aca="false">VLOOKUP(A363,Adr!A:B,2,FALSE())</f>
        <v>Slovenský zväz cyklistiky</v>
      </c>
      <c r="C363" s="295" t="s">
        <v>2742</v>
      </c>
      <c r="D363" s="296" t="n">
        <v>25000</v>
      </c>
      <c r="E363" s="305" t="n">
        <v>0</v>
      </c>
      <c r="F363" s="298" t="s">
        <v>382</v>
      </c>
      <c r="G363" s="299" t="s">
        <v>358</v>
      </c>
      <c r="H363" s="299" t="s">
        <v>2413</v>
      </c>
      <c r="I363" s="300" t="str">
        <f aca="false">A363&amp;F363</f>
        <v>00684112d</v>
      </c>
      <c r="J363" s="301" t="str">
        <f aca="false">A363&amp;G363</f>
        <v>00684112026 03</v>
      </c>
      <c r="K363" s="302"/>
      <c r="L363" s="301" t="str">
        <f aca="false">A363&amp;G363&amp;H363</f>
        <v>00684112026 03B</v>
      </c>
      <c r="M363" s="302" t="str">
        <f aca="false">B363&amp;F363&amp;H363&amp;C363</f>
        <v>Slovenský zväz cyklistikydBChladoňová Viktória</v>
      </c>
      <c r="N363" s="288" t="str">
        <f aca="false">+I363&amp;H363</f>
        <v>00684112dB</v>
      </c>
    </row>
    <row r="364" customFormat="false" ht="9.75" hidden="false" customHeight="false" outlineLevel="0" collapsed="false">
      <c r="A364" s="308" t="s">
        <v>1746</v>
      </c>
      <c r="B364" s="294" t="str">
        <f aca="false">VLOOKUP(A364,Adr!A:B,2,FALSE())</f>
        <v>Slovenský zväz cyklistiky</v>
      </c>
      <c r="C364" s="306" t="s">
        <v>2743</v>
      </c>
      <c r="D364" s="296" t="n">
        <v>20000</v>
      </c>
      <c r="E364" s="297" t="n">
        <v>0</v>
      </c>
      <c r="F364" s="298" t="s">
        <v>382</v>
      </c>
      <c r="G364" s="299" t="s">
        <v>358</v>
      </c>
      <c r="H364" s="299" t="s">
        <v>2413</v>
      </c>
      <c r="I364" s="300" t="str">
        <f aca="false">A364&amp;F364</f>
        <v>00684112d</v>
      </c>
      <c r="J364" s="301" t="str">
        <f aca="false">A364&amp;G364</f>
        <v>00684112026 03</v>
      </c>
      <c r="K364" s="302"/>
      <c r="L364" s="301" t="str">
        <f aca="false">A364&amp;G364&amp;H364</f>
        <v>00684112026 03B</v>
      </c>
      <c r="M364" s="302" t="str">
        <f aca="false">B364&amp;F364&amp;H364&amp;C364</f>
        <v>Slovenský zväz cyklistikydBJenčušová Nora</v>
      </c>
      <c r="N364" s="288" t="str">
        <f aca="false">+I364&amp;H364</f>
        <v>00684112dB</v>
      </c>
    </row>
    <row r="365" customFormat="false" ht="9.75" hidden="false" customHeight="false" outlineLevel="0" collapsed="false">
      <c r="A365" s="298" t="s">
        <v>1746</v>
      </c>
      <c r="B365" s="294" t="str">
        <f aca="false">VLOOKUP(A365,Adr!A:B,2,FALSE())</f>
        <v>Slovenský zväz cyklistiky</v>
      </c>
      <c r="C365" s="295" t="s">
        <v>2744</v>
      </c>
      <c r="D365" s="296" t="n">
        <v>20000</v>
      </c>
      <c r="E365" s="305" t="n">
        <v>0</v>
      </c>
      <c r="F365" s="298" t="s">
        <v>382</v>
      </c>
      <c r="G365" s="299" t="s">
        <v>358</v>
      </c>
      <c r="H365" s="299" t="s">
        <v>2413</v>
      </c>
      <c r="I365" s="300" t="str">
        <f aca="false">A365&amp;F365</f>
        <v>00684112d</v>
      </c>
      <c r="J365" s="301" t="str">
        <f aca="false">A365&amp;G365</f>
        <v>00684112026 03</v>
      </c>
      <c r="K365" s="302"/>
      <c r="L365" s="301" t="str">
        <f aca="false">A365&amp;G365&amp;H365</f>
        <v>00684112026 03B</v>
      </c>
      <c r="M365" s="302" t="str">
        <f aca="false">B365&amp;F365&amp;H365&amp;C365</f>
        <v>Slovenský zväz cyklistikydBKubiš Lukáš</v>
      </c>
      <c r="N365" s="288" t="str">
        <f aca="false">+I365&amp;H365</f>
        <v>00684112dB</v>
      </c>
    </row>
    <row r="366" customFormat="false" ht="9.75" hidden="false" customHeight="false" outlineLevel="0" collapsed="false">
      <c r="A366" s="298" t="s">
        <v>1746</v>
      </c>
      <c r="B366" s="294" t="str">
        <f aca="false">VLOOKUP(A366,Adr!A:B,2,FALSE())</f>
        <v>Slovenský zväz cyklistiky</v>
      </c>
      <c r="C366" s="306" t="s">
        <v>2745</v>
      </c>
      <c r="D366" s="307" t="n">
        <v>25000</v>
      </c>
      <c r="E366" s="305" t="n">
        <v>0</v>
      </c>
      <c r="F366" s="298" t="s">
        <v>382</v>
      </c>
      <c r="G366" s="299" t="s">
        <v>358</v>
      </c>
      <c r="H366" s="299" t="s">
        <v>2413</v>
      </c>
      <c r="I366" s="300" t="str">
        <f aca="false">A366&amp;F366</f>
        <v>00684112d</v>
      </c>
      <c r="J366" s="301" t="str">
        <f aca="false">A366&amp;G366</f>
        <v>00684112026 03</v>
      </c>
      <c r="K366" s="302"/>
      <c r="L366" s="301" t="str">
        <f aca="false">A366&amp;G366&amp;H366</f>
        <v>00684112026 03B</v>
      </c>
      <c r="M366" s="302" t="str">
        <f aca="false">B366&amp;F366&amp;H366&amp;C366</f>
        <v>Slovenský zväz cyklistikydBManiková Dominika</v>
      </c>
      <c r="N366" s="288" t="str">
        <f aca="false">+I366&amp;H366</f>
        <v>00684112dB</v>
      </c>
    </row>
    <row r="367" customFormat="false" ht="9.75" hidden="false" customHeight="false" outlineLevel="0" collapsed="false">
      <c r="A367" s="298" t="s">
        <v>1746</v>
      </c>
      <c r="B367" s="294" t="str">
        <f aca="false">VLOOKUP(A367,Adr!A:B,2,FALSE())</f>
        <v>Slovenský zväz cyklistiky</v>
      </c>
      <c r="C367" s="295" t="s">
        <v>2746</v>
      </c>
      <c r="D367" s="296" t="n">
        <v>55000</v>
      </c>
      <c r="E367" s="297" t="n">
        <v>0</v>
      </c>
      <c r="F367" s="298" t="s">
        <v>382</v>
      </c>
      <c r="G367" s="299" t="s">
        <v>358</v>
      </c>
      <c r="H367" s="299" t="s">
        <v>2413</v>
      </c>
      <c r="I367" s="300" t="str">
        <f aca="false">A367&amp;F367</f>
        <v>00684112d</v>
      </c>
      <c r="J367" s="301" t="str">
        <f aca="false">A367&amp;G367</f>
        <v>00684112026 03</v>
      </c>
      <c r="K367" s="302"/>
      <c r="L367" s="301" t="str">
        <f aca="false">A367&amp;G367&amp;H367</f>
        <v>00684112026 03B</v>
      </c>
      <c r="M367" s="302" t="str">
        <f aca="false">B367&amp;F367&amp;H367&amp;C367</f>
        <v>Slovenský zväz cyklistikydBMetelka Jozef</v>
      </c>
      <c r="N367" s="288" t="str">
        <f aca="false">+I367&amp;H367</f>
        <v>00684112dB</v>
      </c>
    </row>
    <row r="368" customFormat="false" ht="9.75" hidden="false" customHeight="false" outlineLevel="0" collapsed="false">
      <c r="A368" s="277" t="s">
        <v>1746</v>
      </c>
      <c r="B368" s="294" t="str">
        <f aca="false">VLOOKUP(A368,Adr!A:B,2,FALSE())</f>
        <v>Slovenský zväz cyklistiky</v>
      </c>
      <c r="C368" s="306" t="s">
        <v>2747</v>
      </c>
      <c r="D368" s="296" t="n">
        <v>10000</v>
      </c>
      <c r="E368" s="305" t="n">
        <v>0</v>
      </c>
      <c r="F368" s="298" t="s">
        <v>382</v>
      </c>
      <c r="G368" s="299" t="s">
        <v>358</v>
      </c>
      <c r="H368" s="299" t="s">
        <v>2413</v>
      </c>
      <c r="I368" s="300" t="str">
        <f aca="false">A368&amp;F368</f>
        <v>00684112d</v>
      </c>
      <c r="J368" s="301" t="str">
        <f aca="false">A368&amp;G368</f>
        <v>00684112026 03</v>
      </c>
      <c r="K368" s="302"/>
      <c r="L368" s="301" t="str">
        <f aca="false">A368&amp;G368&amp;H368</f>
        <v>00684112026 03B</v>
      </c>
      <c r="M368" s="302" t="str">
        <f aca="false">B368&amp;F368&amp;H368&amp;C368</f>
        <v>Slovenský zväz cyklistikydBStrečko Ondrej</v>
      </c>
      <c r="N368" s="288" t="str">
        <f aca="false">+I368&amp;H368</f>
        <v>00684112dB</v>
      </c>
    </row>
    <row r="369" customFormat="false" ht="9.75" hidden="false" customHeight="false" outlineLevel="0" collapsed="false">
      <c r="A369" s="308" t="s">
        <v>1746</v>
      </c>
      <c r="B369" s="294" t="str">
        <f aca="false">VLOOKUP(A369,Adr!A:B,2,FALSE())</f>
        <v>Slovenský zväz cyklistiky</v>
      </c>
      <c r="C369" s="306" t="s">
        <v>2748</v>
      </c>
      <c r="D369" s="307" t="n">
        <v>20000</v>
      </c>
      <c r="E369" s="297" t="n">
        <v>0</v>
      </c>
      <c r="F369" s="298" t="s">
        <v>382</v>
      </c>
      <c r="G369" s="299" t="s">
        <v>358</v>
      </c>
      <c r="H369" s="299" t="s">
        <v>2413</v>
      </c>
      <c r="I369" s="300" t="str">
        <f aca="false">A369&amp;F369</f>
        <v>00684112d</v>
      </c>
      <c r="J369" s="301" t="str">
        <f aca="false">A369&amp;G369</f>
        <v>00684112026 03</v>
      </c>
      <c r="K369" s="302"/>
      <c r="L369" s="301" t="str">
        <f aca="false">A369&amp;G369&amp;H369</f>
        <v>00684112026 03B</v>
      </c>
      <c r="M369" s="302" t="str">
        <f aca="false">B369&amp;F369&amp;H369&amp;C369</f>
        <v>Slovenský zväz cyklistikydBSvrček Martin</v>
      </c>
      <c r="N369" s="288" t="str">
        <f aca="false">+I369&amp;H369</f>
        <v>00684112dB</v>
      </c>
    </row>
    <row r="370" customFormat="false" ht="9.75" hidden="false" customHeight="false" outlineLevel="0" collapsed="false">
      <c r="A370" s="298" t="s">
        <v>1746</v>
      </c>
      <c r="B370" s="294" t="str">
        <f aca="false">VLOOKUP(A370,Adr!A:B,2,FALSE())</f>
        <v>Slovenský zväz cyklistiky</v>
      </c>
      <c r="C370" s="306" t="s">
        <v>2749</v>
      </c>
      <c r="D370" s="314" t="n">
        <v>58000</v>
      </c>
      <c r="E370" s="305" t="n">
        <v>0</v>
      </c>
      <c r="F370" s="298" t="s">
        <v>386</v>
      </c>
      <c r="G370" s="299" t="s">
        <v>358</v>
      </c>
      <c r="H370" s="299" t="s">
        <v>2413</v>
      </c>
      <c r="I370" s="300" t="str">
        <f aca="false">A370&amp;F370</f>
        <v>00684112f</v>
      </c>
      <c r="J370" s="301" t="str">
        <f aca="false">A370&amp;G370</f>
        <v>00684112026 03</v>
      </c>
      <c r="K370" s="302"/>
      <c r="L370" s="301" t="str">
        <f aca="false">A370&amp;G370&amp;H370</f>
        <v>00684112026 03B</v>
      </c>
      <c r="M370" s="302" t="str">
        <f aca="false">B370&amp;F370&amp;H370&amp;C370</f>
        <v>Slovenský zväz cyklistikyfBPodpora činnosti centier talentovanej mládeže</v>
      </c>
      <c r="N370" s="288" t="str">
        <f aca="false">+I370&amp;H370</f>
        <v>00684112fB</v>
      </c>
    </row>
    <row r="371" customFormat="false" ht="9.75" hidden="false" customHeight="false" outlineLevel="0" collapsed="false">
      <c r="A371" s="298" t="s">
        <v>1746</v>
      </c>
      <c r="B371" s="294" t="str">
        <f aca="false">VLOOKUP(A371,Adr!A:B,2,FALSE())</f>
        <v>Slovenský zväz cyklistiky</v>
      </c>
      <c r="C371" s="312" t="s">
        <v>2749</v>
      </c>
      <c r="D371" s="311" t="n">
        <v>70000</v>
      </c>
      <c r="E371" s="305" t="n">
        <v>0</v>
      </c>
      <c r="F371" s="298" t="s">
        <v>386</v>
      </c>
      <c r="G371" s="299" t="s">
        <v>358</v>
      </c>
      <c r="H371" s="299" t="s">
        <v>2750</v>
      </c>
      <c r="I371" s="300" t="str">
        <f aca="false">A371&amp;F371</f>
        <v>00684112f</v>
      </c>
      <c r="J371" s="301" t="str">
        <f aca="false">A371&amp;G371</f>
        <v>00684112026 03</v>
      </c>
      <c r="K371" s="302"/>
      <c r="L371" s="301" t="str">
        <f aca="false">A371&amp;G371&amp;H371</f>
        <v>00684112026 03K</v>
      </c>
      <c r="M371" s="302" t="str">
        <f aca="false">B371&amp;F371&amp;H371&amp;C371</f>
        <v>Slovenský zväz cyklistikyfKPodpora činnosti centier talentovanej mládeže</v>
      </c>
      <c r="N371" s="288" t="str">
        <f aca="false">+I371&amp;H371</f>
        <v>00684112fK</v>
      </c>
    </row>
    <row r="372" customFormat="false" ht="9.75" hidden="false" customHeight="false" outlineLevel="0" collapsed="false">
      <c r="A372" s="310" t="s">
        <v>1746</v>
      </c>
      <c r="B372" s="294" t="str">
        <f aca="false">VLOOKUP(A372,Adr!A:B,2,FALSE())</f>
        <v>Slovenský zväz cyklistiky</v>
      </c>
      <c r="C372" s="295" t="s">
        <v>2751</v>
      </c>
      <c r="D372" s="296" t="n">
        <v>80000</v>
      </c>
      <c r="E372" s="297" t="n">
        <v>0</v>
      </c>
      <c r="F372" s="298" t="s">
        <v>386</v>
      </c>
      <c r="G372" s="299" t="s">
        <v>358</v>
      </c>
      <c r="H372" s="299" t="s">
        <v>2413</v>
      </c>
      <c r="I372" s="300" t="str">
        <f aca="false">A372&amp;F372</f>
        <v>00684112f</v>
      </c>
      <c r="J372" s="301" t="str">
        <f aca="false">A372&amp;G372</f>
        <v>00684112026 03</v>
      </c>
      <c r="K372" s="302"/>
      <c r="L372" s="301" t="str">
        <f aca="false">A372&amp;G372&amp;H372</f>
        <v>00684112026 03B</v>
      </c>
      <c r="M372" s="302" t="str">
        <f aca="false">B372&amp;F372&amp;H372&amp;C372</f>
        <v>Slovenský zväz cyklistikyfBZorganizovanie kongresu európskej cyklistickej únie na Slovensku</v>
      </c>
      <c r="N372" s="288" t="str">
        <f aca="false">+I372&amp;H372</f>
        <v>00684112fB</v>
      </c>
    </row>
    <row r="373" customFormat="false" ht="9.75" hidden="false" customHeight="false" outlineLevel="0" collapsed="false">
      <c r="A373" s="308" t="s">
        <v>1754</v>
      </c>
      <c r="B373" s="294" t="str">
        <f aca="false">VLOOKUP(A373,Adr!A:B,2,FALSE())</f>
        <v>Slovenský zväz dráhového golfu</v>
      </c>
      <c r="C373" s="306" t="s">
        <v>2752</v>
      </c>
      <c r="D373" s="307" t="n">
        <v>20983</v>
      </c>
      <c r="E373" s="297" t="n">
        <v>0</v>
      </c>
      <c r="F373" s="298" t="s">
        <v>376</v>
      </c>
      <c r="G373" s="299" t="s">
        <v>356</v>
      </c>
      <c r="H373" s="299" t="s">
        <v>2413</v>
      </c>
      <c r="I373" s="300" t="str">
        <f aca="false">A373&amp;F373</f>
        <v>31806431a</v>
      </c>
      <c r="J373" s="301" t="str">
        <f aca="false">A373&amp;G373</f>
        <v>31806431026 02</v>
      </c>
      <c r="K373" s="302" t="s">
        <v>2753</v>
      </c>
      <c r="L373" s="301" t="str">
        <f aca="false">A373&amp;G373&amp;H373</f>
        <v>31806431026 02B</v>
      </c>
      <c r="M373" s="302" t="str">
        <f aca="false">B373&amp;F373&amp;H373&amp;C373</f>
        <v>Slovenský zväz dráhového golfuaBdráhový golf - bežné transfery</v>
      </c>
      <c r="N373" s="288" t="str">
        <f aca="false">+I373&amp;H373</f>
        <v>31806431aB</v>
      </c>
    </row>
    <row r="374" customFormat="false" ht="9.75" hidden="false" customHeight="false" outlineLevel="0" collapsed="false">
      <c r="A374" s="258" t="s">
        <v>1761</v>
      </c>
      <c r="B374" s="294" t="str">
        <f aca="false">VLOOKUP(A374,Adr!A:B,2,FALSE())</f>
        <v>Slovenský zväz florbalu</v>
      </c>
      <c r="C374" s="306" t="s">
        <v>2754</v>
      </c>
      <c r="D374" s="307" t="n">
        <v>565005</v>
      </c>
      <c r="E374" s="305" t="n">
        <v>0</v>
      </c>
      <c r="F374" s="298" t="s">
        <v>376</v>
      </c>
      <c r="G374" s="299" t="s">
        <v>356</v>
      </c>
      <c r="H374" s="299" t="s">
        <v>2413</v>
      </c>
      <c r="I374" s="300" t="str">
        <f aca="false">A374&amp;F374</f>
        <v>31795421a</v>
      </c>
      <c r="J374" s="301" t="str">
        <f aca="false">A374&amp;G374</f>
        <v>31795421026 02</v>
      </c>
      <c r="K374" s="302" t="s">
        <v>2755</v>
      </c>
      <c r="L374" s="301" t="str">
        <f aca="false">A374&amp;G374&amp;H374</f>
        <v>31795421026 02B</v>
      </c>
      <c r="M374" s="302" t="str">
        <f aca="false">B374&amp;F374&amp;H374&amp;C374</f>
        <v>Slovenský zväz florbaluaBflorbal - bežné transfery</v>
      </c>
      <c r="N374" s="288" t="str">
        <f aca="false">+I374&amp;H374</f>
        <v>31795421aB</v>
      </c>
    </row>
    <row r="375" customFormat="false" ht="9.75" hidden="false" customHeight="false" outlineLevel="0" collapsed="false">
      <c r="A375" s="258" t="s">
        <v>1767</v>
      </c>
      <c r="B375" s="294" t="str">
        <f aca="false">VLOOKUP(A375,Adr!A:B,2,FALSE())</f>
        <v>Slovenský zväz hádzanej</v>
      </c>
      <c r="C375" s="295" t="s">
        <v>2756</v>
      </c>
      <c r="D375" s="296" t="n">
        <v>1374010</v>
      </c>
      <c r="E375" s="297" t="n">
        <v>0</v>
      </c>
      <c r="F375" s="298" t="s">
        <v>376</v>
      </c>
      <c r="G375" s="299" t="s">
        <v>356</v>
      </c>
      <c r="H375" s="299" t="s">
        <v>2413</v>
      </c>
      <c r="I375" s="300" t="str">
        <f aca="false">A375&amp;F375</f>
        <v>30774772a</v>
      </c>
      <c r="J375" s="301" t="str">
        <f aca="false">A375&amp;G375</f>
        <v>30774772026 02</v>
      </c>
      <c r="K375" s="302" t="s">
        <v>2757</v>
      </c>
      <c r="L375" s="301" t="str">
        <f aca="false">A375&amp;G375&amp;H375</f>
        <v>30774772026 02B</v>
      </c>
      <c r="M375" s="302" t="str">
        <f aca="false">B375&amp;F375&amp;H375&amp;C375</f>
        <v>Slovenský zväz hádzanejaBhádzaná - bežné transfery</v>
      </c>
      <c r="N375" s="288" t="str">
        <f aca="false">+I375&amp;H375</f>
        <v>30774772aB</v>
      </c>
    </row>
    <row r="376" customFormat="false" ht="9.75" hidden="false" customHeight="false" outlineLevel="0" collapsed="false">
      <c r="A376" s="308" t="s">
        <v>1775</v>
      </c>
      <c r="B376" s="294" t="str">
        <f aca="false">VLOOKUP(A376,Adr!A:B,2,FALSE())</f>
        <v>Slovenský zväz hasičského športu</v>
      </c>
      <c r="C376" s="295" t="s">
        <v>2445</v>
      </c>
      <c r="D376" s="296" t="n">
        <v>15000</v>
      </c>
      <c r="E376" s="305" t="n">
        <v>0</v>
      </c>
      <c r="F376" s="298" t="s">
        <v>386</v>
      </c>
      <c r="G376" s="299" t="s">
        <v>358</v>
      </c>
      <c r="H376" s="299" t="s">
        <v>2413</v>
      </c>
      <c r="I376" s="300" t="str">
        <f aca="false">A376&amp;F376</f>
        <v>42390800f</v>
      </c>
      <c r="J376" s="301" t="str">
        <f aca="false">A376&amp;G376</f>
        <v>42390800026 03</v>
      </c>
      <c r="K376" s="302"/>
      <c r="L376" s="301" t="str">
        <f aca="false">A376&amp;G376&amp;H376</f>
        <v>42390800026 03B</v>
      </c>
      <c r="M376" s="302" t="str">
        <f aca="false">B376&amp;F376&amp;H376&amp;C376</f>
        <v>Slovenský zväz hasičského športufBpodpora a rozvoj športu</v>
      </c>
      <c r="N376" s="288" t="str">
        <f aca="false">+I376&amp;H376</f>
        <v>42390800fB</v>
      </c>
    </row>
    <row r="377" customFormat="false" ht="9.75" hidden="false" customHeight="false" outlineLevel="0" collapsed="false">
      <c r="A377" s="298" t="s">
        <v>1782</v>
      </c>
      <c r="B377" s="294" t="str">
        <f aca="false">VLOOKUP(A377,Adr!A:B,2,FALSE())</f>
        <v>Slovenský zväz integrovaného tanca a tanečného športu</v>
      </c>
      <c r="C377" s="303" t="s">
        <v>387</v>
      </c>
      <c r="D377" s="313" t="n">
        <v>10000</v>
      </c>
      <c r="E377" s="305" t="n">
        <v>0</v>
      </c>
      <c r="F377" s="298" t="s">
        <v>386</v>
      </c>
      <c r="G377" s="299" t="s">
        <v>358</v>
      </c>
      <c r="H377" s="299" t="s">
        <v>2413</v>
      </c>
      <c r="I377" s="300" t="str">
        <f aca="false">A377&amp;F377</f>
        <v>36070351f</v>
      </c>
      <c r="J377" s="301" t="str">
        <f aca="false">A377&amp;G377</f>
        <v>36070351026 03</v>
      </c>
      <c r="K377" s="302"/>
      <c r="L377" s="301" t="str">
        <f aca="false">A377&amp;G377&amp;H377</f>
        <v>36070351026 03B</v>
      </c>
      <c r="M377" s="302" t="str">
        <f aca="false">B377&amp;F377&amp;H377&amp;C377</f>
        <v>Slovenský zväz integrovaného tanca a tanečného športufBplnenie úloh verejného záujmu v športe</v>
      </c>
      <c r="N377" s="288" t="str">
        <f aca="false">+I377&amp;H377</f>
        <v>36070351fB</v>
      </c>
    </row>
    <row r="378" customFormat="false" ht="9.75" hidden="false" customHeight="false" outlineLevel="0" collapsed="false">
      <c r="A378" s="258" t="s">
        <v>1782</v>
      </c>
      <c r="B378" s="294" t="str">
        <f aca="false">VLOOKUP(A378,Adr!A:B,2,FALSE())</f>
        <v>Slovenský zväz integrovaného tanca a tanečného športu</v>
      </c>
      <c r="C378" s="306" t="s">
        <v>389</v>
      </c>
      <c r="D378" s="296" t="n">
        <v>25000</v>
      </c>
      <c r="E378" s="305" t="n">
        <v>0</v>
      </c>
      <c r="F378" s="298" t="s">
        <v>388</v>
      </c>
      <c r="G378" s="299" t="s">
        <v>358</v>
      </c>
      <c r="H378" s="299" t="s">
        <v>2413</v>
      </c>
      <c r="I378" s="300" t="str">
        <f aca="false">A378&amp;F378</f>
        <v>36070351g</v>
      </c>
      <c r="J378" s="301" t="str">
        <f aca="false">A378&amp;G378</f>
        <v>36070351026 03</v>
      </c>
      <c r="K378" s="302"/>
      <c r="L378" s="301" t="str">
        <f aca="false">A378&amp;G378&amp;H378</f>
        <v>36070351026 03B</v>
      </c>
      <c r="M378" s="302" t="str">
        <f aca="false">B378&amp;F378&amp;H378&amp;C378</f>
        <v>Slovenský zväz integrovaného tanca a tanečného športugBrozvoj športov, ktoré nie sú uznanými podľa zákona č. 440/2015 Z. z.</v>
      </c>
      <c r="N378" s="288" t="str">
        <f aca="false">+I378&amp;H378</f>
        <v>36070351gB</v>
      </c>
    </row>
    <row r="379" customFormat="false" ht="9.75" hidden="false" customHeight="false" outlineLevel="0" collapsed="false">
      <c r="A379" s="298" t="s">
        <v>1790</v>
      </c>
      <c r="B379" s="294" t="str">
        <f aca="false">VLOOKUP(A379,Adr!A:B,2,FALSE())</f>
        <v>Slovenský zväz jachtingu</v>
      </c>
      <c r="C379" s="306" t="s">
        <v>2758</v>
      </c>
      <c r="D379" s="307" t="n">
        <v>55948</v>
      </c>
      <c r="E379" s="305" t="n">
        <v>0</v>
      </c>
      <c r="F379" s="298" t="s">
        <v>376</v>
      </c>
      <c r="G379" s="299" t="s">
        <v>356</v>
      </c>
      <c r="H379" s="299" t="s">
        <v>2413</v>
      </c>
      <c r="I379" s="300" t="str">
        <f aca="false">A379&amp;F379</f>
        <v>30793211a</v>
      </c>
      <c r="J379" s="301" t="str">
        <f aca="false">A379&amp;G379</f>
        <v>30793211026 02</v>
      </c>
      <c r="K379" s="302" t="s">
        <v>2759</v>
      </c>
      <c r="L379" s="301" t="str">
        <f aca="false">A379&amp;G379&amp;H379</f>
        <v>30793211026 02B</v>
      </c>
      <c r="M379" s="302" t="str">
        <f aca="false">B379&amp;F379&amp;H379&amp;C379</f>
        <v>Slovenský zväz jachtinguaBjachting - bežné transfery</v>
      </c>
      <c r="N379" s="288" t="str">
        <f aca="false">+I379&amp;H379</f>
        <v>30793211aB</v>
      </c>
    </row>
    <row r="380" customFormat="false" ht="9.75" hidden="false" customHeight="false" outlineLevel="0" collapsed="false">
      <c r="A380" s="298" t="s">
        <v>1790</v>
      </c>
      <c r="B380" s="294" t="str">
        <f aca="false">VLOOKUP(A380,Adr!A:B,2,FALSE())</f>
        <v>Slovenský zväz jachtingu</v>
      </c>
      <c r="C380" s="306" t="s">
        <v>2760</v>
      </c>
      <c r="D380" s="307" t="n">
        <v>20000</v>
      </c>
      <c r="E380" s="305" t="n">
        <v>0</v>
      </c>
      <c r="F380" s="298" t="s">
        <v>382</v>
      </c>
      <c r="G380" s="299" t="s">
        <v>358</v>
      </c>
      <c r="H380" s="299" t="s">
        <v>2413</v>
      </c>
      <c r="I380" s="300" t="str">
        <f aca="false">A380&amp;F380</f>
        <v>30793211d</v>
      </c>
      <c r="J380" s="301" t="str">
        <f aca="false">A380&amp;G380</f>
        <v>30793211026 03</v>
      </c>
      <c r="K380" s="302"/>
      <c r="L380" s="301" t="str">
        <f aca="false">A380&amp;G380&amp;H380</f>
        <v>30793211026 03B</v>
      </c>
      <c r="M380" s="302" t="str">
        <f aca="false">B380&amp;F380&amp;H380&amp;C380</f>
        <v>Slovenský zväz jachtingudBKubín Róbert</v>
      </c>
      <c r="N380" s="288" t="str">
        <f aca="false">+I380&amp;H380</f>
        <v>30793211dB</v>
      </c>
    </row>
    <row r="381" customFormat="false" ht="9.75" hidden="false" customHeight="false" outlineLevel="0" collapsed="false">
      <c r="A381" s="310" t="s">
        <v>1797</v>
      </c>
      <c r="B381" s="294" t="str">
        <f aca="false">VLOOKUP(A381,Adr!A:B,2,FALSE())</f>
        <v>Slovenský zväz Judo</v>
      </c>
      <c r="C381" s="295" t="s">
        <v>2761</v>
      </c>
      <c r="D381" s="296" t="n">
        <v>157989</v>
      </c>
      <c r="E381" s="297" t="n">
        <v>0</v>
      </c>
      <c r="F381" s="298" t="s">
        <v>376</v>
      </c>
      <c r="G381" s="299" t="s">
        <v>356</v>
      </c>
      <c r="H381" s="299" t="s">
        <v>2413</v>
      </c>
      <c r="I381" s="300" t="str">
        <f aca="false">A381&amp;F381</f>
        <v>17308518a</v>
      </c>
      <c r="J381" s="301" t="str">
        <f aca="false">A381&amp;G381</f>
        <v>17308518026 02</v>
      </c>
      <c r="K381" s="302" t="s">
        <v>2762</v>
      </c>
      <c r="L381" s="301" t="str">
        <f aca="false">A381&amp;G381&amp;H381</f>
        <v>17308518026 02B</v>
      </c>
      <c r="M381" s="302" t="str">
        <f aca="false">B381&amp;F381&amp;H381&amp;C381</f>
        <v>Slovenský zväz JudoaBjudo - bežné transfery</v>
      </c>
      <c r="N381" s="288" t="str">
        <f aca="false">+I381&amp;H381</f>
        <v>17308518aB</v>
      </c>
    </row>
    <row r="382" customFormat="false" ht="9.75" hidden="false" customHeight="false" outlineLevel="0" collapsed="false">
      <c r="A382" s="308" t="s">
        <v>1797</v>
      </c>
      <c r="B382" s="294" t="str">
        <f aca="false">VLOOKUP(A382,Adr!A:B,2,FALSE())</f>
        <v>Slovenský zväz Judo</v>
      </c>
      <c r="C382" s="295" t="s">
        <v>2763</v>
      </c>
      <c r="D382" s="296" t="n">
        <v>15000</v>
      </c>
      <c r="E382" s="297" t="n">
        <v>0</v>
      </c>
      <c r="F382" s="298" t="s">
        <v>382</v>
      </c>
      <c r="G382" s="299" t="s">
        <v>358</v>
      </c>
      <c r="H382" s="299" t="s">
        <v>2413</v>
      </c>
      <c r="I382" s="300" t="str">
        <f aca="false">A382&amp;F382</f>
        <v>17308518d</v>
      </c>
      <c r="J382" s="301" t="str">
        <f aca="false">A382&amp;G382</f>
        <v>17308518026 03</v>
      </c>
      <c r="K382" s="302"/>
      <c r="L382" s="301" t="str">
        <f aca="false">A382&amp;G382&amp;H382</f>
        <v>17308518026 03B</v>
      </c>
      <c r="M382" s="302" t="str">
        <f aca="false">B382&amp;F382&amp;H382&amp;C382</f>
        <v>Slovenský zväz JudodBÁdam Viktor</v>
      </c>
      <c r="N382" s="288" t="str">
        <f aca="false">+I382&amp;H382</f>
        <v>17308518dB</v>
      </c>
    </row>
    <row r="383" customFormat="false" ht="9.75" hidden="false" customHeight="false" outlineLevel="0" collapsed="false">
      <c r="A383" s="258" t="s">
        <v>1797</v>
      </c>
      <c r="B383" s="294" t="str">
        <f aca="false">VLOOKUP(A383,Adr!A:B,2,FALSE())</f>
        <v>Slovenský zväz Judo</v>
      </c>
      <c r="C383" s="306" t="s">
        <v>2764</v>
      </c>
      <c r="D383" s="307" t="n">
        <v>50000</v>
      </c>
      <c r="E383" s="297" t="n">
        <v>0</v>
      </c>
      <c r="F383" s="298" t="s">
        <v>382</v>
      </c>
      <c r="G383" s="299" t="s">
        <v>358</v>
      </c>
      <c r="H383" s="299" t="s">
        <v>2413</v>
      </c>
      <c r="I383" s="300" t="str">
        <f aca="false">A383&amp;F383</f>
        <v>17308518d</v>
      </c>
      <c r="J383" s="301" t="str">
        <f aca="false">A383&amp;G383</f>
        <v>17308518026 03</v>
      </c>
      <c r="K383" s="302"/>
      <c r="L383" s="301" t="str">
        <f aca="false">A383&amp;G383&amp;H383</f>
        <v>17308518026 03B</v>
      </c>
      <c r="M383" s="302" t="str">
        <f aca="false">B383&amp;F383&amp;H383&amp;C383</f>
        <v>Slovenský zväz JudodBFízeľ Márius</v>
      </c>
      <c r="N383" s="288" t="str">
        <f aca="false">+I383&amp;H383</f>
        <v>17308518dB</v>
      </c>
    </row>
    <row r="384" customFormat="false" ht="9.75" hidden="false" customHeight="false" outlineLevel="0" collapsed="false">
      <c r="A384" s="258" t="s">
        <v>1797</v>
      </c>
      <c r="B384" s="294" t="str">
        <f aca="false">VLOOKUP(A384,Adr!A:B,2,FALSE())</f>
        <v>Slovenský zväz Judo</v>
      </c>
      <c r="C384" s="299" t="s">
        <v>2765</v>
      </c>
      <c r="D384" s="309" t="n">
        <v>10000</v>
      </c>
      <c r="E384" s="297" t="n">
        <v>0</v>
      </c>
      <c r="F384" s="298" t="s">
        <v>382</v>
      </c>
      <c r="G384" s="299" t="s">
        <v>358</v>
      </c>
      <c r="H384" s="299" t="s">
        <v>2413</v>
      </c>
      <c r="I384" s="300" t="str">
        <f aca="false">A384&amp;F384</f>
        <v>17308518d</v>
      </c>
      <c r="J384" s="301" t="str">
        <f aca="false">A384&amp;G384</f>
        <v>17308518026 03</v>
      </c>
      <c r="K384" s="302"/>
      <c r="L384" s="301" t="str">
        <f aca="false">A384&amp;G384&amp;H384</f>
        <v>17308518026 03B</v>
      </c>
      <c r="M384" s="302" t="str">
        <f aca="false">B384&amp;F384&amp;H384&amp;C384</f>
        <v>Slovenský zväz JudodBFízeľová Ema</v>
      </c>
      <c r="N384" s="288" t="str">
        <f aca="false">+I384&amp;H384</f>
        <v>17308518dB</v>
      </c>
    </row>
    <row r="385" customFormat="false" ht="9.75" hidden="false" customHeight="false" outlineLevel="0" collapsed="false">
      <c r="A385" s="310" t="s">
        <v>1797</v>
      </c>
      <c r="B385" s="294" t="str">
        <f aca="false">VLOOKUP(A385,Adr!A:B,2,FALSE())</f>
        <v>Slovenský zväz Judo</v>
      </c>
      <c r="C385" s="295" t="s">
        <v>2766</v>
      </c>
      <c r="D385" s="296" t="n">
        <v>15000</v>
      </c>
      <c r="E385" s="297" t="n">
        <v>0</v>
      </c>
      <c r="F385" s="298" t="s">
        <v>382</v>
      </c>
      <c r="G385" s="299" t="s">
        <v>358</v>
      </c>
      <c r="H385" s="299" t="s">
        <v>2413</v>
      </c>
      <c r="I385" s="300" t="str">
        <f aca="false">A385&amp;F385</f>
        <v>17308518d</v>
      </c>
      <c r="J385" s="301" t="str">
        <f aca="false">A385&amp;G385</f>
        <v>17308518026 03</v>
      </c>
      <c r="K385" s="302"/>
      <c r="L385" s="301" t="str">
        <f aca="false">A385&amp;G385&amp;H385</f>
        <v>17308518026 03B</v>
      </c>
      <c r="M385" s="302" t="str">
        <f aca="false">B385&amp;F385&amp;H385&amp;C385</f>
        <v>Slovenský zväz JudodBMaťašeje Benjamín</v>
      </c>
      <c r="N385" s="288" t="str">
        <f aca="false">+I385&amp;H385</f>
        <v>17308518dB</v>
      </c>
    </row>
    <row r="386" customFormat="false" ht="9.75" hidden="false" customHeight="false" outlineLevel="0" collapsed="false">
      <c r="A386" s="277" t="s">
        <v>1797</v>
      </c>
      <c r="B386" s="294" t="str">
        <f aca="false">VLOOKUP(A386,Adr!A:B,2,FALSE())</f>
        <v>Slovenský zväz Judo</v>
      </c>
      <c r="C386" s="306" t="s">
        <v>2767</v>
      </c>
      <c r="D386" s="307" t="n">
        <v>10000</v>
      </c>
      <c r="E386" s="297" t="n">
        <v>0</v>
      </c>
      <c r="F386" s="298" t="s">
        <v>382</v>
      </c>
      <c r="G386" s="299" t="s">
        <v>358</v>
      </c>
      <c r="H386" s="299" t="s">
        <v>2413</v>
      </c>
      <c r="I386" s="300" t="str">
        <f aca="false">A386&amp;F386</f>
        <v>17308518d</v>
      </c>
      <c r="J386" s="301" t="str">
        <f aca="false">A386&amp;G386</f>
        <v>17308518026 03</v>
      </c>
      <c r="K386" s="302"/>
      <c r="L386" s="301" t="str">
        <f aca="false">A386&amp;G386&amp;H386</f>
        <v>17308518026 03B</v>
      </c>
      <c r="M386" s="302" t="str">
        <f aca="false">B386&amp;F386&amp;H386&amp;C386</f>
        <v>Slovenský zväz JudodBScheffel Oliver</v>
      </c>
      <c r="N386" s="288" t="str">
        <f aca="false">+I386&amp;H386</f>
        <v>17308518dB</v>
      </c>
    </row>
    <row r="387" customFormat="false" ht="9.75" hidden="false" customHeight="false" outlineLevel="0" collapsed="false">
      <c r="A387" s="258" t="s">
        <v>1797</v>
      </c>
      <c r="B387" s="294" t="str">
        <f aca="false">VLOOKUP(A387,Adr!A:B,2,FALSE())</f>
        <v>Slovenský zväz Judo</v>
      </c>
      <c r="C387" s="295" t="s">
        <v>2768</v>
      </c>
      <c r="D387" s="296" t="n">
        <v>20000</v>
      </c>
      <c r="E387" s="305" t="n">
        <v>0</v>
      </c>
      <c r="F387" s="298" t="s">
        <v>382</v>
      </c>
      <c r="G387" s="299" t="s">
        <v>358</v>
      </c>
      <c r="H387" s="299" t="s">
        <v>2413</v>
      </c>
      <c r="I387" s="300" t="str">
        <f aca="false">A387&amp;F387</f>
        <v>17308518d</v>
      </c>
      <c r="J387" s="301" t="str">
        <f aca="false">A387&amp;G387</f>
        <v>17308518026 03</v>
      </c>
      <c r="K387" s="302"/>
      <c r="L387" s="301" t="str">
        <f aca="false">A387&amp;G387&amp;H387</f>
        <v>17308518026 03B</v>
      </c>
      <c r="M387" s="302" t="str">
        <f aca="false">B387&amp;F387&amp;H387&amp;C387</f>
        <v>Slovenský zväz JudodBTománková Patrícia</v>
      </c>
      <c r="N387" s="288" t="str">
        <f aca="false">+I387&amp;H387</f>
        <v>17308518dB</v>
      </c>
    </row>
    <row r="388" customFormat="false" ht="9.75" hidden="false" customHeight="false" outlineLevel="0" collapsed="false">
      <c r="A388" s="298" t="s">
        <v>1797</v>
      </c>
      <c r="B388" s="294" t="str">
        <f aca="false">VLOOKUP(A388,Adr!A:B,2,FALSE())</f>
        <v>Slovenský zväz Judo</v>
      </c>
      <c r="C388" s="303" t="s">
        <v>387</v>
      </c>
      <c r="D388" s="314" t="n">
        <v>50000</v>
      </c>
      <c r="E388" s="305" t="n">
        <v>0</v>
      </c>
      <c r="F388" s="298" t="s">
        <v>386</v>
      </c>
      <c r="G388" s="299" t="s">
        <v>358</v>
      </c>
      <c r="H388" s="299" t="s">
        <v>2413</v>
      </c>
      <c r="I388" s="300" t="str">
        <f aca="false">A388&amp;F388</f>
        <v>17308518f</v>
      </c>
      <c r="J388" s="301" t="str">
        <f aca="false">A388&amp;G388</f>
        <v>17308518026 03</v>
      </c>
      <c r="K388" s="302"/>
      <c r="L388" s="301" t="str">
        <f aca="false">A388&amp;G388&amp;H388</f>
        <v>17308518026 03B</v>
      </c>
      <c r="M388" s="302" t="str">
        <f aca="false">B388&amp;F388&amp;H388&amp;C388</f>
        <v>Slovenský zväz JudofBplnenie úloh verejného záujmu v športe</v>
      </c>
      <c r="N388" s="288" t="str">
        <f aca="false">+I388&amp;H388</f>
        <v>17308518fB</v>
      </c>
    </row>
    <row r="389" customFormat="false" ht="9.75" hidden="false" customHeight="false" outlineLevel="0" collapsed="false">
      <c r="A389" s="258" t="s">
        <v>1806</v>
      </c>
      <c r="B389" s="294" t="str">
        <f aca="false">VLOOKUP(A389,Adr!A:B,2,FALSE())</f>
        <v>Slovenský Zväz Karate</v>
      </c>
      <c r="C389" s="299" t="s">
        <v>2769</v>
      </c>
      <c r="D389" s="309" t="n">
        <v>621440</v>
      </c>
      <c r="E389" s="305" t="n">
        <v>0</v>
      </c>
      <c r="F389" s="298" t="s">
        <v>376</v>
      </c>
      <c r="G389" s="299" t="s">
        <v>356</v>
      </c>
      <c r="H389" s="299" t="s">
        <v>2413</v>
      </c>
      <c r="I389" s="300" t="str">
        <f aca="false">A389&amp;F389</f>
        <v>30811571a</v>
      </c>
      <c r="J389" s="301" t="str">
        <f aca="false">A389&amp;G389</f>
        <v>30811571026 02</v>
      </c>
      <c r="K389" s="302" t="s">
        <v>2770</v>
      </c>
      <c r="L389" s="301" t="str">
        <f aca="false">A389&amp;G389&amp;H389</f>
        <v>30811571026 02B</v>
      </c>
      <c r="M389" s="302" t="str">
        <f aca="false">B389&amp;F389&amp;H389&amp;C389</f>
        <v>Slovenský Zväz KarateaBkarate - bežné transfery</v>
      </c>
      <c r="N389" s="288" t="str">
        <f aca="false">+I389&amp;H389</f>
        <v>30811571aB</v>
      </c>
    </row>
    <row r="390" customFormat="false" ht="9.75" hidden="false" customHeight="false" outlineLevel="0" collapsed="false">
      <c r="A390" s="258" t="s">
        <v>1806</v>
      </c>
      <c r="B390" s="294" t="str">
        <f aca="false">VLOOKUP(A390,Adr!A:B,2,FALSE())</f>
        <v>Slovenský Zväz Karate</v>
      </c>
      <c r="C390" s="299" t="s">
        <v>2771</v>
      </c>
      <c r="D390" s="309" t="n">
        <v>9761</v>
      </c>
      <c r="E390" s="297" t="n">
        <v>0</v>
      </c>
      <c r="F390" s="298" t="s">
        <v>380</v>
      </c>
      <c r="G390" s="299" t="s">
        <v>358</v>
      </c>
      <c r="H390" s="299" t="s">
        <v>2413</v>
      </c>
      <c r="I390" s="300" t="str">
        <f aca="false">A390&amp;F390</f>
        <v>30811571c</v>
      </c>
      <c r="J390" s="301" t="str">
        <f aca="false">A390&amp;G390</f>
        <v>30811571026 03</v>
      </c>
      <c r="K390" s="302"/>
      <c r="L390" s="301" t="str">
        <f aca="false">A390&amp;G390&amp;H390</f>
        <v>30811571026 03B</v>
      </c>
      <c r="M390" s="302" t="str">
        <f aca="false">B390&amp;F390&amp;H390&amp;C390</f>
        <v>Slovenský Zväz KaratecBzabezpečenie a rozvoj športu karate zdravotne postihnutých športovcov</v>
      </c>
      <c r="N390" s="288" t="str">
        <f aca="false">+I390&amp;H390</f>
        <v>30811571cB</v>
      </c>
    </row>
    <row r="391" customFormat="false" ht="9.75" hidden="false" customHeight="false" outlineLevel="0" collapsed="false">
      <c r="A391" s="308" t="s">
        <v>1806</v>
      </c>
      <c r="B391" s="294" t="str">
        <f aca="false">VLOOKUP(A391,Adr!A:B,2,FALSE())</f>
        <v>Slovenský Zväz Karate</v>
      </c>
      <c r="C391" s="295" t="s">
        <v>2772</v>
      </c>
      <c r="D391" s="296" t="n">
        <v>30000</v>
      </c>
      <c r="E391" s="297" t="n">
        <v>0</v>
      </c>
      <c r="F391" s="298" t="s">
        <v>382</v>
      </c>
      <c r="G391" s="299" t="s">
        <v>358</v>
      </c>
      <c r="H391" s="299" t="s">
        <v>2413</v>
      </c>
      <c r="I391" s="300" t="str">
        <f aca="false">A391&amp;F391</f>
        <v>30811571d</v>
      </c>
      <c r="J391" s="301" t="str">
        <f aca="false">A391&amp;G391</f>
        <v>30811571026 03</v>
      </c>
      <c r="K391" s="302"/>
      <c r="L391" s="301" t="str">
        <f aca="false">A391&amp;G391&amp;H391</f>
        <v>30811571026 03B</v>
      </c>
      <c r="M391" s="302" t="str">
        <f aca="false">B391&amp;F391&amp;H391&amp;C391</f>
        <v>Slovenský Zväz KaratedBBakoš Suchánková Ingrida</v>
      </c>
      <c r="N391" s="288" t="str">
        <f aca="false">+I391&amp;H391</f>
        <v>30811571dB</v>
      </c>
    </row>
    <row r="392" customFormat="false" ht="9.75" hidden="false" customHeight="false" outlineLevel="0" collapsed="false">
      <c r="A392" s="298" t="s">
        <v>1806</v>
      </c>
      <c r="B392" s="294" t="str">
        <f aca="false">VLOOKUP(A392,Adr!A:B,2,FALSE())</f>
        <v>Slovenský Zväz Karate</v>
      </c>
      <c r="C392" s="306" t="s">
        <v>2773</v>
      </c>
      <c r="D392" s="307" t="n">
        <v>10000</v>
      </c>
      <c r="E392" s="305" t="n">
        <v>0</v>
      </c>
      <c r="F392" s="298" t="s">
        <v>382</v>
      </c>
      <c r="G392" s="299" t="s">
        <v>358</v>
      </c>
      <c r="H392" s="299" t="s">
        <v>2413</v>
      </c>
      <c r="I392" s="300" t="str">
        <f aca="false">A392&amp;F392</f>
        <v>30811571d</v>
      </c>
      <c r="J392" s="301" t="str">
        <f aca="false">A392&amp;G392</f>
        <v>30811571026 03</v>
      </c>
      <c r="K392" s="302"/>
      <c r="L392" s="301" t="str">
        <f aca="false">A392&amp;G392&amp;H392</f>
        <v>30811571026 03B</v>
      </c>
      <c r="M392" s="302" t="str">
        <f aca="false">B392&amp;F392&amp;H392&amp;C392</f>
        <v>Slovenský Zväz KaratedBImrich Dominik</v>
      </c>
      <c r="N392" s="288" t="str">
        <f aca="false">+I392&amp;H392</f>
        <v>30811571dB</v>
      </c>
    </row>
    <row r="393" customFormat="false" ht="9.75" hidden="false" customHeight="false" outlineLevel="0" collapsed="false">
      <c r="A393" s="308" t="s">
        <v>1806</v>
      </c>
      <c r="B393" s="294" t="str">
        <f aca="false">VLOOKUP(A393,Adr!A:B,2,FALSE())</f>
        <v>Slovenský Zväz Karate</v>
      </c>
      <c r="C393" s="306" t="s">
        <v>2774</v>
      </c>
      <c r="D393" s="296" t="n">
        <v>10000</v>
      </c>
      <c r="E393" s="297" t="n">
        <v>0</v>
      </c>
      <c r="F393" s="298" t="s">
        <v>400</v>
      </c>
      <c r="G393" s="299" t="s">
        <v>358</v>
      </c>
      <c r="H393" s="299" t="s">
        <v>2413</v>
      </c>
      <c r="I393" s="300" t="str">
        <f aca="false">A393&amp;F393</f>
        <v>30811571m</v>
      </c>
      <c r="J393" s="301" t="str">
        <f aca="false">A393&amp;G393</f>
        <v>30811571026 03</v>
      </c>
      <c r="K393" s="302"/>
      <c r="L393" s="301" t="str">
        <f aca="false">A393&amp;G393&amp;H393</f>
        <v>30811571026 03B</v>
      </c>
      <c r="M393" s="302" t="str">
        <f aca="false">B393&amp;F393&amp;H393&amp;C393</f>
        <v>Slovenský Zväz KaratemBVeľká cena Slovenska</v>
      </c>
      <c r="N393" s="288" t="str">
        <f aca="false">+I393&amp;H393</f>
        <v>30811571mB</v>
      </c>
    </row>
    <row r="394" customFormat="false" ht="9.75" hidden="false" customHeight="false" outlineLevel="0" collapsed="false">
      <c r="A394" s="277" t="s">
        <v>1813</v>
      </c>
      <c r="B394" s="294" t="str">
        <f aca="false">VLOOKUP(A394,Adr!A:B,2,FALSE())</f>
        <v>Slovenský zväz kickboxu</v>
      </c>
      <c r="C394" s="299" t="s">
        <v>2775</v>
      </c>
      <c r="D394" s="309" t="n">
        <v>94554</v>
      </c>
      <c r="E394" s="305" t="n">
        <v>0</v>
      </c>
      <c r="F394" s="298" t="s">
        <v>376</v>
      </c>
      <c r="G394" s="299" t="s">
        <v>356</v>
      </c>
      <c r="H394" s="299" t="s">
        <v>2413</v>
      </c>
      <c r="I394" s="300" t="str">
        <f aca="false">A394&amp;F394</f>
        <v>31119247a</v>
      </c>
      <c r="J394" s="301" t="str">
        <f aca="false">A394&amp;G394</f>
        <v>31119247026 02</v>
      </c>
      <c r="K394" s="302" t="s">
        <v>2776</v>
      </c>
      <c r="L394" s="301" t="str">
        <f aca="false">A394&amp;G394&amp;H394</f>
        <v>31119247026 02B</v>
      </c>
      <c r="M394" s="302" t="str">
        <f aca="false">B394&amp;F394&amp;H394&amp;C394</f>
        <v>Slovenský zväz kickboxuaBkickbox - bežné transfery</v>
      </c>
      <c r="N394" s="288" t="str">
        <f aca="false">+I394&amp;H394</f>
        <v>31119247aB</v>
      </c>
    </row>
    <row r="395" customFormat="false" ht="9.75" hidden="false" customHeight="false" outlineLevel="0" collapsed="false">
      <c r="A395" s="310" t="s">
        <v>1813</v>
      </c>
      <c r="B395" s="294" t="str">
        <f aca="false">VLOOKUP(A395,Adr!A:B,2,FALSE())</f>
        <v>Slovenský zväz kickboxu</v>
      </c>
      <c r="C395" s="295" t="s">
        <v>2777</v>
      </c>
      <c r="D395" s="296" t="n">
        <v>20000</v>
      </c>
      <c r="E395" s="297" t="n">
        <v>0</v>
      </c>
      <c r="F395" s="298" t="s">
        <v>382</v>
      </c>
      <c r="G395" s="299" t="s">
        <v>358</v>
      </c>
      <c r="H395" s="299" t="s">
        <v>2413</v>
      </c>
      <c r="I395" s="300" t="str">
        <f aca="false">A395&amp;F395</f>
        <v>31119247d</v>
      </c>
      <c r="J395" s="301" t="str">
        <f aca="false">A395&amp;G395</f>
        <v>31119247026 03</v>
      </c>
      <c r="K395" s="302"/>
      <c r="L395" s="301" t="str">
        <f aca="false">A395&amp;G395&amp;H395</f>
        <v>31119247026 03B</v>
      </c>
      <c r="M395" s="302" t="str">
        <f aca="false">B395&amp;F395&amp;H395&amp;C395</f>
        <v>Slovenský zväz kickboxudBCmárová Lucia</v>
      </c>
      <c r="N395" s="288" t="str">
        <f aca="false">+I395&amp;H395</f>
        <v>31119247dB</v>
      </c>
    </row>
    <row r="396" customFormat="false" ht="9.75" hidden="false" customHeight="false" outlineLevel="0" collapsed="false">
      <c r="A396" s="298" t="s">
        <v>1813</v>
      </c>
      <c r="B396" s="294" t="str">
        <f aca="false">VLOOKUP(A396,Adr!A:B,2,FALSE())</f>
        <v>Slovenský zväz kickboxu</v>
      </c>
      <c r="C396" s="306" t="s">
        <v>2778</v>
      </c>
      <c r="D396" s="307" t="n">
        <v>30000</v>
      </c>
      <c r="E396" s="305" t="n">
        <v>0</v>
      </c>
      <c r="F396" s="298" t="s">
        <v>382</v>
      </c>
      <c r="G396" s="299" t="s">
        <v>358</v>
      </c>
      <c r="H396" s="299" t="s">
        <v>2413</v>
      </c>
      <c r="I396" s="300" t="str">
        <f aca="false">A396&amp;F396</f>
        <v>31119247d</v>
      </c>
      <c r="J396" s="301" t="str">
        <f aca="false">A396&amp;G396</f>
        <v>31119247026 03</v>
      </c>
      <c r="K396" s="302"/>
      <c r="L396" s="301" t="str">
        <f aca="false">A396&amp;G396&amp;H396</f>
        <v>31119247026 03B</v>
      </c>
      <c r="M396" s="302" t="str">
        <f aca="false">B396&amp;F396&amp;H396&amp;C396</f>
        <v>Slovenský zväz kickboxudBTessier Lucia</v>
      </c>
      <c r="N396" s="288" t="str">
        <f aca="false">+I396&amp;H396</f>
        <v>31119247dB</v>
      </c>
    </row>
    <row r="397" customFormat="false" ht="19.5" hidden="false" customHeight="false" outlineLevel="0" collapsed="false">
      <c r="A397" s="298" t="s">
        <v>1813</v>
      </c>
      <c r="B397" s="294" t="str">
        <f aca="false">VLOOKUP(A397,Adr!A:B,2,FALSE())</f>
        <v>Slovenský zväz kickboxu</v>
      </c>
      <c r="C397" s="303" t="s">
        <v>2779</v>
      </c>
      <c r="D397" s="304" t="n">
        <v>27100</v>
      </c>
      <c r="E397" s="297" t="n">
        <v>0</v>
      </c>
      <c r="F397" s="298" t="s">
        <v>386</v>
      </c>
      <c r="G397" s="299" t="s">
        <v>358</v>
      </c>
      <c r="H397" s="299" t="s">
        <v>2413</v>
      </c>
      <c r="I397" s="300" t="str">
        <f aca="false">A397&amp;F397</f>
        <v>31119247f</v>
      </c>
      <c r="J397" s="301" t="str">
        <f aca="false">A397&amp;G397</f>
        <v>31119247026 03</v>
      </c>
      <c r="K397" s="302"/>
      <c r="L397" s="301" t="str">
        <f aca="false">A397&amp;G397&amp;H397</f>
        <v>31119247026 03B</v>
      </c>
      <c r="M397" s="302" t="str">
        <f aca="false">B397&amp;F397&amp;H397&amp;C397</f>
        <v>Slovenský zväz kickboxufBzabezpečenie účasti športovej reprezentácie SR na Majstrovstcách sveta WAKO</v>
      </c>
      <c r="N397" s="288" t="str">
        <f aca="false">+I397&amp;H397</f>
        <v>31119247fB</v>
      </c>
    </row>
    <row r="398" customFormat="false" ht="9.75" hidden="false" customHeight="false" outlineLevel="0" collapsed="false">
      <c r="A398" s="308" t="s">
        <v>1813</v>
      </c>
      <c r="B398" s="294" t="str">
        <f aca="false">VLOOKUP(A398,Adr!A:B,2,FALSE())</f>
        <v>Slovenský zväz kickboxu</v>
      </c>
      <c r="C398" s="306" t="s">
        <v>2780</v>
      </c>
      <c r="D398" s="296" t="n">
        <v>7000</v>
      </c>
      <c r="E398" s="297" t="n">
        <v>0</v>
      </c>
      <c r="F398" s="298" t="s">
        <v>400</v>
      </c>
      <c r="G398" s="299" t="s">
        <v>358</v>
      </c>
      <c r="H398" s="299" t="s">
        <v>2413</v>
      </c>
      <c r="I398" s="300" t="str">
        <f aca="false">A398&amp;F398</f>
        <v>31119247m</v>
      </c>
      <c r="J398" s="301" t="str">
        <f aca="false">A398&amp;G398</f>
        <v>31119247026 03</v>
      </c>
      <c r="K398" s="302"/>
      <c r="L398" s="301" t="str">
        <f aca="false">A398&amp;G398&amp;H398</f>
        <v>31119247026 03B</v>
      </c>
      <c r="M398" s="302" t="str">
        <f aca="false">B398&amp;F398&amp;H398&amp;C398</f>
        <v>Slovenský zväz kickboxumBSlovak Open 2025 – Memoriál Ladislava Doky Tótha</v>
      </c>
      <c r="N398" s="288" t="str">
        <f aca="false">+I398&amp;H398</f>
        <v>31119247mB</v>
      </c>
    </row>
    <row r="399" customFormat="false" ht="9.75" hidden="false" customHeight="false" outlineLevel="0" collapsed="false">
      <c r="A399" s="258" t="s">
        <v>1820</v>
      </c>
      <c r="B399" s="294" t="str">
        <f aca="false">VLOOKUP(A399,Adr!A:B,2,FALSE())</f>
        <v>Slovenský zväz ľadového hokeja</v>
      </c>
      <c r="C399" s="295" t="s">
        <v>2781</v>
      </c>
      <c r="D399" s="309" t="n">
        <v>6252588</v>
      </c>
      <c r="E399" s="297" t="n">
        <v>0</v>
      </c>
      <c r="F399" s="298" t="s">
        <v>376</v>
      </c>
      <c r="G399" s="299" t="s">
        <v>356</v>
      </c>
      <c r="H399" s="299" t="s">
        <v>2413</v>
      </c>
      <c r="I399" s="300" t="str">
        <f aca="false">A399&amp;F399</f>
        <v>30845386a</v>
      </c>
      <c r="J399" s="301" t="str">
        <f aca="false">A399&amp;G399</f>
        <v>30845386026 02</v>
      </c>
      <c r="K399" s="302" t="s">
        <v>2782</v>
      </c>
      <c r="L399" s="301" t="str">
        <f aca="false">A399&amp;G399&amp;H399</f>
        <v>30845386026 02B</v>
      </c>
      <c r="M399" s="302" t="str">
        <f aca="false">B399&amp;F399&amp;H399&amp;C399</f>
        <v>Slovenský zväz ľadového hokejaaBľadový hokej - bežné transfery</v>
      </c>
      <c r="N399" s="288" t="str">
        <f aca="false">+I399&amp;H399</f>
        <v>30845386aB</v>
      </c>
    </row>
    <row r="400" customFormat="false" ht="9.75" hidden="false" customHeight="false" outlineLevel="0" collapsed="false">
      <c r="A400" s="298" t="s">
        <v>1828</v>
      </c>
      <c r="B400" s="294" t="str">
        <f aca="false">VLOOKUP(A400,Adr!A:B,2,FALSE())</f>
        <v>Slovenský zväz malého futbalu</v>
      </c>
      <c r="C400" s="306" t="s">
        <v>389</v>
      </c>
      <c r="D400" s="307" t="n">
        <v>250000</v>
      </c>
      <c r="E400" s="297" t="n">
        <v>0</v>
      </c>
      <c r="F400" s="298" t="s">
        <v>388</v>
      </c>
      <c r="G400" s="299" t="s">
        <v>358</v>
      </c>
      <c r="H400" s="299" t="s">
        <v>2413</v>
      </c>
      <c r="I400" s="300" t="str">
        <f aca="false">A400&amp;F400</f>
        <v>30865930g</v>
      </c>
      <c r="J400" s="301" t="str">
        <f aca="false">A400&amp;G400</f>
        <v>30865930026 03</v>
      </c>
      <c r="K400" s="302"/>
      <c r="L400" s="301" t="str">
        <f aca="false">A400&amp;G400&amp;H400</f>
        <v>30865930026 03B</v>
      </c>
      <c r="M400" s="302" t="str">
        <f aca="false">B400&amp;F400&amp;H400&amp;C400</f>
        <v>Slovenský zväz malého futbalugBrozvoj športov, ktoré nie sú uznanými podľa zákona č. 440/2015 Z. z.</v>
      </c>
      <c r="N400" s="288" t="str">
        <f aca="false">+I400&amp;H400</f>
        <v>30865930gB</v>
      </c>
    </row>
    <row r="401" customFormat="false" ht="9.75" hidden="false" customHeight="false" outlineLevel="0" collapsed="false">
      <c r="A401" s="298" t="s">
        <v>1835</v>
      </c>
      <c r="B401" s="294" t="str">
        <f aca="false">VLOOKUP(A401,Adr!A:B,2,FALSE())</f>
        <v>Slovenský zväz moderného päťboja</v>
      </c>
      <c r="C401" s="306" t="s">
        <v>2783</v>
      </c>
      <c r="D401" s="307" t="n">
        <v>67606</v>
      </c>
      <c r="E401" s="297" t="n">
        <v>0</v>
      </c>
      <c r="F401" s="298" t="s">
        <v>376</v>
      </c>
      <c r="G401" s="299" t="s">
        <v>356</v>
      </c>
      <c r="H401" s="299" t="s">
        <v>2413</v>
      </c>
      <c r="I401" s="300" t="str">
        <f aca="false">A401&amp;F401</f>
        <v>30788714a</v>
      </c>
      <c r="J401" s="301" t="str">
        <f aca="false">A401&amp;G401</f>
        <v>30788714026 02</v>
      </c>
      <c r="K401" s="302" t="s">
        <v>2784</v>
      </c>
      <c r="L401" s="301" t="str">
        <f aca="false">A401&amp;G401&amp;H401</f>
        <v>30788714026 02B</v>
      </c>
      <c r="M401" s="302" t="str">
        <f aca="false">B401&amp;F401&amp;H401&amp;C401</f>
        <v>Slovenský zväz moderného päťbojaaBmoderný päťboj - bežné transfery</v>
      </c>
      <c r="N401" s="288" t="str">
        <f aca="false">+I401&amp;H401</f>
        <v>30788714aB</v>
      </c>
    </row>
    <row r="402" customFormat="false" ht="9.75" hidden="false" customHeight="false" outlineLevel="0" collapsed="false">
      <c r="A402" s="298" t="s">
        <v>1842</v>
      </c>
      <c r="B402" s="294" t="str">
        <f aca="false">VLOOKUP(A402,Adr!A:B,2,FALSE())</f>
        <v>Slovenský zväz orientačných športov</v>
      </c>
      <c r="C402" s="295" t="s">
        <v>2785</v>
      </c>
      <c r="D402" s="296" t="n">
        <v>33142</v>
      </c>
      <c r="E402" s="305" t="n">
        <v>0</v>
      </c>
      <c r="F402" s="298" t="s">
        <v>376</v>
      </c>
      <c r="G402" s="299" t="s">
        <v>356</v>
      </c>
      <c r="H402" s="299" t="s">
        <v>2413</v>
      </c>
      <c r="I402" s="300" t="str">
        <f aca="false">A402&amp;F402</f>
        <v>30806518a</v>
      </c>
      <c r="J402" s="301" t="str">
        <f aca="false">A402&amp;G402</f>
        <v>30806518026 02</v>
      </c>
      <c r="K402" s="302" t="s">
        <v>2786</v>
      </c>
      <c r="L402" s="301" t="str">
        <f aca="false">A402&amp;G402&amp;H402</f>
        <v>30806518026 02B</v>
      </c>
      <c r="M402" s="302" t="str">
        <f aca="false">B402&amp;F402&amp;H402&amp;C402</f>
        <v>Slovenský zväz orientačných športovaBorientačné športy - bežné transfery</v>
      </c>
      <c r="N402" s="288" t="str">
        <f aca="false">+I402&amp;H402</f>
        <v>30806518aB</v>
      </c>
    </row>
    <row r="403" customFormat="false" ht="9.75" hidden="false" customHeight="false" outlineLevel="0" collapsed="false">
      <c r="A403" s="258" t="s">
        <v>1849</v>
      </c>
      <c r="B403" s="294" t="str">
        <f aca="false">VLOOKUP(A403,Adr!A:B,2,FALSE())</f>
        <v>Slovenský zväz pozemného hokeja</v>
      </c>
      <c r="C403" s="295" t="s">
        <v>2787</v>
      </c>
      <c r="D403" s="296" t="n">
        <v>93075</v>
      </c>
      <c r="E403" s="297" t="n">
        <v>0</v>
      </c>
      <c r="F403" s="298" t="s">
        <v>376</v>
      </c>
      <c r="G403" s="299" t="s">
        <v>356</v>
      </c>
      <c r="H403" s="299" t="s">
        <v>2413</v>
      </c>
      <c r="I403" s="300" t="str">
        <f aca="false">A403&amp;F403</f>
        <v>31751075a</v>
      </c>
      <c r="J403" s="301" t="str">
        <f aca="false">A403&amp;G403</f>
        <v>31751075026 02</v>
      </c>
      <c r="K403" s="302" t="s">
        <v>2788</v>
      </c>
      <c r="L403" s="301" t="str">
        <f aca="false">A403&amp;G403&amp;H403</f>
        <v>31751075026 02B</v>
      </c>
      <c r="M403" s="302" t="str">
        <f aca="false">B403&amp;F403&amp;H403&amp;C403</f>
        <v>Slovenský zväz pozemného hokejaaBpozemný hokej - bežné transfery</v>
      </c>
      <c r="N403" s="288" t="str">
        <f aca="false">+I403&amp;H403</f>
        <v>31751075aB</v>
      </c>
    </row>
    <row r="404" customFormat="false" ht="9.75" hidden="false" customHeight="false" outlineLevel="0" collapsed="false">
      <c r="A404" s="310" t="s">
        <v>1857</v>
      </c>
      <c r="B404" s="294" t="str">
        <f aca="false">VLOOKUP(A404,Adr!A:B,2,FALSE())</f>
        <v>Slovenský zväz psích záprahov</v>
      </c>
      <c r="C404" s="295" t="s">
        <v>2789</v>
      </c>
      <c r="D404" s="296" t="n">
        <v>23823</v>
      </c>
      <c r="E404" s="297" t="n">
        <v>0</v>
      </c>
      <c r="F404" s="298" t="s">
        <v>376</v>
      </c>
      <c r="G404" s="299" t="s">
        <v>356</v>
      </c>
      <c r="H404" s="299" t="s">
        <v>2413</v>
      </c>
      <c r="I404" s="300" t="str">
        <f aca="false">A404&amp;F404</f>
        <v>37818058a</v>
      </c>
      <c r="J404" s="301" t="str">
        <f aca="false">A404&amp;G404</f>
        <v>37818058026 02</v>
      </c>
      <c r="K404" s="302" t="s">
        <v>2790</v>
      </c>
      <c r="L404" s="301" t="str">
        <f aca="false">A404&amp;G404&amp;H404</f>
        <v>37818058026 02B</v>
      </c>
      <c r="M404" s="302" t="str">
        <f aca="false">B404&amp;F404&amp;H404&amp;C404</f>
        <v>Slovenský zväz psích záprahovaBpsie záprahy - bežné transfery</v>
      </c>
      <c r="N404" s="288" t="str">
        <f aca="false">+I404&amp;H404</f>
        <v>37818058aB</v>
      </c>
    </row>
    <row r="405" customFormat="false" ht="9.75" hidden="false" customHeight="false" outlineLevel="0" collapsed="false">
      <c r="A405" s="298" t="s">
        <v>1866</v>
      </c>
      <c r="B405" s="294" t="str">
        <f aca="false">VLOOKUP(A405,Adr!A:B,2,FALSE())</f>
        <v>Slovenský zväz rádioamatérov</v>
      </c>
      <c r="C405" s="303" t="s">
        <v>2445</v>
      </c>
      <c r="D405" s="304" t="n">
        <v>15000</v>
      </c>
      <c r="E405" s="297" t="n">
        <v>0</v>
      </c>
      <c r="F405" s="298" t="s">
        <v>386</v>
      </c>
      <c r="G405" s="299" t="s">
        <v>358</v>
      </c>
      <c r="H405" s="299" t="s">
        <v>2413</v>
      </c>
      <c r="I405" s="300" t="str">
        <f aca="false">A405&amp;F405</f>
        <v>00896896f</v>
      </c>
      <c r="J405" s="301" t="str">
        <f aca="false">A405&amp;G405</f>
        <v>00896896026 03</v>
      </c>
      <c r="K405" s="302"/>
      <c r="L405" s="301" t="str">
        <f aca="false">A405&amp;G405&amp;H405</f>
        <v>00896896026 03B</v>
      </c>
      <c r="M405" s="302" t="str">
        <f aca="false">B405&amp;F405&amp;H405&amp;C405</f>
        <v>Slovenský zväz rádioamatérovfBpodpora a rozvoj športu</v>
      </c>
      <c r="N405" s="288" t="str">
        <f aca="false">+I405&amp;H405</f>
        <v>00896896fB</v>
      </c>
    </row>
    <row r="406" customFormat="false" ht="9.75" hidden="false" customHeight="false" outlineLevel="0" collapsed="false">
      <c r="A406" s="310" t="s">
        <v>1875</v>
      </c>
      <c r="B406" s="294" t="str">
        <f aca="false">VLOOKUP(A406,Adr!A:B,2,FALSE())</f>
        <v>Slovenský zväz rybolovnej techniky</v>
      </c>
      <c r="C406" s="295" t="s">
        <v>2791</v>
      </c>
      <c r="D406" s="296" t="n">
        <v>47542</v>
      </c>
      <c r="E406" s="305" t="n">
        <v>0</v>
      </c>
      <c r="F406" s="298" t="s">
        <v>376</v>
      </c>
      <c r="G406" s="299" t="s">
        <v>356</v>
      </c>
      <c r="H406" s="299" t="s">
        <v>2413</v>
      </c>
      <c r="I406" s="300" t="str">
        <f aca="false">A406&amp;F406</f>
        <v>31871526a</v>
      </c>
      <c r="J406" s="301" t="str">
        <f aca="false">A406&amp;G406</f>
        <v>31871526026 02</v>
      </c>
      <c r="K406" s="302" t="s">
        <v>2792</v>
      </c>
      <c r="L406" s="301" t="str">
        <f aca="false">A406&amp;G406&amp;H406</f>
        <v>31871526026 02B</v>
      </c>
      <c r="M406" s="302" t="str">
        <f aca="false">B406&amp;F406&amp;H406&amp;C406</f>
        <v>Slovenský zväz rybolovnej technikyaBrybolovná technika - bežné transfery</v>
      </c>
      <c r="N406" s="288" t="str">
        <f aca="false">+I406&amp;H406</f>
        <v>31871526aB</v>
      </c>
    </row>
    <row r="407" customFormat="false" ht="9.75" hidden="false" customHeight="false" outlineLevel="0" collapsed="false">
      <c r="A407" s="310" t="s">
        <v>1883</v>
      </c>
      <c r="B407" s="294" t="str">
        <f aca="false">VLOOKUP(A407,Adr!A:B,2,FALSE())</f>
        <v>Slovenský zväz sánkarov</v>
      </c>
      <c r="C407" s="295" t="s">
        <v>2793</v>
      </c>
      <c r="D407" s="296" t="n">
        <v>80427</v>
      </c>
      <c r="E407" s="297" t="n">
        <v>0</v>
      </c>
      <c r="F407" s="298" t="s">
        <v>376</v>
      </c>
      <c r="G407" s="299" t="s">
        <v>356</v>
      </c>
      <c r="H407" s="299" t="s">
        <v>2413</v>
      </c>
      <c r="I407" s="300" t="str">
        <f aca="false">A407&amp;F407</f>
        <v>31989373a</v>
      </c>
      <c r="J407" s="301" t="str">
        <f aca="false">A407&amp;G407</f>
        <v>31989373026 02</v>
      </c>
      <c r="K407" s="302" t="s">
        <v>2794</v>
      </c>
      <c r="L407" s="301" t="str">
        <f aca="false">A407&amp;G407&amp;H407</f>
        <v>31989373026 02B</v>
      </c>
      <c r="M407" s="302" t="str">
        <f aca="false">B407&amp;F407&amp;H407&amp;C407</f>
        <v>Slovenský zväz sánkarovaBsánkovanie - bežné transfery</v>
      </c>
      <c r="N407" s="288" t="str">
        <f aca="false">+I407&amp;H407</f>
        <v>31989373aB</v>
      </c>
    </row>
    <row r="408" customFormat="false" ht="9.75" hidden="false" customHeight="false" outlineLevel="0" collapsed="false">
      <c r="A408" s="298" t="s">
        <v>1883</v>
      </c>
      <c r="B408" s="294" t="str">
        <f aca="false">VLOOKUP(A408,Adr!A:B,2,FALSE())</f>
        <v>Slovenský zväz sánkarov</v>
      </c>
      <c r="C408" s="306" t="s">
        <v>2795</v>
      </c>
      <c r="D408" s="307" t="n">
        <v>7500</v>
      </c>
      <c r="E408" s="297" t="n">
        <v>0</v>
      </c>
      <c r="F408" s="298" t="s">
        <v>382</v>
      </c>
      <c r="G408" s="299" t="s">
        <v>358</v>
      </c>
      <c r="H408" s="299" t="s">
        <v>2413</v>
      </c>
      <c r="I408" s="300" t="str">
        <f aca="false">A408&amp;F408</f>
        <v>31989373d</v>
      </c>
      <c r="J408" s="301" t="str">
        <f aca="false">A408&amp;G408</f>
        <v>31989373026 03</v>
      </c>
      <c r="K408" s="302"/>
      <c r="L408" s="301" t="str">
        <f aca="false">A408&amp;G408&amp;H408</f>
        <v>31989373026 03B</v>
      </c>
      <c r="M408" s="302" t="str">
        <f aca="false">B408&amp;F408&amp;H408&amp;C408</f>
        <v>Slovenský zväz sánkarovdBBosman Christián</v>
      </c>
      <c r="N408" s="288" t="str">
        <f aca="false">+I408&amp;H408</f>
        <v>31989373dB</v>
      </c>
    </row>
    <row r="409" customFormat="false" ht="9.75" hidden="false" customHeight="false" outlineLevel="0" collapsed="false">
      <c r="A409" s="308" t="s">
        <v>1883</v>
      </c>
      <c r="B409" s="294" t="str">
        <f aca="false">VLOOKUP(A409,Adr!A:B,2,FALSE())</f>
        <v>Slovenský zväz sánkarov</v>
      </c>
      <c r="C409" s="295" t="s">
        <v>2796</v>
      </c>
      <c r="D409" s="296" t="n">
        <v>7500</v>
      </c>
      <c r="E409" s="305" t="n">
        <v>0</v>
      </c>
      <c r="F409" s="298" t="s">
        <v>382</v>
      </c>
      <c r="G409" s="299" t="s">
        <v>358</v>
      </c>
      <c r="H409" s="299" t="s">
        <v>2413</v>
      </c>
      <c r="I409" s="300" t="str">
        <f aca="false">A409&amp;F409</f>
        <v>31989373d</v>
      </c>
      <c r="J409" s="301" t="str">
        <f aca="false">A409&amp;G409</f>
        <v>31989373026 03</v>
      </c>
      <c r="K409" s="302"/>
      <c r="L409" s="301" t="str">
        <f aca="false">A409&amp;G409&amp;H409</f>
        <v>31989373026 03B</v>
      </c>
      <c r="M409" s="302" t="str">
        <f aca="false">B409&amp;F409&amp;H409&amp;C409</f>
        <v>Slovenský zväz sánkarovdBMick Bruno</v>
      </c>
      <c r="N409" s="288" t="str">
        <f aca="false">+I409&amp;H409</f>
        <v>31989373dB</v>
      </c>
    </row>
    <row r="410" customFormat="false" ht="9.75" hidden="false" customHeight="false" outlineLevel="0" collapsed="false">
      <c r="A410" s="310" t="s">
        <v>1883</v>
      </c>
      <c r="B410" s="294" t="str">
        <f aca="false">VLOOKUP(A410,Adr!A:B,2,FALSE())</f>
        <v>Slovenský zväz sánkarov</v>
      </c>
      <c r="C410" s="295" t="s">
        <v>2797</v>
      </c>
      <c r="D410" s="296" t="n">
        <v>20000</v>
      </c>
      <c r="E410" s="297" t="n">
        <v>0</v>
      </c>
      <c r="F410" s="298" t="s">
        <v>382</v>
      </c>
      <c r="G410" s="299" t="s">
        <v>358</v>
      </c>
      <c r="H410" s="299" t="s">
        <v>2413</v>
      </c>
      <c r="I410" s="300" t="str">
        <f aca="false">A410&amp;F410</f>
        <v>31989373d</v>
      </c>
      <c r="J410" s="301" t="str">
        <f aca="false">A410&amp;G410</f>
        <v>31989373026 03</v>
      </c>
      <c r="K410" s="302"/>
      <c r="L410" s="301" t="str">
        <f aca="false">A410&amp;G410&amp;H410</f>
        <v>31989373026 03B</v>
      </c>
      <c r="M410" s="302" t="str">
        <f aca="false">B410&amp;F410&amp;H410&amp;C410</f>
        <v>Slovenský zväz sánkarovdBNinis Jozef</v>
      </c>
      <c r="N410" s="288" t="str">
        <f aca="false">+I410&amp;H410</f>
        <v>31989373dB</v>
      </c>
    </row>
    <row r="411" customFormat="false" ht="9.75" hidden="false" customHeight="false" outlineLevel="0" collapsed="false">
      <c r="A411" s="298" t="s">
        <v>1892</v>
      </c>
      <c r="B411" s="294" t="str">
        <f aca="false">VLOOKUP(A411,Adr!A:B,2,FALSE())</f>
        <v>Slovenský zväz športovcov s mentálnym postihnutím</v>
      </c>
      <c r="C411" s="295" t="s">
        <v>2416</v>
      </c>
      <c r="D411" s="296" t="n">
        <v>11500</v>
      </c>
      <c r="E411" s="305" t="n">
        <v>0</v>
      </c>
      <c r="F411" s="298" t="s">
        <v>380</v>
      </c>
      <c r="G411" s="299" t="s">
        <v>358</v>
      </c>
      <c r="H411" s="299" t="s">
        <v>2413</v>
      </c>
      <c r="I411" s="300" t="str">
        <f aca="false">A411&amp;F411</f>
        <v>17326087c</v>
      </c>
      <c r="J411" s="301" t="str">
        <f aca="false">A411&amp;G411</f>
        <v>17326087026 03</v>
      </c>
      <c r="K411" s="302"/>
      <c r="L411" s="301" t="str">
        <f aca="false">A411&amp;G411&amp;H411</f>
        <v>17326087026 03B</v>
      </c>
      <c r="M411" s="302" t="str">
        <f aca="false">B411&amp;F411&amp;H411&amp;C411</f>
        <v>Slovenský zväz športovcov s mentálnym postihnutímcBzabezpečenie činnosti a úloh v roku 2025</v>
      </c>
      <c r="N411" s="288" t="str">
        <f aca="false">+I411&amp;H411</f>
        <v>17326087cB</v>
      </c>
    </row>
    <row r="412" customFormat="false" ht="9.75" hidden="false" customHeight="false" outlineLevel="0" collapsed="false">
      <c r="A412" s="310" t="s">
        <v>1899</v>
      </c>
      <c r="B412" s="294" t="str">
        <f aca="false">VLOOKUP(A412,Adr!A:B,2,FALSE())</f>
        <v>Slovenský zväz športového ju-jitsu</v>
      </c>
      <c r="C412" s="295" t="s">
        <v>2798</v>
      </c>
      <c r="D412" s="296" t="n">
        <v>19239</v>
      </c>
      <c r="E412" s="297" t="n">
        <v>0</v>
      </c>
      <c r="F412" s="298" t="s">
        <v>376</v>
      </c>
      <c r="G412" s="299" t="s">
        <v>356</v>
      </c>
      <c r="H412" s="299" t="s">
        <v>2413</v>
      </c>
      <c r="I412" s="300" t="str">
        <f aca="false">A412&amp;F412</f>
        <v>42219922a</v>
      </c>
      <c r="J412" s="301" t="str">
        <f aca="false">A412&amp;G412</f>
        <v>42219922026 02</v>
      </c>
      <c r="K412" s="302" t="s">
        <v>2799</v>
      </c>
      <c r="L412" s="301" t="str">
        <f aca="false">A412&amp;G412&amp;H412</f>
        <v>42219922026 02B</v>
      </c>
      <c r="M412" s="302" t="str">
        <f aca="false">B412&amp;F412&amp;H412&amp;C412</f>
        <v>Slovenský zväz športového ju-jitsuaBju-jitsu - bežné transfery</v>
      </c>
      <c r="N412" s="288" t="str">
        <f aca="false">+I412&amp;H412</f>
        <v>42219922aB</v>
      </c>
    </row>
    <row r="413" customFormat="false" ht="9.75" hidden="false" customHeight="false" outlineLevel="0" collapsed="false">
      <c r="A413" s="310" t="s">
        <v>1906</v>
      </c>
      <c r="B413" s="294" t="str">
        <f aca="false">VLOOKUP(A413,Adr!A:B,2,FALSE())</f>
        <v>Slovenský zväz športového rybolovu</v>
      </c>
      <c r="C413" s="295" t="s">
        <v>2800</v>
      </c>
      <c r="D413" s="296" t="n">
        <v>88597</v>
      </c>
      <c r="E413" s="305" t="n">
        <v>0</v>
      </c>
      <c r="F413" s="298" t="s">
        <v>376</v>
      </c>
      <c r="G413" s="299" t="s">
        <v>356</v>
      </c>
      <c r="H413" s="299" t="s">
        <v>2413</v>
      </c>
      <c r="I413" s="300" t="str">
        <f aca="false">A413&amp;F413</f>
        <v>51118831a</v>
      </c>
      <c r="J413" s="301" t="str">
        <f aca="false">A413&amp;G413</f>
        <v>51118831026 02</v>
      </c>
      <c r="K413" s="302" t="s">
        <v>2801</v>
      </c>
      <c r="L413" s="301" t="str">
        <f aca="false">A413&amp;G413&amp;H413</f>
        <v>51118831026 02B</v>
      </c>
      <c r="M413" s="302" t="str">
        <f aca="false">B413&amp;F413&amp;H413&amp;C413</f>
        <v>Slovenský zväz športového rybolovuaBšportové rybárstvo - bežné transfery</v>
      </c>
      <c r="N413" s="288" t="str">
        <f aca="false">+I413&amp;H413</f>
        <v>51118831aB</v>
      </c>
    </row>
    <row r="414" customFormat="false" ht="9.75" hidden="false" customHeight="false" outlineLevel="0" collapsed="false">
      <c r="A414" s="258" t="s">
        <v>1913</v>
      </c>
      <c r="B414" s="294" t="str">
        <f aca="false">VLOOKUP(A414,Adr!A:B,2,FALSE())</f>
        <v>Slovenský zväz Taekwon-Do ITF</v>
      </c>
      <c r="C414" s="295" t="s">
        <v>389</v>
      </c>
      <c r="D414" s="296" t="n">
        <v>68600</v>
      </c>
      <c r="E414" s="297" t="n">
        <v>0</v>
      </c>
      <c r="F414" s="298" t="s">
        <v>388</v>
      </c>
      <c r="G414" s="299" t="s">
        <v>358</v>
      </c>
      <c r="H414" s="299" t="s">
        <v>2413</v>
      </c>
      <c r="I414" s="300" t="str">
        <f aca="false">A414&amp;F414</f>
        <v>37938941g</v>
      </c>
      <c r="J414" s="301" t="str">
        <f aca="false">A414&amp;G414</f>
        <v>37938941026 03</v>
      </c>
      <c r="K414" s="302"/>
      <c r="L414" s="301" t="str">
        <f aca="false">A414&amp;G414&amp;H414</f>
        <v>37938941026 03B</v>
      </c>
      <c r="M414" s="302" t="str">
        <f aca="false">B414&amp;F414&amp;H414&amp;C414</f>
        <v>Slovenský zväz Taekwon-Do ITFgBrozvoj športov, ktoré nie sú uznanými podľa zákona č. 440/2015 Z. z.</v>
      </c>
      <c r="N414" s="288" t="str">
        <f aca="false">+I414&amp;H414</f>
        <v>37938941gB</v>
      </c>
    </row>
    <row r="415" customFormat="false" ht="9.75" hidden="false" customHeight="false" outlineLevel="0" collapsed="false">
      <c r="A415" s="310" t="s">
        <v>1922</v>
      </c>
      <c r="B415" s="294" t="str">
        <f aca="false">VLOOKUP(A415,Adr!A:B,2,FALSE())</f>
        <v>Slovenský zväz tanečných športov</v>
      </c>
      <c r="C415" s="295" t="s">
        <v>2802</v>
      </c>
      <c r="D415" s="296" t="n">
        <v>377165</v>
      </c>
      <c r="E415" s="305" t="n">
        <v>0</v>
      </c>
      <c r="F415" s="298" t="s">
        <v>376</v>
      </c>
      <c r="G415" s="299" t="s">
        <v>356</v>
      </c>
      <c r="H415" s="299" t="s">
        <v>2413</v>
      </c>
      <c r="I415" s="300" t="str">
        <f aca="false">A415&amp;F415</f>
        <v>00684767a</v>
      </c>
      <c r="J415" s="301" t="str">
        <f aca="false">A415&amp;G415</f>
        <v>00684767026 02</v>
      </c>
      <c r="K415" s="302" t="s">
        <v>2803</v>
      </c>
      <c r="L415" s="301" t="str">
        <f aca="false">A415&amp;G415&amp;H415</f>
        <v>00684767026 02B</v>
      </c>
      <c r="M415" s="302" t="str">
        <f aca="false">B415&amp;F415&amp;H415&amp;C415</f>
        <v>Slovenský zväz tanečných športovaBtanečný šport - bežné transfery</v>
      </c>
      <c r="N415" s="288" t="str">
        <f aca="false">+I415&amp;H415</f>
        <v>00684767aB</v>
      </c>
    </row>
    <row r="416" customFormat="false" ht="9.75" hidden="false" customHeight="false" outlineLevel="0" collapsed="false">
      <c r="A416" s="258" t="s">
        <v>1928</v>
      </c>
      <c r="B416" s="294" t="str">
        <f aca="false">VLOOKUP(A416,Adr!A:B,2,FALSE())</f>
        <v>Slovenský zväz telesne postihnutých športovcov</v>
      </c>
      <c r="C416" s="299" t="s">
        <v>2804</v>
      </c>
      <c r="D416" s="309" t="n">
        <v>596620</v>
      </c>
      <c r="E416" s="297" t="n">
        <v>0</v>
      </c>
      <c r="F416" s="298" t="s">
        <v>380</v>
      </c>
      <c r="G416" s="299" t="s">
        <v>358</v>
      </c>
      <c r="H416" s="299" t="s">
        <v>2413</v>
      </c>
      <c r="I416" s="300" t="str">
        <f aca="false">A416&amp;F416</f>
        <v>22665234c</v>
      </c>
      <c r="J416" s="301" t="str">
        <f aca="false">A416&amp;G416</f>
        <v>22665234026 03</v>
      </c>
      <c r="K416" s="302"/>
      <c r="L416" s="301" t="str">
        <f aca="false">A416&amp;G416&amp;H416</f>
        <v>22665234026 03B</v>
      </c>
      <c r="M416" s="302" t="str">
        <f aca="false">B416&amp;F416&amp;H416&amp;C416</f>
        <v>Slovenský zväz telesne postihnutých športovcovcBzabezpečenie činnosti a úloh SZTPŠ v roku 2025</v>
      </c>
      <c r="N416" s="288" t="str">
        <f aca="false">+I416&amp;H416</f>
        <v>22665234cB</v>
      </c>
    </row>
    <row r="417" customFormat="false" ht="9.75" hidden="false" customHeight="false" outlineLevel="0" collapsed="false">
      <c r="A417" s="298" t="s">
        <v>1928</v>
      </c>
      <c r="B417" s="294" t="str">
        <f aca="false">VLOOKUP(A417,Adr!A:B,2,FALSE())</f>
        <v>Slovenský zväz telesne postihnutých športovcov</v>
      </c>
      <c r="C417" s="295" t="s">
        <v>2805</v>
      </c>
      <c r="D417" s="296" t="n">
        <v>10000</v>
      </c>
      <c r="E417" s="305" t="n">
        <v>0</v>
      </c>
      <c r="F417" s="298" t="s">
        <v>382</v>
      </c>
      <c r="G417" s="299" t="s">
        <v>358</v>
      </c>
      <c r="H417" s="299" t="s">
        <v>2413</v>
      </c>
      <c r="I417" s="300" t="str">
        <f aca="false">A417&amp;F417</f>
        <v>22665234d</v>
      </c>
      <c r="J417" s="301" t="str">
        <f aca="false">A417&amp;G417</f>
        <v>22665234026 03</v>
      </c>
      <c r="K417" s="302"/>
      <c r="L417" s="301" t="str">
        <f aca="false">A417&amp;G417&amp;H417</f>
        <v>22665234026 03B</v>
      </c>
      <c r="M417" s="302" t="str">
        <f aca="false">B417&amp;F417&amp;H417&amp;C417</f>
        <v>Slovenský zväz telesne postihnutých športovcovdBCsejtey Richard</v>
      </c>
      <c r="N417" s="288" t="str">
        <f aca="false">+I417&amp;H417</f>
        <v>22665234dB</v>
      </c>
    </row>
    <row r="418" customFormat="false" ht="9.75" hidden="false" customHeight="false" outlineLevel="0" collapsed="false">
      <c r="A418" s="298" t="s">
        <v>1928</v>
      </c>
      <c r="B418" s="294" t="str">
        <f aca="false">VLOOKUP(A418,Adr!A:B,2,FALSE())</f>
        <v>Slovenský zväz telesne postihnutých športovcov</v>
      </c>
      <c r="C418" s="303" t="s">
        <v>2806</v>
      </c>
      <c r="D418" s="304" t="n">
        <v>10000</v>
      </c>
      <c r="E418" s="297" t="n">
        <v>0</v>
      </c>
      <c r="F418" s="298" t="s">
        <v>382</v>
      </c>
      <c r="G418" s="299" t="s">
        <v>358</v>
      </c>
      <c r="H418" s="299" t="s">
        <v>2413</v>
      </c>
      <c r="I418" s="300" t="str">
        <f aca="false">A418&amp;F418</f>
        <v>22665234d</v>
      </c>
      <c r="J418" s="301" t="str">
        <f aca="false">A418&amp;G418</f>
        <v>22665234026 03</v>
      </c>
      <c r="K418" s="302"/>
      <c r="L418" s="301" t="str">
        <f aca="false">A418&amp;G418&amp;H418</f>
        <v>22665234026 03B</v>
      </c>
      <c r="M418" s="302" t="str">
        <f aca="false">B418&amp;F418&amp;H418&amp;C418</f>
        <v>Slovenský zväz telesne postihnutých športovcovdBDorič Martin</v>
      </c>
      <c r="N418" s="288" t="str">
        <f aca="false">+I418&amp;H418</f>
        <v>22665234dB</v>
      </c>
    </row>
    <row r="419" customFormat="false" ht="9.75" hidden="false" customHeight="false" outlineLevel="0" collapsed="false">
      <c r="A419" s="298" t="s">
        <v>1928</v>
      </c>
      <c r="B419" s="294" t="str">
        <f aca="false">VLOOKUP(A419,Adr!A:B,2,FALSE())</f>
        <v>Slovenský zväz telesne postihnutých športovcov</v>
      </c>
      <c r="C419" s="306" t="s">
        <v>2807</v>
      </c>
      <c r="D419" s="307" t="n">
        <v>20000</v>
      </c>
      <c r="E419" s="305" t="n">
        <v>0</v>
      </c>
      <c r="F419" s="298" t="s">
        <v>382</v>
      </c>
      <c r="G419" s="299" t="s">
        <v>358</v>
      </c>
      <c r="H419" s="299" t="s">
        <v>2413</v>
      </c>
      <c r="I419" s="300" t="str">
        <f aca="false">A419&amp;F419</f>
        <v>22665234d</v>
      </c>
      <c r="J419" s="301" t="str">
        <f aca="false">A419&amp;G419</f>
        <v>22665234026 03</v>
      </c>
      <c r="K419" s="302"/>
      <c r="L419" s="301" t="str">
        <f aca="false">A419&amp;G419&amp;H419</f>
        <v>22665234026 03B</v>
      </c>
      <c r="M419" s="302" t="str">
        <f aca="false">B419&amp;F419&amp;H419&amp;C419</f>
        <v>Slovenský zväz telesne postihnutých športovcovdBdružstvo - boccia (BC1-2)</v>
      </c>
      <c r="N419" s="288" t="str">
        <f aca="false">+I419&amp;H419</f>
        <v>22665234dB</v>
      </c>
    </row>
    <row r="420" customFormat="false" ht="9.75" hidden="false" customHeight="false" outlineLevel="0" collapsed="false">
      <c r="A420" s="308" t="s">
        <v>1928</v>
      </c>
      <c r="B420" s="294" t="str">
        <f aca="false">VLOOKUP(A420,Adr!A:B,2,FALSE())</f>
        <v>Slovenský zväz telesne postihnutých športovcov</v>
      </c>
      <c r="C420" s="295" t="s">
        <v>2808</v>
      </c>
      <c r="D420" s="296" t="n">
        <v>20000</v>
      </c>
      <c r="E420" s="297" t="n">
        <v>0</v>
      </c>
      <c r="F420" s="298" t="s">
        <v>382</v>
      </c>
      <c r="G420" s="299" t="s">
        <v>358</v>
      </c>
      <c r="H420" s="299" t="s">
        <v>2413</v>
      </c>
      <c r="I420" s="300" t="str">
        <f aca="false">A420&amp;F420</f>
        <v>22665234d</v>
      </c>
      <c r="J420" s="301" t="str">
        <f aca="false">A420&amp;G420</f>
        <v>22665234026 03</v>
      </c>
      <c r="K420" s="302"/>
      <c r="L420" s="301" t="str">
        <f aca="false">A420&amp;G420&amp;H420</f>
        <v>22665234026 03B</v>
      </c>
      <c r="M420" s="302" t="str">
        <f aca="false">B420&amp;F420&amp;H420&amp;C420</f>
        <v>Slovenský zväz telesne postihnutých športovcovdBdružstvo - boccia (BC4)</v>
      </c>
      <c r="N420" s="288" t="str">
        <f aca="false">+I420&amp;H420</f>
        <v>22665234dB</v>
      </c>
    </row>
    <row r="421" customFormat="false" ht="9.75" hidden="false" customHeight="false" outlineLevel="0" collapsed="false">
      <c r="A421" s="298" t="s">
        <v>1928</v>
      </c>
      <c r="B421" s="294" t="str">
        <f aca="false">VLOOKUP(A421,Adr!A:B,2,FALSE())</f>
        <v>Slovenský zväz telesne postihnutých športovcov</v>
      </c>
      <c r="C421" s="306" t="s">
        <v>2809</v>
      </c>
      <c r="D421" s="296" t="n">
        <v>10000</v>
      </c>
      <c r="E421" s="305" t="n">
        <v>0</v>
      </c>
      <c r="F421" s="298" t="s">
        <v>382</v>
      </c>
      <c r="G421" s="299" t="s">
        <v>358</v>
      </c>
      <c r="H421" s="299" t="s">
        <v>2413</v>
      </c>
      <c r="I421" s="300" t="str">
        <f aca="false">A421&amp;F421</f>
        <v>22665234d</v>
      </c>
      <c r="J421" s="301" t="str">
        <f aca="false">A421&amp;G421</f>
        <v>22665234026 03</v>
      </c>
      <c r="K421" s="302"/>
      <c r="L421" s="301" t="str">
        <f aca="false">A421&amp;G421&amp;H421</f>
        <v>22665234026 03B</v>
      </c>
      <c r="M421" s="302" t="str">
        <f aca="false">B421&amp;F421&amp;H421&amp;C421</f>
        <v>Slovenský zväz telesne postihnutých športovcovdBdvojica - curling na vozíku</v>
      </c>
      <c r="N421" s="288" t="str">
        <f aca="false">+I421&amp;H421</f>
        <v>22665234dB</v>
      </c>
    </row>
    <row r="422" customFormat="false" ht="9.75" hidden="false" customHeight="false" outlineLevel="0" collapsed="false">
      <c r="A422" s="308" t="s">
        <v>1928</v>
      </c>
      <c r="B422" s="294" t="str">
        <f aca="false">VLOOKUP(A422,Adr!A:B,2,FALSE())</f>
        <v>Slovenský zväz telesne postihnutých športovcov</v>
      </c>
      <c r="C422" s="312" t="s">
        <v>2810</v>
      </c>
      <c r="D422" s="309" t="n">
        <v>10000</v>
      </c>
      <c r="E422" s="297" t="n">
        <v>0</v>
      </c>
      <c r="F422" s="298" t="s">
        <v>382</v>
      </c>
      <c r="G422" s="299" t="s">
        <v>358</v>
      </c>
      <c r="H422" s="299" t="s">
        <v>2413</v>
      </c>
      <c r="I422" s="300" t="str">
        <f aca="false">A422&amp;F422</f>
        <v>22665234d</v>
      </c>
      <c r="J422" s="301" t="str">
        <f aca="false">A422&amp;G422</f>
        <v>22665234026 03</v>
      </c>
      <c r="K422" s="302"/>
      <c r="L422" s="301" t="str">
        <f aca="false">A422&amp;G422&amp;H422</f>
        <v>22665234026 03B</v>
      </c>
      <c r="M422" s="302" t="str">
        <f aca="false">B422&amp;F422&amp;H422&amp;C422</f>
        <v>Slovenský zväz telesne postihnutých športovcovdBdvojica - tanec na vozíku</v>
      </c>
      <c r="N422" s="288" t="str">
        <f aca="false">+I422&amp;H422</f>
        <v>22665234dB</v>
      </c>
    </row>
    <row r="423" customFormat="false" ht="9.75" hidden="false" customHeight="false" outlineLevel="0" collapsed="false">
      <c r="A423" s="298" t="s">
        <v>1928</v>
      </c>
      <c r="B423" s="294" t="str">
        <f aca="false">VLOOKUP(A423,Adr!A:B,2,FALSE())</f>
        <v>Slovenský zväz telesne postihnutých športovcov</v>
      </c>
      <c r="C423" s="295" t="s">
        <v>2811</v>
      </c>
      <c r="D423" s="296" t="n">
        <v>5000</v>
      </c>
      <c r="E423" s="305" t="n">
        <v>0</v>
      </c>
      <c r="F423" s="298" t="s">
        <v>382</v>
      </c>
      <c r="G423" s="299" t="s">
        <v>358</v>
      </c>
      <c r="H423" s="299" t="s">
        <v>2413</v>
      </c>
      <c r="I423" s="300" t="str">
        <f aca="false">A423&amp;F423</f>
        <v>22665234d</v>
      </c>
      <c r="J423" s="301" t="str">
        <f aca="false">A423&amp;G423</f>
        <v>22665234026 03</v>
      </c>
      <c r="K423" s="302"/>
      <c r="L423" s="301" t="str">
        <f aca="false">A423&amp;G423&amp;H423</f>
        <v>22665234026 03B</v>
      </c>
      <c r="M423" s="302" t="str">
        <f aca="false">B423&amp;F423&amp;H423&amp;C423</f>
        <v>Slovenský zväz telesne postihnutých športovcovdBHusvéthová Rebeka</v>
      </c>
      <c r="N423" s="288" t="str">
        <f aca="false">+I423&amp;H423</f>
        <v>22665234dB</v>
      </c>
    </row>
    <row r="424" customFormat="false" ht="9.75" hidden="false" customHeight="false" outlineLevel="0" collapsed="false">
      <c r="A424" s="298" t="s">
        <v>1928</v>
      </c>
      <c r="B424" s="294" t="str">
        <f aca="false">VLOOKUP(A424,Adr!A:B,2,FALSE())</f>
        <v>Slovenský zväz telesne postihnutých športovcov</v>
      </c>
      <c r="C424" s="306" t="s">
        <v>2812</v>
      </c>
      <c r="D424" s="307" t="n">
        <v>30000</v>
      </c>
      <c r="E424" s="297" t="n">
        <v>0</v>
      </c>
      <c r="F424" s="298" t="s">
        <v>382</v>
      </c>
      <c r="G424" s="299" t="s">
        <v>358</v>
      </c>
      <c r="H424" s="299" t="s">
        <v>2413</v>
      </c>
      <c r="I424" s="300" t="str">
        <f aca="false">A424&amp;F424</f>
        <v>22665234d</v>
      </c>
      <c r="J424" s="301" t="str">
        <f aca="false">A424&amp;G424</f>
        <v>22665234026 03</v>
      </c>
      <c r="K424" s="302"/>
      <c r="L424" s="301" t="str">
        <f aca="false">A424&amp;G424&amp;H424</f>
        <v>22665234026 03B</v>
      </c>
      <c r="M424" s="302" t="str">
        <f aca="false">B424&amp;F424&amp;H424&amp;C424</f>
        <v>Slovenský zväz telesne postihnutých športovcovdBIvan Dávid</v>
      </c>
      <c r="N424" s="288" t="str">
        <f aca="false">+I424&amp;H424</f>
        <v>22665234dB</v>
      </c>
    </row>
    <row r="425" customFormat="false" ht="9.75" hidden="false" customHeight="false" outlineLevel="0" collapsed="false">
      <c r="A425" s="298" t="s">
        <v>1928</v>
      </c>
      <c r="B425" s="294" t="str">
        <f aca="false">VLOOKUP(A425,Adr!A:B,2,FALSE())</f>
        <v>Slovenský zväz telesne postihnutých športovcov</v>
      </c>
      <c r="C425" s="306" t="s">
        <v>2813</v>
      </c>
      <c r="D425" s="307" t="n">
        <v>10000</v>
      </c>
      <c r="E425" s="305" t="n">
        <v>0</v>
      </c>
      <c r="F425" s="298" t="s">
        <v>382</v>
      </c>
      <c r="G425" s="299" t="s">
        <v>358</v>
      </c>
      <c r="H425" s="299" t="s">
        <v>2413</v>
      </c>
      <c r="I425" s="300" t="str">
        <f aca="false">A425&amp;F425</f>
        <v>22665234d</v>
      </c>
      <c r="J425" s="301" t="str">
        <f aca="false">A425&amp;G425</f>
        <v>22665234026 03</v>
      </c>
      <c r="K425" s="302"/>
      <c r="L425" s="301" t="str">
        <f aca="false">A425&amp;G425&amp;H425</f>
        <v>22665234026 03B</v>
      </c>
      <c r="M425" s="302" t="str">
        <f aca="false">B425&amp;F425&amp;H425&amp;C425</f>
        <v>Slovenský zväz telesne postihnutých športovcovdBJankechová Eliška</v>
      </c>
      <c r="N425" s="288" t="str">
        <f aca="false">+I425&amp;H425</f>
        <v>22665234dB</v>
      </c>
    </row>
    <row r="426" customFormat="false" ht="9.75" hidden="false" customHeight="false" outlineLevel="0" collapsed="false">
      <c r="A426" s="258" t="s">
        <v>1928</v>
      </c>
      <c r="B426" s="294" t="str">
        <f aca="false">VLOOKUP(A426,Adr!A:B,2,FALSE())</f>
        <v>Slovenský zväz telesne postihnutých športovcov</v>
      </c>
      <c r="C426" s="295" t="s">
        <v>2814</v>
      </c>
      <c r="D426" s="296" t="n">
        <v>16800</v>
      </c>
      <c r="E426" s="297" t="n">
        <v>0</v>
      </c>
      <c r="F426" s="298" t="s">
        <v>382</v>
      </c>
      <c r="G426" s="299" t="s">
        <v>358</v>
      </c>
      <c r="H426" s="299" t="s">
        <v>2413</v>
      </c>
      <c r="I426" s="300" t="str">
        <f aca="false">A426&amp;F426</f>
        <v>22665234d</v>
      </c>
      <c r="J426" s="301" t="str">
        <f aca="false">A426&amp;G426</f>
        <v>22665234026 03</v>
      </c>
      <c r="K426" s="302"/>
      <c r="L426" s="301" t="str">
        <f aca="false">A426&amp;G426&amp;H426</f>
        <v>22665234026 03B</v>
      </c>
      <c r="M426" s="302" t="str">
        <f aca="false">B426&amp;F426&amp;H426&amp;C426</f>
        <v>Slovenský zväz telesne postihnutých športovcovdBKánová Alena</v>
      </c>
      <c r="N426" s="288" t="str">
        <f aca="false">+I426&amp;H426</f>
        <v>22665234dB</v>
      </c>
    </row>
    <row r="427" customFormat="false" ht="9.75" hidden="false" customHeight="false" outlineLevel="0" collapsed="false">
      <c r="A427" s="258" t="s">
        <v>1928</v>
      </c>
      <c r="B427" s="294" t="str">
        <f aca="false">VLOOKUP(A427,Adr!A:B,2,FALSE())</f>
        <v>Slovenský zväz telesne postihnutých športovcov</v>
      </c>
      <c r="C427" s="295" t="s">
        <v>2815</v>
      </c>
      <c r="D427" s="296" t="n">
        <v>20000</v>
      </c>
      <c r="E427" s="305" t="n">
        <v>0</v>
      </c>
      <c r="F427" s="298" t="s">
        <v>382</v>
      </c>
      <c r="G427" s="299" t="s">
        <v>358</v>
      </c>
      <c r="H427" s="299" t="s">
        <v>2413</v>
      </c>
      <c r="I427" s="300" t="str">
        <f aca="false">A427&amp;F427</f>
        <v>22665234d</v>
      </c>
      <c r="J427" s="301" t="str">
        <f aca="false">A427&amp;G427</f>
        <v>22665234026 03</v>
      </c>
      <c r="K427" s="302"/>
      <c r="L427" s="301" t="str">
        <f aca="false">A427&amp;G427&amp;H427</f>
        <v>22665234026 03B</v>
      </c>
      <c r="M427" s="302" t="str">
        <f aca="false">B427&amp;F427&amp;H427&amp;C427</f>
        <v>Slovenský zväz telesne postihnutých športovcovdBKrál Tomáš</v>
      </c>
      <c r="N427" s="288" t="str">
        <f aca="false">+I427&amp;H427</f>
        <v>22665234dB</v>
      </c>
    </row>
    <row r="428" customFormat="false" ht="9.75" hidden="false" customHeight="false" outlineLevel="0" collapsed="false">
      <c r="A428" s="258" t="s">
        <v>1928</v>
      </c>
      <c r="B428" s="294" t="str">
        <f aca="false">VLOOKUP(A428,Adr!A:B,2,FALSE())</f>
        <v>Slovenský zväz telesne postihnutých športovcov</v>
      </c>
      <c r="C428" s="306" t="s">
        <v>2816</v>
      </c>
      <c r="D428" s="307" t="n">
        <v>41200</v>
      </c>
      <c r="E428" s="297" t="n">
        <v>0</v>
      </c>
      <c r="F428" s="298" t="s">
        <v>382</v>
      </c>
      <c r="G428" s="299" t="s">
        <v>358</v>
      </c>
      <c r="H428" s="299" t="s">
        <v>2413</v>
      </c>
      <c r="I428" s="300" t="str">
        <f aca="false">A428&amp;F428</f>
        <v>22665234d</v>
      </c>
      <c r="J428" s="301" t="str">
        <f aca="false">A428&amp;G428</f>
        <v>22665234026 03</v>
      </c>
      <c r="K428" s="302"/>
      <c r="L428" s="301" t="str">
        <f aca="false">A428&amp;G428&amp;H428</f>
        <v>22665234026 03B</v>
      </c>
      <c r="M428" s="302" t="str">
        <f aca="false">B428&amp;F428&amp;H428&amp;C428</f>
        <v>Slovenský zväz telesne postihnutých športovcovdBLovaš Peter</v>
      </c>
      <c r="N428" s="288" t="str">
        <f aca="false">+I428&amp;H428</f>
        <v>22665234dB</v>
      </c>
    </row>
    <row r="429" customFormat="false" ht="9.75" hidden="false" customHeight="false" outlineLevel="0" collapsed="false">
      <c r="A429" s="298" t="s">
        <v>1928</v>
      </c>
      <c r="B429" s="294" t="str">
        <f aca="false">VLOOKUP(A429,Adr!A:B,2,FALSE())</f>
        <v>Slovenský zväz telesne postihnutých športovcov</v>
      </c>
      <c r="C429" s="295" t="s">
        <v>2817</v>
      </c>
      <c r="D429" s="296" t="n">
        <v>15000</v>
      </c>
      <c r="E429" s="305" t="n">
        <v>0</v>
      </c>
      <c r="F429" s="298" t="s">
        <v>382</v>
      </c>
      <c r="G429" s="299" t="s">
        <v>358</v>
      </c>
      <c r="H429" s="299" t="s">
        <v>2413</v>
      </c>
      <c r="I429" s="300" t="str">
        <f aca="false">A429&amp;F429</f>
        <v>22665234d</v>
      </c>
      <c r="J429" s="301" t="str">
        <f aca="false">A429&amp;G429</f>
        <v>22665234026 03</v>
      </c>
      <c r="K429" s="302"/>
      <c r="L429" s="301" t="str">
        <f aca="false">A429&amp;G429&amp;H429</f>
        <v>22665234026 03B</v>
      </c>
      <c r="M429" s="302" t="str">
        <f aca="false">B429&amp;F429&amp;H429&amp;C429</f>
        <v>Slovenský zväz telesne postihnutých športovcovdBLudrovský Martin</v>
      </c>
      <c r="N429" s="288" t="str">
        <f aca="false">+I429&amp;H429</f>
        <v>22665234dB</v>
      </c>
    </row>
    <row r="430" customFormat="false" ht="9.75" hidden="false" customHeight="false" outlineLevel="0" collapsed="false">
      <c r="A430" s="298" t="s">
        <v>1928</v>
      </c>
      <c r="B430" s="294" t="str">
        <f aca="false">VLOOKUP(A430,Adr!A:B,2,FALSE())</f>
        <v>Slovenský zväz telesne postihnutých športovcov</v>
      </c>
      <c r="C430" s="295" t="s">
        <v>2818</v>
      </c>
      <c r="D430" s="307" t="n">
        <v>10000</v>
      </c>
      <c r="E430" s="297" t="n">
        <v>0</v>
      </c>
      <c r="F430" s="298" t="s">
        <v>382</v>
      </c>
      <c r="G430" s="299" t="s">
        <v>358</v>
      </c>
      <c r="H430" s="299" t="s">
        <v>2413</v>
      </c>
      <c r="I430" s="300" t="str">
        <f aca="false">A430&amp;F430</f>
        <v>22665234d</v>
      </c>
      <c r="J430" s="301" t="str">
        <f aca="false">A430&amp;G430</f>
        <v>22665234026 03</v>
      </c>
      <c r="K430" s="302"/>
      <c r="L430" s="301" t="str">
        <f aca="false">A430&amp;G430&amp;H430</f>
        <v>22665234026 03B</v>
      </c>
      <c r="M430" s="302" t="str">
        <f aca="false">B430&amp;F430&amp;H430&amp;C430</f>
        <v>Slovenský zväz telesne postihnutých športovcovdBMasaryk Tomáš</v>
      </c>
      <c r="N430" s="288" t="str">
        <f aca="false">+I430&amp;H430</f>
        <v>22665234dB</v>
      </c>
    </row>
    <row r="431" customFormat="false" ht="9.75" hidden="false" customHeight="false" outlineLevel="0" collapsed="false">
      <c r="A431" s="258" t="s">
        <v>1928</v>
      </c>
      <c r="B431" s="294" t="str">
        <f aca="false">VLOOKUP(A431,Adr!A:B,2,FALSE())</f>
        <v>Slovenský zväz telesne postihnutých športovcov</v>
      </c>
      <c r="C431" s="306" t="s">
        <v>2819</v>
      </c>
      <c r="D431" s="296" t="n">
        <v>5000</v>
      </c>
      <c r="E431" s="305" t="n">
        <v>0</v>
      </c>
      <c r="F431" s="298" t="s">
        <v>382</v>
      </c>
      <c r="G431" s="299" t="s">
        <v>358</v>
      </c>
      <c r="H431" s="299" t="s">
        <v>2413</v>
      </c>
      <c r="I431" s="300" t="str">
        <f aca="false">A431&amp;F431</f>
        <v>22665234d</v>
      </c>
      <c r="J431" s="301" t="str">
        <f aca="false">A431&amp;G431</f>
        <v>22665234026 03</v>
      </c>
      <c r="K431" s="302"/>
      <c r="L431" s="301" t="str">
        <f aca="false">A431&amp;G431&amp;H431</f>
        <v>22665234026 03B</v>
      </c>
      <c r="M431" s="302" t="str">
        <f aca="false">B431&amp;F431&amp;H431&amp;C431</f>
        <v>Slovenský zväz telesne postihnutých športovcovdBMelicherová Nina</v>
      </c>
      <c r="N431" s="288" t="str">
        <f aca="false">+I431&amp;H431</f>
        <v>22665234dB</v>
      </c>
    </row>
    <row r="432" customFormat="false" ht="9.75" hidden="false" customHeight="false" outlineLevel="0" collapsed="false">
      <c r="A432" s="298" t="s">
        <v>1928</v>
      </c>
      <c r="B432" s="294" t="str">
        <f aca="false">VLOOKUP(A432,Adr!A:B,2,FALSE())</f>
        <v>Slovenský zväz telesne postihnutých športovcov</v>
      </c>
      <c r="C432" s="312" t="s">
        <v>2820</v>
      </c>
      <c r="D432" s="309" t="n">
        <v>35000</v>
      </c>
      <c r="E432" s="297" t="n">
        <v>0</v>
      </c>
      <c r="F432" s="298" t="s">
        <v>382</v>
      </c>
      <c r="G432" s="299" t="s">
        <v>358</v>
      </c>
      <c r="H432" s="299" t="s">
        <v>2413</v>
      </c>
      <c r="I432" s="300" t="str">
        <f aca="false">A432&amp;F432</f>
        <v>22665234d</v>
      </c>
      <c r="J432" s="301" t="str">
        <f aca="false">A432&amp;G432</f>
        <v>22665234026 03</v>
      </c>
      <c r="K432" s="302"/>
      <c r="L432" s="301" t="str">
        <f aca="false">A432&amp;G432&amp;H432</f>
        <v>22665234026 03B</v>
      </c>
      <c r="M432" s="302" t="str">
        <f aca="false">B432&amp;F432&amp;H432&amp;C432</f>
        <v>Slovenský zväz telesne postihnutých športovcovdBMezík Róbert</v>
      </c>
      <c r="N432" s="288" t="str">
        <f aca="false">+I432&amp;H432</f>
        <v>22665234dB</v>
      </c>
    </row>
    <row r="433" customFormat="false" ht="9.75" hidden="false" customHeight="false" outlineLevel="0" collapsed="false">
      <c r="A433" s="310" t="s">
        <v>1928</v>
      </c>
      <c r="B433" s="294" t="str">
        <f aca="false">VLOOKUP(A433,Adr!A:B,2,FALSE())</f>
        <v>Slovenský zväz telesne postihnutých športovcov</v>
      </c>
      <c r="C433" s="295" t="s">
        <v>2821</v>
      </c>
      <c r="D433" s="296" t="n">
        <v>10000</v>
      </c>
      <c r="E433" s="305" t="n">
        <v>0</v>
      </c>
      <c r="F433" s="298" t="s">
        <v>382</v>
      </c>
      <c r="G433" s="299" t="s">
        <v>358</v>
      </c>
      <c r="H433" s="299" t="s">
        <v>2413</v>
      </c>
      <c r="I433" s="300" t="str">
        <f aca="false">A433&amp;F433</f>
        <v>22665234d</v>
      </c>
      <c r="J433" s="301" t="str">
        <f aca="false">A433&amp;G433</f>
        <v>22665234026 03</v>
      </c>
      <c r="K433" s="302"/>
      <c r="L433" s="301" t="str">
        <f aca="false">A433&amp;G433&amp;H433</f>
        <v>22665234026 03B</v>
      </c>
      <c r="M433" s="302" t="str">
        <f aca="false">B433&amp;F433&amp;H433&amp;C433</f>
        <v>Slovenský zväz telesne postihnutých športovcovdBMihálik Peter</v>
      </c>
      <c r="N433" s="288" t="str">
        <f aca="false">+I433&amp;H433</f>
        <v>22665234dB</v>
      </c>
    </row>
    <row r="434" customFormat="false" ht="9.75" hidden="false" customHeight="false" outlineLevel="0" collapsed="false">
      <c r="A434" s="310" t="s">
        <v>1928</v>
      </c>
      <c r="B434" s="294" t="str">
        <f aca="false">VLOOKUP(A434,Adr!A:B,2,FALSE())</f>
        <v>Slovenský zväz telesne postihnutých športovcov</v>
      </c>
      <c r="C434" s="306" t="s">
        <v>2822</v>
      </c>
      <c r="D434" s="296" t="n">
        <v>25000</v>
      </c>
      <c r="E434" s="297" t="n">
        <v>0</v>
      </c>
      <c r="F434" s="298" t="s">
        <v>382</v>
      </c>
      <c r="G434" s="299" t="s">
        <v>358</v>
      </c>
      <c r="H434" s="299" t="s">
        <v>2413</v>
      </c>
      <c r="I434" s="300" t="str">
        <f aca="false">A434&amp;F434</f>
        <v>22665234d</v>
      </c>
      <c r="J434" s="301" t="str">
        <f aca="false">A434&amp;G434</f>
        <v>22665234026 03</v>
      </c>
      <c r="K434" s="302"/>
      <c r="L434" s="301" t="str">
        <f aca="false">A434&amp;G434&amp;H434</f>
        <v>22665234026 03B</v>
      </c>
      <c r="M434" s="302" t="str">
        <f aca="false">B434&amp;F434&amp;H434&amp;C434</f>
        <v>Slovenský zväz telesne postihnutých športovcovdBPavlík Marcel</v>
      </c>
      <c r="N434" s="288" t="str">
        <f aca="false">+I434&amp;H434</f>
        <v>22665234dB</v>
      </c>
    </row>
    <row r="435" customFormat="false" ht="9.75" hidden="false" customHeight="false" outlineLevel="0" collapsed="false">
      <c r="A435" s="308" t="s">
        <v>1928</v>
      </c>
      <c r="B435" s="294" t="str">
        <f aca="false">VLOOKUP(A435,Adr!A:B,2,FALSE())</f>
        <v>Slovenský zväz telesne postihnutých športovcov</v>
      </c>
      <c r="C435" s="306" t="s">
        <v>2823</v>
      </c>
      <c r="D435" s="309" t="n">
        <v>41200</v>
      </c>
      <c r="E435" s="305" t="n">
        <v>0</v>
      </c>
      <c r="F435" s="298" t="s">
        <v>382</v>
      </c>
      <c r="G435" s="299" t="s">
        <v>358</v>
      </c>
      <c r="H435" s="299" t="s">
        <v>2413</v>
      </c>
      <c r="I435" s="300" t="str">
        <f aca="false">A435&amp;F435</f>
        <v>22665234d</v>
      </c>
      <c r="J435" s="301" t="str">
        <f aca="false">A435&amp;G435</f>
        <v>22665234026 03</v>
      </c>
      <c r="K435" s="302"/>
      <c r="L435" s="301" t="str">
        <f aca="false">A435&amp;G435&amp;H435</f>
        <v>22665234026 03B</v>
      </c>
      <c r="M435" s="302" t="str">
        <f aca="false">B435&amp;F435&amp;H435&amp;C435</f>
        <v>Slovenský zväz telesne postihnutých športovcovdBRiapoš Ján</v>
      </c>
      <c r="N435" s="288" t="str">
        <f aca="false">+I435&amp;H435</f>
        <v>22665234dB</v>
      </c>
    </row>
    <row r="436" customFormat="false" ht="9.75" hidden="false" customHeight="false" outlineLevel="0" collapsed="false">
      <c r="A436" s="298" t="s">
        <v>1928</v>
      </c>
      <c r="B436" s="294" t="str">
        <f aca="false">VLOOKUP(A436,Adr!A:B,2,FALSE())</f>
        <v>Slovenský zväz telesne postihnutých športovcov</v>
      </c>
      <c r="C436" s="306" t="s">
        <v>2824</v>
      </c>
      <c r="D436" s="307" t="n">
        <v>5000</v>
      </c>
      <c r="E436" s="297" t="n">
        <v>0</v>
      </c>
      <c r="F436" s="298" t="s">
        <v>382</v>
      </c>
      <c r="G436" s="299" t="s">
        <v>358</v>
      </c>
      <c r="H436" s="299" t="s">
        <v>2413</v>
      </c>
      <c r="I436" s="300" t="str">
        <f aca="false">A436&amp;F436</f>
        <v>22665234d</v>
      </c>
      <c r="J436" s="301" t="str">
        <f aca="false">A436&amp;G436</f>
        <v>22665234026 03</v>
      </c>
      <c r="K436" s="302"/>
      <c r="L436" s="301" t="str">
        <f aca="false">A436&amp;G436&amp;H436</f>
        <v>22665234026 03B</v>
      </c>
      <c r="M436" s="302" t="str">
        <f aca="false">B436&amp;F436&amp;H436&amp;C436</f>
        <v>Slovenský zväz telesne postihnutých športovcovdBSloboda Samuel</v>
      </c>
      <c r="N436" s="288" t="str">
        <f aca="false">+I436&amp;H436</f>
        <v>22665234dB</v>
      </c>
    </row>
    <row r="437" customFormat="false" ht="9.75" hidden="false" customHeight="false" outlineLevel="0" collapsed="false">
      <c r="A437" s="258" t="s">
        <v>1928</v>
      </c>
      <c r="B437" s="294" t="str">
        <f aca="false">VLOOKUP(A437,Adr!A:B,2,FALSE())</f>
        <v>Slovenský zväz telesne postihnutých športovcov</v>
      </c>
      <c r="C437" s="312" t="s">
        <v>2825</v>
      </c>
      <c r="D437" s="309" t="n">
        <v>10000</v>
      </c>
      <c r="E437" s="297" t="n">
        <v>0</v>
      </c>
      <c r="F437" s="298" t="s">
        <v>382</v>
      </c>
      <c r="G437" s="299" t="s">
        <v>358</v>
      </c>
      <c r="H437" s="299" t="s">
        <v>2413</v>
      </c>
      <c r="I437" s="300" t="str">
        <f aca="false">A437&amp;F437</f>
        <v>22665234d</v>
      </c>
      <c r="J437" s="301" t="str">
        <f aca="false">A437&amp;G437</f>
        <v>22665234026 03</v>
      </c>
      <c r="K437" s="302"/>
      <c r="L437" s="301" t="str">
        <f aca="false">A437&amp;G437&amp;H437</f>
        <v>22665234026 03B</v>
      </c>
      <c r="M437" s="302" t="str">
        <f aca="false">B437&amp;F437&amp;H437&amp;C437</f>
        <v>Slovenský zväz telesne postihnutých športovcovdBStrehársky Martin</v>
      </c>
      <c r="N437" s="288" t="str">
        <f aca="false">+I437&amp;H437</f>
        <v>22665234dB</v>
      </c>
    </row>
    <row r="438" customFormat="false" ht="9.75" hidden="false" customHeight="false" outlineLevel="0" collapsed="false">
      <c r="A438" s="308" t="s">
        <v>1928</v>
      </c>
      <c r="B438" s="294" t="str">
        <f aca="false">VLOOKUP(A438,Adr!A:B,2,FALSE())</f>
        <v>Slovenský zväz telesne postihnutých športovcov</v>
      </c>
      <c r="C438" s="312" t="s">
        <v>2826</v>
      </c>
      <c r="D438" s="309" t="n">
        <v>22500</v>
      </c>
      <c r="E438" s="297" t="n">
        <v>0</v>
      </c>
      <c r="F438" s="298" t="s">
        <v>382</v>
      </c>
      <c r="G438" s="299" t="s">
        <v>358</v>
      </c>
      <c r="H438" s="299" t="s">
        <v>2413</v>
      </c>
      <c r="I438" s="300" t="str">
        <f aca="false">A438&amp;F438</f>
        <v>22665234d</v>
      </c>
      <c r="J438" s="301" t="str">
        <f aca="false">A438&amp;G438</f>
        <v>22665234026 03</v>
      </c>
      <c r="K438" s="302"/>
      <c r="L438" s="301" t="str">
        <f aca="false">A438&amp;G438&amp;H438</f>
        <v>22665234026 03B</v>
      </c>
      <c r="M438" s="302" t="str">
        <f aca="false">B438&amp;F438&amp;H438&amp;C438</f>
        <v>Slovenský zväz telesne postihnutých športovcovdBTrávníček Boris</v>
      </c>
      <c r="N438" s="288" t="str">
        <f aca="false">+I438&amp;H438</f>
        <v>22665234dB</v>
      </c>
    </row>
    <row r="439" customFormat="false" ht="9.75" hidden="false" customHeight="false" outlineLevel="0" collapsed="false">
      <c r="A439" s="258" t="s">
        <v>1928</v>
      </c>
      <c r="B439" s="294" t="str">
        <f aca="false">VLOOKUP(A439,Adr!A:B,2,FALSE())</f>
        <v>Slovenský zväz telesne postihnutých športovcov</v>
      </c>
      <c r="C439" s="306" t="s">
        <v>2827</v>
      </c>
      <c r="D439" s="296" t="n">
        <v>10000</v>
      </c>
      <c r="E439" s="305" t="n">
        <v>0</v>
      </c>
      <c r="F439" s="298" t="s">
        <v>382</v>
      </c>
      <c r="G439" s="299" t="s">
        <v>358</v>
      </c>
      <c r="H439" s="299" t="s">
        <v>2413</v>
      </c>
      <c r="I439" s="300" t="str">
        <f aca="false">A439&amp;F439</f>
        <v>22665234d</v>
      </c>
      <c r="J439" s="301" t="str">
        <f aca="false">A439&amp;G439</f>
        <v>22665234026 03</v>
      </c>
      <c r="K439" s="302"/>
      <c r="L439" s="301" t="str">
        <f aca="false">A439&amp;G439&amp;H439</f>
        <v>22665234026 03B</v>
      </c>
      <c r="M439" s="302" t="str">
        <f aca="false">B439&amp;F439&amp;H439&amp;C439</f>
        <v>Slovenský zväz telesne postihnutých športovcovdBVladovičová Lucia</v>
      </c>
      <c r="N439" s="288" t="str">
        <f aca="false">+I439&amp;H439</f>
        <v>22665234dB</v>
      </c>
    </row>
    <row r="440" customFormat="false" ht="9.75" hidden="false" customHeight="false" outlineLevel="0" collapsed="false">
      <c r="A440" s="310" t="s">
        <v>1928</v>
      </c>
      <c r="B440" s="294" t="str">
        <f aca="false">VLOOKUP(A440,Adr!A:B,2,FALSE())</f>
        <v>Slovenský zväz telesne postihnutých športovcov</v>
      </c>
      <c r="C440" s="306" t="s">
        <v>2828</v>
      </c>
      <c r="D440" s="296" t="n">
        <v>10000</v>
      </c>
      <c r="E440" s="305" t="n">
        <v>0</v>
      </c>
      <c r="F440" s="298" t="s">
        <v>382</v>
      </c>
      <c r="G440" s="299" t="s">
        <v>358</v>
      </c>
      <c r="H440" s="299" t="s">
        <v>2413</v>
      </c>
      <c r="I440" s="300" t="str">
        <f aca="false">A440&amp;F440</f>
        <v>22665234d</v>
      </c>
      <c r="J440" s="301" t="str">
        <f aca="false">A440&amp;G440</f>
        <v>22665234026 03</v>
      </c>
      <c r="K440" s="302"/>
      <c r="L440" s="301" t="str">
        <f aca="false">A440&amp;G440&amp;H440</f>
        <v>22665234026 03B</v>
      </c>
      <c r="M440" s="302" t="str">
        <f aca="false">B440&amp;F440&amp;H440&amp;C440</f>
        <v>Slovenský zväz telesne postihnutých športovcovdBVozárová Kristína</v>
      </c>
      <c r="N440" s="288" t="str">
        <f aca="false">+I440&amp;H440</f>
        <v>22665234dB</v>
      </c>
    </row>
    <row r="441" customFormat="false" ht="9.75" hidden="false" customHeight="false" outlineLevel="0" collapsed="false">
      <c r="A441" s="258" t="s">
        <v>1928</v>
      </c>
      <c r="B441" s="294" t="str">
        <f aca="false">VLOOKUP(A441,Adr!A:B,2,FALSE())</f>
        <v>Slovenský zväz telesne postihnutých športovcov</v>
      </c>
      <c r="C441" s="295" t="s">
        <v>2829</v>
      </c>
      <c r="D441" s="296" t="n">
        <v>2600</v>
      </c>
      <c r="E441" s="305" t="n">
        <v>0</v>
      </c>
      <c r="F441" s="298" t="s">
        <v>400</v>
      </c>
      <c r="G441" s="299" t="s">
        <v>358</v>
      </c>
      <c r="H441" s="299" t="s">
        <v>2413</v>
      </c>
      <c r="I441" s="300" t="str">
        <f aca="false">A441&amp;F441</f>
        <v>22665234m</v>
      </c>
      <c r="J441" s="301" t="str">
        <f aca="false">A441&amp;G441</f>
        <v>22665234026 03</v>
      </c>
      <c r="K441" s="302"/>
      <c r="L441" s="301" t="str">
        <f aca="false">A441&amp;G441&amp;H441</f>
        <v>22665234026 03B</v>
      </c>
      <c r="M441" s="302" t="str">
        <f aca="false">B441&amp;F441&amp;H441&amp;C441</f>
        <v>Slovenský zväz telesne postihnutých športovcovmBSlovakia open wheelchair tennis</v>
      </c>
      <c r="N441" s="288" t="str">
        <f aca="false">+I441&amp;H441</f>
        <v>22665234mB</v>
      </c>
    </row>
    <row r="442" customFormat="false" ht="9.75" hidden="false" customHeight="false" outlineLevel="0" collapsed="false">
      <c r="A442" s="310" t="s">
        <v>1935</v>
      </c>
      <c r="B442" s="294" t="str">
        <f aca="false">VLOOKUP(A442,Adr!A:B,2,FALSE())</f>
        <v>Slovenský zväz vodného lyžovania a wakeboardingu</v>
      </c>
      <c r="C442" s="295" t="s">
        <v>2830</v>
      </c>
      <c r="D442" s="296" t="n">
        <v>37073</v>
      </c>
      <c r="E442" s="297" t="n">
        <v>0</v>
      </c>
      <c r="F442" s="298" t="s">
        <v>376</v>
      </c>
      <c r="G442" s="299" t="s">
        <v>356</v>
      </c>
      <c r="H442" s="299" t="s">
        <v>2413</v>
      </c>
      <c r="I442" s="300" t="str">
        <f aca="false">A442&amp;F442</f>
        <v>30793203a</v>
      </c>
      <c r="J442" s="301" t="str">
        <f aca="false">A442&amp;G442</f>
        <v>30793203026 02</v>
      </c>
      <c r="K442" s="302" t="s">
        <v>2831</v>
      </c>
      <c r="L442" s="301" t="str">
        <f aca="false">A442&amp;G442&amp;H442</f>
        <v>30793203026 02B</v>
      </c>
      <c r="M442" s="302" t="str">
        <f aca="false">B442&amp;F442&amp;H442&amp;C442</f>
        <v>Slovenský zväz vodného lyžovania a wakeboardinguaBvodné lyžovanie - bežné transfery</v>
      </c>
      <c r="N442" s="288" t="str">
        <f aca="false">+I442&amp;H442</f>
        <v>30793203aB</v>
      </c>
    </row>
    <row r="443" customFormat="false" ht="9.75" hidden="false" customHeight="false" outlineLevel="0" collapsed="false">
      <c r="A443" s="308" t="s">
        <v>1943</v>
      </c>
      <c r="B443" s="294" t="str">
        <f aca="false">VLOOKUP(A443,Adr!A:B,2,FALSE())</f>
        <v>Slovenský zväz vodného motorizmu</v>
      </c>
      <c r="C443" s="295" t="s">
        <v>2832</v>
      </c>
      <c r="D443" s="296" t="n">
        <v>19239</v>
      </c>
      <c r="E443" s="305" t="n">
        <v>0</v>
      </c>
      <c r="F443" s="298" t="s">
        <v>376</v>
      </c>
      <c r="G443" s="299" t="s">
        <v>356</v>
      </c>
      <c r="H443" s="299" t="s">
        <v>2413</v>
      </c>
      <c r="I443" s="300" t="str">
        <f aca="false">A443&amp;F443</f>
        <v>00681768a</v>
      </c>
      <c r="J443" s="301" t="str">
        <f aca="false">A443&amp;G443</f>
        <v>00681768026 02</v>
      </c>
      <c r="K443" s="302" t="s">
        <v>2833</v>
      </c>
      <c r="L443" s="301" t="str">
        <f aca="false">A443&amp;G443&amp;H443</f>
        <v>00681768026 02B</v>
      </c>
      <c r="M443" s="302" t="str">
        <f aca="false">B443&amp;F443&amp;H443&amp;C443</f>
        <v>Slovenský zväz vodného motorizmuaBvodný motorizmus - bežné transfery</v>
      </c>
      <c r="N443" s="288" t="str">
        <f aca="false">+I443&amp;H443</f>
        <v>00681768aB</v>
      </c>
    </row>
    <row r="444" customFormat="false" ht="9.75" hidden="false" customHeight="false" outlineLevel="0" collapsed="false">
      <c r="A444" s="308" t="s">
        <v>1943</v>
      </c>
      <c r="B444" s="294" t="str">
        <f aca="false">VLOOKUP(A444,Adr!A:B,2,FALSE())</f>
        <v>Slovenský zväz vodného motorizmu</v>
      </c>
      <c r="C444" s="295" t="s">
        <v>2834</v>
      </c>
      <c r="D444" s="296" t="n">
        <v>20000</v>
      </c>
      <c r="E444" s="305" t="n">
        <v>0</v>
      </c>
      <c r="F444" s="298" t="s">
        <v>382</v>
      </c>
      <c r="G444" s="299" t="s">
        <v>358</v>
      </c>
      <c r="H444" s="299" t="s">
        <v>2413</v>
      </c>
      <c r="I444" s="300" t="str">
        <f aca="false">A444&amp;F444</f>
        <v>00681768d</v>
      </c>
      <c r="J444" s="301" t="str">
        <f aca="false">A444&amp;G444</f>
        <v>00681768026 03</v>
      </c>
      <c r="K444" s="302"/>
      <c r="L444" s="301" t="str">
        <f aca="false">A444&amp;G444&amp;H444</f>
        <v>00681768026 03B</v>
      </c>
      <c r="M444" s="302" t="str">
        <f aca="false">B444&amp;F444&amp;H444&amp;C444</f>
        <v>Slovenský zväz vodného motorizmudBJung Šimon</v>
      </c>
      <c r="N444" s="288" t="str">
        <f aca="false">+I444&amp;H444</f>
        <v>00681768dB</v>
      </c>
    </row>
    <row r="445" customFormat="false" ht="9.75" hidden="false" customHeight="false" outlineLevel="0" collapsed="false">
      <c r="A445" s="310" t="s">
        <v>1950</v>
      </c>
      <c r="B445" s="294" t="str">
        <f aca="false">VLOOKUP(A445,Adr!A:B,2,FALSE())</f>
        <v>Slovenský zväz vzpierania</v>
      </c>
      <c r="C445" s="295" t="s">
        <v>2835</v>
      </c>
      <c r="D445" s="296" t="n">
        <v>280274</v>
      </c>
      <c r="E445" s="297" t="n">
        <v>0</v>
      </c>
      <c r="F445" s="298" t="s">
        <v>376</v>
      </c>
      <c r="G445" s="299" t="s">
        <v>356</v>
      </c>
      <c r="H445" s="299" t="s">
        <v>2413</v>
      </c>
      <c r="I445" s="300" t="str">
        <f aca="false">A445&amp;F445</f>
        <v>31796079a</v>
      </c>
      <c r="J445" s="301" t="str">
        <f aca="false">A445&amp;G445</f>
        <v>31796079026 02</v>
      </c>
      <c r="K445" s="302" t="s">
        <v>2836</v>
      </c>
      <c r="L445" s="301" t="str">
        <f aca="false">A445&amp;G445&amp;H445</f>
        <v>31796079026 02B</v>
      </c>
      <c r="M445" s="302" t="str">
        <f aca="false">B445&amp;F445&amp;H445&amp;C445</f>
        <v>Slovenský zväz vzpieraniaaBvzpieranie - bežné transfery</v>
      </c>
      <c r="N445" s="288" t="str">
        <f aca="false">+I445&amp;H445</f>
        <v>31796079aB</v>
      </c>
    </row>
    <row r="446" customFormat="false" ht="9.75" hidden="false" customHeight="false" outlineLevel="0" collapsed="false">
      <c r="A446" s="258" t="s">
        <v>1956</v>
      </c>
      <c r="B446" s="294" t="str">
        <f aca="false">VLOOKUP(A446,Adr!A:B,2,FALSE())</f>
        <v>Sokolská únia Slovenska</v>
      </c>
      <c r="C446" s="299" t="s">
        <v>2415</v>
      </c>
      <c r="D446" s="309" t="n">
        <v>17000</v>
      </c>
      <c r="E446" s="305" t="n">
        <v>0</v>
      </c>
      <c r="F446" s="298" t="s">
        <v>386</v>
      </c>
      <c r="G446" s="299" t="s">
        <v>354</v>
      </c>
      <c r="H446" s="299" t="s">
        <v>2413</v>
      </c>
      <c r="I446" s="300" t="str">
        <f aca="false">A446&amp;F446</f>
        <v>42257166f</v>
      </c>
      <c r="J446" s="301" t="str">
        <f aca="false">A446&amp;G446</f>
        <v>42257166026 01</v>
      </c>
      <c r="K446" s="302"/>
      <c r="L446" s="301" t="str">
        <f aca="false">A446&amp;G446&amp;H446</f>
        <v>42257166026 01B</v>
      </c>
      <c r="M446" s="302" t="str">
        <f aca="false">B446&amp;F446&amp;H446&amp;C446</f>
        <v>Sokolská únia SlovenskafBpodpora a rozvoj športu pre všetkých</v>
      </c>
      <c r="N446" s="288" t="str">
        <f aca="false">+I446&amp;H446</f>
        <v>42257166fB</v>
      </c>
    </row>
    <row r="447" customFormat="false" ht="9.75" hidden="false" customHeight="false" outlineLevel="0" collapsed="false">
      <c r="A447" s="298" t="s">
        <v>1966</v>
      </c>
      <c r="B447" s="294" t="str">
        <f aca="false">VLOOKUP(A447,Adr!A:B,2,FALSE())</f>
        <v>SPARTAK MYJAVA a. s.</v>
      </c>
      <c r="C447" s="306" t="s">
        <v>387</v>
      </c>
      <c r="D447" s="307" t="n">
        <v>10000</v>
      </c>
      <c r="E447" s="297" t="n">
        <v>0</v>
      </c>
      <c r="F447" s="298" t="s">
        <v>386</v>
      </c>
      <c r="G447" s="299" t="s">
        <v>354</v>
      </c>
      <c r="H447" s="299" t="s">
        <v>2413</v>
      </c>
      <c r="I447" s="300" t="str">
        <f aca="false">A447&amp;F447</f>
        <v>46699821f</v>
      </c>
      <c r="J447" s="301" t="str">
        <f aca="false">A447&amp;G447</f>
        <v>46699821026 01</v>
      </c>
      <c r="K447" s="302"/>
      <c r="L447" s="301" t="str">
        <f aca="false">A447&amp;G447&amp;H447</f>
        <v>46699821026 01B</v>
      </c>
      <c r="M447" s="302" t="str">
        <f aca="false">B447&amp;F447&amp;H447&amp;C447</f>
        <v>SPARTAK MYJAVA a. s.fBplnenie úloh verejného záujmu v športe</v>
      </c>
      <c r="N447" s="288" t="str">
        <f aca="false">+I447&amp;H447</f>
        <v>46699821fB</v>
      </c>
    </row>
    <row r="448" customFormat="false" ht="9.75" hidden="false" customHeight="false" outlineLevel="0" collapsed="false">
      <c r="A448" s="258" t="s">
        <v>1977</v>
      </c>
      <c r="B448" s="294" t="str">
        <f aca="false">VLOOKUP(A448,Adr!A:B,2,FALSE())</f>
        <v>SPEEDWAY CLUB ŽARNOVICA</v>
      </c>
      <c r="C448" s="299" t="s">
        <v>387</v>
      </c>
      <c r="D448" s="311" t="n">
        <v>20000</v>
      </c>
      <c r="E448" s="305" t="n">
        <v>0</v>
      </c>
      <c r="F448" s="298" t="s">
        <v>386</v>
      </c>
      <c r="G448" s="299" t="s">
        <v>358</v>
      </c>
      <c r="H448" s="299" t="s">
        <v>2750</v>
      </c>
      <c r="I448" s="300" t="str">
        <f aca="false">A448&amp;F448</f>
        <v>42192927f</v>
      </c>
      <c r="J448" s="301" t="str">
        <f aca="false">A448&amp;G448</f>
        <v>42192927026 03</v>
      </c>
      <c r="K448" s="302"/>
      <c r="L448" s="301" t="str">
        <f aca="false">A448&amp;G448&amp;H448</f>
        <v>42192927026 03K</v>
      </c>
      <c r="M448" s="302" t="str">
        <f aca="false">B448&amp;F448&amp;H448&amp;C448</f>
        <v>SPEEDWAY CLUB ŽARNOVICAfKplnenie úloh verejného záujmu v športe</v>
      </c>
      <c r="N448" s="288" t="str">
        <f aca="false">+I448&amp;H448</f>
        <v>42192927fK</v>
      </c>
    </row>
    <row r="449" customFormat="false" ht="9.75" hidden="false" customHeight="false" outlineLevel="0" collapsed="false">
      <c r="A449" s="298" t="s">
        <v>1986</v>
      </c>
      <c r="B449" s="294" t="str">
        <f aca="false">VLOOKUP(A449,Adr!A:B,2,FALSE())</f>
        <v>Spoločenstvo detí a mládeže (SDM) Domino</v>
      </c>
      <c r="C449" s="295" t="s">
        <v>399</v>
      </c>
      <c r="D449" s="296" t="n">
        <v>2000</v>
      </c>
      <c r="E449" s="305" t="n">
        <v>0</v>
      </c>
      <c r="F449" s="298" t="s">
        <v>398</v>
      </c>
      <c r="G449" s="299" t="s">
        <v>354</v>
      </c>
      <c r="H449" s="299" t="s">
        <v>2413</v>
      </c>
      <c r="I449" s="300" t="str">
        <f aca="false">A449&amp;F449</f>
        <v>31957404l</v>
      </c>
      <c r="J449" s="301" t="str">
        <f aca="false">A449&amp;G449</f>
        <v>31957404026 01</v>
      </c>
      <c r="K449" s="302"/>
      <c r="L449" s="301" t="str">
        <f aca="false">A449&amp;G449&amp;H449</f>
        <v>31957404026 01B</v>
      </c>
      <c r="M449" s="302" t="str">
        <f aca="false">B449&amp;F449&amp;H449&amp;C449</f>
        <v>Spoločenstvo detí a mládeže (SDM) DominolBšportové pohybové tábory pre mládež</v>
      </c>
      <c r="N449" s="288" t="str">
        <f aca="false">+I449&amp;H449</f>
        <v>31957404lB</v>
      </c>
    </row>
    <row r="450" customFormat="false" ht="9.75" hidden="false" customHeight="false" outlineLevel="0" collapsed="false">
      <c r="A450" s="298" t="s">
        <v>1995</v>
      </c>
      <c r="B450" s="294" t="str">
        <f aca="false">VLOOKUP(A450,Adr!A:B,2,FALSE())</f>
        <v>Sport club Okoč - Sokolec</v>
      </c>
      <c r="C450" s="303" t="s">
        <v>387</v>
      </c>
      <c r="D450" s="313" t="n">
        <v>2000</v>
      </c>
      <c r="E450" s="305" t="n">
        <v>0</v>
      </c>
      <c r="F450" s="298" t="s">
        <v>386</v>
      </c>
      <c r="G450" s="299" t="s">
        <v>358</v>
      </c>
      <c r="H450" s="299" t="s">
        <v>2413</v>
      </c>
      <c r="I450" s="300" t="str">
        <f aca="false">A450&amp;F450</f>
        <v>31822398f</v>
      </c>
      <c r="J450" s="301" t="str">
        <f aca="false">A450&amp;G450</f>
        <v>31822398026 03</v>
      </c>
      <c r="K450" s="302"/>
      <c r="L450" s="301" t="str">
        <f aca="false">A450&amp;G450&amp;H450</f>
        <v>31822398026 03B</v>
      </c>
      <c r="M450" s="302" t="str">
        <f aca="false">B450&amp;F450&amp;H450&amp;C450</f>
        <v>Sport club Okoč - SokolecfBplnenie úloh verejného záujmu v športe</v>
      </c>
      <c r="N450" s="288" t="str">
        <f aca="false">+I450&amp;H450</f>
        <v>31822398fB</v>
      </c>
    </row>
    <row r="451" customFormat="false" ht="9.75" hidden="false" customHeight="false" outlineLevel="0" collapsed="false">
      <c r="A451" s="298" t="s">
        <v>2012</v>
      </c>
      <c r="B451" s="294" t="str">
        <f aca="false">VLOOKUP(A451,Adr!A:B,2,FALSE())</f>
        <v>ST Relax</v>
      </c>
      <c r="C451" s="306" t="s">
        <v>2837</v>
      </c>
      <c r="D451" s="307" t="n">
        <v>2600</v>
      </c>
      <c r="E451" s="297" t="n">
        <v>0</v>
      </c>
      <c r="F451" s="298" t="s">
        <v>400</v>
      </c>
      <c r="G451" s="299" t="s">
        <v>358</v>
      </c>
      <c r="H451" s="299" t="s">
        <v>2413</v>
      </c>
      <c r="I451" s="300" t="str">
        <f aca="false">A451&amp;F451</f>
        <v>51806606m</v>
      </c>
      <c r="J451" s="301" t="str">
        <f aca="false">A451&amp;G451</f>
        <v>51806606026 03</v>
      </c>
      <c r="K451" s="302"/>
      <c r="L451" s="301" t="str">
        <f aca="false">A451&amp;G451&amp;H451</f>
        <v>51806606026 03B</v>
      </c>
      <c r="M451" s="302" t="str">
        <f aca="false">B451&amp;F451&amp;H451&amp;C451</f>
        <v>ST RelaxmBSatellite Tour v stolnom tenise 2025</v>
      </c>
      <c r="N451" s="288" t="str">
        <f aca="false">+I451&amp;H451</f>
        <v>51806606mB</v>
      </c>
    </row>
    <row r="452" customFormat="false" ht="9.75" hidden="false" customHeight="false" outlineLevel="0" collapsed="false">
      <c r="A452" s="258" t="s">
        <v>2018</v>
      </c>
      <c r="B452" s="294" t="str">
        <f aca="false">VLOOKUP(A452,Adr!A:B,2,FALSE())</f>
        <v>ŠK Hargašova Záhorská Bystrica</v>
      </c>
      <c r="C452" s="295" t="s">
        <v>2838</v>
      </c>
      <c r="D452" s="296" t="n">
        <v>10000</v>
      </c>
      <c r="E452" s="297" t="n">
        <v>0</v>
      </c>
      <c r="F452" s="298" t="s">
        <v>386</v>
      </c>
      <c r="G452" s="299" t="s">
        <v>358</v>
      </c>
      <c r="H452" s="299" t="s">
        <v>2413</v>
      </c>
      <c r="I452" s="300" t="str">
        <f aca="false">A452&amp;F452</f>
        <v>30868068f</v>
      </c>
      <c r="J452" s="301" t="str">
        <f aca="false">A452&amp;G452</f>
        <v>30868068026 03</v>
      </c>
      <c r="K452" s="302"/>
      <c r="L452" s="301" t="str">
        <f aca="false">A452&amp;G452&amp;H452</f>
        <v>30868068026 03B</v>
      </c>
      <c r="M452" s="302" t="str">
        <f aca="false">B452&amp;F452&amp;H452&amp;C452</f>
        <v>ŠK Hargašova Záhorská BystricafBzabezpečenie účasti na EuroFloorbal Cupe</v>
      </c>
      <c r="N452" s="288" t="str">
        <f aca="false">+I452&amp;H452</f>
        <v>30868068fB</v>
      </c>
    </row>
    <row r="453" customFormat="false" ht="9.75" hidden="false" customHeight="false" outlineLevel="0" collapsed="false">
      <c r="A453" s="298" t="s">
        <v>2026</v>
      </c>
      <c r="B453" s="294" t="str">
        <f aca="false">VLOOKUP(A453,Adr!A:B,2,FALSE())</f>
        <v>ŠK Hornets Košice – mládež o.z.</v>
      </c>
      <c r="C453" s="295" t="s">
        <v>399</v>
      </c>
      <c r="D453" s="296" t="n">
        <v>5000</v>
      </c>
      <c r="E453" s="297" t="n">
        <v>0</v>
      </c>
      <c r="F453" s="298" t="s">
        <v>398</v>
      </c>
      <c r="G453" s="299" t="s">
        <v>354</v>
      </c>
      <c r="H453" s="299" t="s">
        <v>2413</v>
      </c>
      <c r="I453" s="300" t="str">
        <f aca="false">A453&amp;F453</f>
        <v>35555661l</v>
      </c>
      <c r="J453" s="301" t="str">
        <f aca="false">A453&amp;G453</f>
        <v>35555661026 01</v>
      </c>
      <c r="K453" s="302"/>
      <c r="L453" s="301" t="str">
        <f aca="false">A453&amp;G453&amp;H453</f>
        <v>35555661026 01B</v>
      </c>
      <c r="M453" s="302" t="str">
        <f aca="false">B453&amp;F453&amp;H453&amp;C453</f>
        <v>ŠK Hornets Košice – mládež o.z.lBšportové pohybové tábory pre mládež</v>
      </c>
      <c r="N453" s="288" t="str">
        <f aca="false">+I453&amp;H453</f>
        <v>35555661lB</v>
      </c>
    </row>
    <row r="454" customFormat="false" ht="9.75" hidden="false" customHeight="false" outlineLevel="0" collapsed="false">
      <c r="A454" s="258" t="s">
        <v>2033</v>
      </c>
      <c r="B454" s="294" t="str">
        <f aca="false">VLOOKUP(A454,Adr!A:B,2,FALSE())</f>
        <v>ŠK JUVENTA Bratislava</v>
      </c>
      <c r="C454" s="299" t="s">
        <v>399</v>
      </c>
      <c r="D454" s="309" t="n">
        <v>5000</v>
      </c>
      <c r="E454" s="305" t="n">
        <v>0</v>
      </c>
      <c r="F454" s="298" t="s">
        <v>398</v>
      </c>
      <c r="G454" s="299" t="s">
        <v>354</v>
      </c>
      <c r="H454" s="299" t="s">
        <v>2413</v>
      </c>
      <c r="I454" s="300" t="str">
        <f aca="false">A454&amp;F454</f>
        <v>42252750l</v>
      </c>
      <c r="J454" s="301" t="str">
        <f aca="false">A454&amp;G454</f>
        <v>42252750026 01</v>
      </c>
      <c r="K454" s="302"/>
      <c r="L454" s="301" t="str">
        <f aca="false">A454&amp;G454&amp;H454</f>
        <v>42252750026 01B</v>
      </c>
      <c r="M454" s="302" t="str">
        <f aca="false">B454&amp;F454&amp;H454&amp;C454</f>
        <v>ŠK JUVENTA BratislavalBšportové pohybové tábory pre mládež</v>
      </c>
      <c r="N454" s="288" t="str">
        <f aca="false">+I454&amp;H454</f>
        <v>42252750lB</v>
      </c>
    </row>
    <row r="455" customFormat="false" ht="9.75" hidden="false" customHeight="false" outlineLevel="0" collapsed="false">
      <c r="A455" s="258" t="s">
        <v>2040</v>
      </c>
      <c r="B455" s="294" t="str">
        <f aca="false">VLOOKUP(A455,Adr!A:B,2,FALSE())</f>
        <v>ŠK JUVENTA Žilina, o. z.</v>
      </c>
      <c r="C455" s="295" t="s">
        <v>399</v>
      </c>
      <c r="D455" s="296" t="n">
        <v>4500</v>
      </c>
      <c r="E455" s="305" t="n">
        <v>0</v>
      </c>
      <c r="F455" s="298" t="s">
        <v>398</v>
      </c>
      <c r="G455" s="299" t="s">
        <v>354</v>
      </c>
      <c r="H455" s="299" t="s">
        <v>2413</v>
      </c>
      <c r="I455" s="300" t="str">
        <f aca="false">A455&amp;F455</f>
        <v>37911074l</v>
      </c>
      <c r="J455" s="301" t="str">
        <f aca="false">A455&amp;G455</f>
        <v>37911074026 01</v>
      </c>
      <c r="K455" s="302"/>
      <c r="L455" s="301" t="str">
        <f aca="false">A455&amp;G455&amp;H455</f>
        <v>37911074026 01B</v>
      </c>
      <c r="M455" s="302" t="str">
        <f aca="false">B455&amp;F455&amp;H455&amp;C455</f>
        <v>ŠK JUVENTA Žilina, o. z.lBšportové pohybové tábory pre mládež</v>
      </c>
      <c r="N455" s="288" t="str">
        <f aca="false">+I455&amp;H455</f>
        <v>37911074lB</v>
      </c>
    </row>
    <row r="456" customFormat="false" ht="9.75" hidden="false" customHeight="false" outlineLevel="0" collapsed="false">
      <c r="A456" s="298" t="s">
        <v>2047</v>
      </c>
      <c r="B456" s="294" t="str">
        <f aca="false">VLOOKUP(A456,Adr!A:B,2,FALSE())</f>
        <v>ŠK ZEMPLÍN MICHALOVCE - SILOVÝ TROJBOJ</v>
      </c>
      <c r="C456" s="303" t="s">
        <v>387</v>
      </c>
      <c r="D456" s="313" t="n">
        <v>7000</v>
      </c>
      <c r="E456" s="305" t="n">
        <v>0</v>
      </c>
      <c r="F456" s="298" t="s">
        <v>386</v>
      </c>
      <c r="G456" s="299" t="s">
        <v>358</v>
      </c>
      <c r="H456" s="299" t="s">
        <v>2413</v>
      </c>
      <c r="I456" s="300" t="str">
        <f aca="false">A456&amp;F456</f>
        <v>42322651f</v>
      </c>
      <c r="J456" s="301" t="str">
        <f aca="false">A456&amp;G456</f>
        <v>42322651026 03</v>
      </c>
      <c r="K456" s="302"/>
      <c r="L456" s="301" t="str">
        <f aca="false">A456&amp;G456&amp;H456</f>
        <v>42322651026 03B</v>
      </c>
      <c r="M456" s="302" t="str">
        <f aca="false">B456&amp;F456&amp;H456&amp;C456</f>
        <v>ŠK ZEMPLÍN MICHALOVCE - SILOVÝ TROJBOJfBplnenie úloh verejného záujmu v športe</v>
      </c>
      <c r="N456" s="288" t="str">
        <f aca="false">+I456&amp;H456</f>
        <v>42322651fB</v>
      </c>
    </row>
    <row r="457" customFormat="false" ht="9.75" hidden="false" customHeight="false" outlineLevel="0" collapsed="false">
      <c r="A457" s="298" t="s">
        <v>2052</v>
      </c>
      <c r="B457" s="294" t="str">
        <f aca="false">VLOOKUP(A457,Adr!A:B,2,FALSE())</f>
        <v>Školský športový klub Bernolákova 16 Košice</v>
      </c>
      <c r="C457" s="295" t="s">
        <v>387</v>
      </c>
      <c r="D457" s="296" t="n">
        <v>5000</v>
      </c>
      <c r="E457" s="305" t="n">
        <v>0</v>
      </c>
      <c r="F457" s="298" t="s">
        <v>386</v>
      </c>
      <c r="G457" s="299" t="s">
        <v>354</v>
      </c>
      <c r="H457" s="299" t="s">
        <v>2413</v>
      </c>
      <c r="I457" s="300" t="str">
        <f aca="false">A457&amp;F457</f>
        <v>35539453f</v>
      </c>
      <c r="J457" s="301" t="str">
        <f aca="false">A457&amp;G457</f>
        <v>35539453026 01</v>
      </c>
      <c r="K457" s="302"/>
      <c r="L457" s="301" t="str">
        <f aca="false">A457&amp;G457&amp;H457</f>
        <v>35539453026 01B</v>
      </c>
      <c r="M457" s="302" t="str">
        <f aca="false">B457&amp;F457&amp;H457&amp;C457</f>
        <v>Školský športový klub Bernolákova 16 KošicefBplnenie úloh verejného záujmu v športe</v>
      </c>
      <c r="N457" s="288" t="str">
        <f aca="false">+I457&amp;H457</f>
        <v>35539453fB</v>
      </c>
    </row>
    <row r="458" customFormat="false" ht="9.75" hidden="false" customHeight="false" outlineLevel="0" collapsed="false">
      <c r="A458" s="258" t="s">
        <v>2060</v>
      </c>
      <c r="B458" s="294" t="str">
        <f aca="false">VLOOKUP(A458,Adr!A:B,2,FALSE())</f>
        <v>Špeciálne olympiády Slovensko</v>
      </c>
      <c r="C458" s="299" t="s">
        <v>2416</v>
      </c>
      <c r="D458" s="309" t="n">
        <v>460344</v>
      </c>
      <c r="E458" s="297" t="n">
        <v>0</v>
      </c>
      <c r="F458" s="298" t="s">
        <v>380</v>
      </c>
      <c r="G458" s="299" t="s">
        <v>358</v>
      </c>
      <c r="H458" s="299" t="s">
        <v>2413</v>
      </c>
      <c r="I458" s="300" t="str">
        <f aca="false">A458&amp;F458</f>
        <v>30811406c</v>
      </c>
      <c r="J458" s="301" t="str">
        <f aca="false">A458&amp;G458</f>
        <v>30811406026 03</v>
      </c>
      <c r="K458" s="302"/>
      <c r="L458" s="301" t="str">
        <f aca="false">A458&amp;G458&amp;H458</f>
        <v>30811406026 03B</v>
      </c>
      <c r="M458" s="302" t="str">
        <f aca="false">B458&amp;F458&amp;H458&amp;C458</f>
        <v>Špeciálne olympiády SlovenskocBzabezpečenie činnosti a úloh v roku 2025</v>
      </c>
      <c r="N458" s="288" t="str">
        <f aca="false">+I458&amp;H458</f>
        <v>30811406cB</v>
      </c>
    </row>
    <row r="459" customFormat="false" ht="9.75" hidden="false" customHeight="false" outlineLevel="0" collapsed="false">
      <c r="A459" s="298" t="s">
        <v>2067</v>
      </c>
      <c r="B459" s="294" t="str">
        <f aca="false">VLOOKUP(A459,Adr!A:B,2,FALSE())</f>
        <v>Športovo – strelecké združenie GunSter</v>
      </c>
      <c r="C459" s="303" t="s">
        <v>387</v>
      </c>
      <c r="D459" s="313" t="n">
        <v>15000</v>
      </c>
      <c r="E459" s="305" t="n">
        <v>0</v>
      </c>
      <c r="F459" s="298" t="s">
        <v>386</v>
      </c>
      <c r="G459" s="299" t="s">
        <v>358</v>
      </c>
      <c r="H459" s="299" t="s">
        <v>2413</v>
      </c>
      <c r="I459" s="300" t="str">
        <f aca="false">A459&amp;F459</f>
        <v>50843184f</v>
      </c>
      <c r="J459" s="301" t="str">
        <f aca="false">A459&amp;G459</f>
        <v>50843184026 03</v>
      </c>
      <c r="K459" s="302"/>
      <c r="L459" s="301" t="str">
        <f aca="false">A459&amp;G459&amp;H459</f>
        <v>50843184026 03B</v>
      </c>
      <c r="M459" s="302" t="str">
        <f aca="false">B459&amp;F459&amp;H459&amp;C459</f>
        <v>Športovo – strelecké združenie GunSterfBplnenie úloh verejného záujmu v športe</v>
      </c>
      <c r="N459" s="288" t="str">
        <f aca="false">+I459&amp;H459</f>
        <v>50843184fB</v>
      </c>
    </row>
    <row r="460" customFormat="false" ht="9.75" hidden="false" customHeight="false" outlineLevel="0" collapsed="false">
      <c r="A460" s="298" t="s">
        <v>2074</v>
      </c>
      <c r="B460" s="294" t="str">
        <f aca="false">VLOOKUP(A460,Adr!A:B,2,FALSE())</f>
        <v>Športový klub CENTRUM Svidník</v>
      </c>
      <c r="C460" s="303" t="s">
        <v>387</v>
      </c>
      <c r="D460" s="313" t="n">
        <v>42700</v>
      </c>
      <c r="E460" s="305" t="n">
        <v>0</v>
      </c>
      <c r="F460" s="298" t="s">
        <v>386</v>
      </c>
      <c r="G460" s="299" t="s">
        <v>358</v>
      </c>
      <c r="H460" s="299" t="s">
        <v>2413</v>
      </c>
      <c r="I460" s="300" t="str">
        <f aca="false">A460&amp;F460</f>
        <v>37940155f</v>
      </c>
      <c r="J460" s="301" t="str">
        <f aca="false">A460&amp;G460</f>
        <v>37940155026 03</v>
      </c>
      <c r="K460" s="302"/>
      <c r="L460" s="301" t="str">
        <f aca="false">A460&amp;G460&amp;H460</f>
        <v>37940155026 03B</v>
      </c>
      <c r="M460" s="302" t="str">
        <f aca="false">B460&amp;F460&amp;H460&amp;C460</f>
        <v>Športový klub CENTRUM SvidníkfBplnenie úloh verejného záujmu v športe</v>
      </c>
      <c r="N460" s="288" t="str">
        <f aca="false">+I460&amp;H460</f>
        <v>37940155fB</v>
      </c>
    </row>
    <row r="461" customFormat="false" ht="9.75" hidden="false" customHeight="false" outlineLevel="0" collapsed="false">
      <c r="A461" s="298" t="s">
        <v>2084</v>
      </c>
      <c r="B461" s="294" t="str">
        <f aca="false">VLOOKUP(A461,Adr!A:B,2,FALSE())</f>
        <v>Športový klub CVČ Brusno pri ZŠ s MŠ Brusno</v>
      </c>
      <c r="C461" s="303" t="s">
        <v>387</v>
      </c>
      <c r="D461" s="313" t="n">
        <v>35000</v>
      </c>
      <c r="E461" s="305" t="n">
        <v>0</v>
      </c>
      <c r="F461" s="298" t="s">
        <v>386</v>
      </c>
      <c r="G461" s="299" t="s">
        <v>358</v>
      </c>
      <c r="H461" s="299" t="s">
        <v>2413</v>
      </c>
      <c r="I461" s="300" t="str">
        <f aca="false">A461&amp;F461</f>
        <v>42301718f</v>
      </c>
      <c r="J461" s="301" t="str">
        <f aca="false">A461&amp;G461</f>
        <v>42301718026 03</v>
      </c>
      <c r="K461" s="302"/>
      <c r="L461" s="301" t="str">
        <f aca="false">A461&amp;G461&amp;H461</f>
        <v>42301718026 03B</v>
      </c>
      <c r="M461" s="302" t="str">
        <f aca="false">B461&amp;F461&amp;H461&amp;C461</f>
        <v>Športový klub CVČ Brusno pri ZŠ s MŠ BrusnofBplnenie úloh verejného záujmu v športe</v>
      </c>
      <c r="N461" s="288" t="str">
        <f aca="false">+I461&amp;H461</f>
        <v>42301718fB</v>
      </c>
    </row>
    <row r="462" customFormat="false" ht="9.75" hidden="false" customHeight="false" outlineLevel="0" collapsed="false">
      <c r="A462" s="308" t="s">
        <v>2093</v>
      </c>
      <c r="B462" s="294" t="str">
        <f aca="false">VLOOKUP(A462,Adr!A:B,2,FALSE())</f>
        <v>Športový klub GrandSport</v>
      </c>
      <c r="C462" s="306" t="s">
        <v>399</v>
      </c>
      <c r="D462" s="296" t="n">
        <v>5000</v>
      </c>
      <c r="E462" s="305" t="n">
        <v>0</v>
      </c>
      <c r="F462" s="298" t="s">
        <v>398</v>
      </c>
      <c r="G462" s="299" t="s">
        <v>354</v>
      </c>
      <c r="H462" s="299" t="s">
        <v>2413</v>
      </c>
      <c r="I462" s="300" t="str">
        <f aca="false">A462&amp;F462</f>
        <v>42184509l</v>
      </c>
      <c r="J462" s="301" t="str">
        <f aca="false">A462&amp;G462</f>
        <v>42184509026 01</v>
      </c>
      <c r="K462" s="302"/>
      <c r="L462" s="301" t="str">
        <f aca="false">A462&amp;G462&amp;H462</f>
        <v>42184509026 01B</v>
      </c>
      <c r="M462" s="302" t="str">
        <f aca="false">B462&amp;F462&amp;H462&amp;C462</f>
        <v>Športový klub GrandSportlBšportové pohybové tábory pre mládež</v>
      </c>
      <c r="N462" s="288" t="str">
        <f aca="false">+I462&amp;H462</f>
        <v>42184509lB</v>
      </c>
    </row>
    <row r="463" customFormat="false" ht="9.75" hidden="false" customHeight="false" outlineLevel="0" collapsed="false">
      <c r="A463" s="298" t="s">
        <v>2101</v>
      </c>
      <c r="B463" s="294" t="str">
        <f aca="false">VLOOKUP(A463,Adr!A:B,2,FALSE())</f>
        <v>Športový klub HANGAIR o.z.</v>
      </c>
      <c r="C463" s="295" t="s">
        <v>399</v>
      </c>
      <c r="D463" s="307" t="n">
        <v>5000</v>
      </c>
      <c r="E463" s="305" t="n">
        <v>0</v>
      </c>
      <c r="F463" s="298" t="s">
        <v>398</v>
      </c>
      <c r="G463" s="299" t="s">
        <v>354</v>
      </c>
      <c r="H463" s="299" t="s">
        <v>2413</v>
      </c>
      <c r="I463" s="300" t="str">
        <f aca="false">A463&amp;F463</f>
        <v>35539895l</v>
      </c>
      <c r="J463" s="301" t="str">
        <f aca="false">A463&amp;G463</f>
        <v>35539895026 01</v>
      </c>
      <c r="K463" s="302"/>
      <c r="L463" s="301" t="str">
        <f aca="false">A463&amp;G463&amp;H463</f>
        <v>35539895026 01B</v>
      </c>
      <c r="M463" s="302" t="str">
        <f aca="false">B463&amp;F463&amp;H463&amp;C463</f>
        <v>Športový klub HANGAIR o.z.lBšportové pohybové tábory pre mládež</v>
      </c>
      <c r="N463" s="288" t="str">
        <f aca="false">+I463&amp;H463</f>
        <v>35539895lB</v>
      </c>
    </row>
    <row r="464" customFormat="false" ht="9.75" hidden="false" customHeight="false" outlineLevel="0" collapsed="false">
      <c r="A464" s="298" t="s">
        <v>2109</v>
      </c>
      <c r="B464" s="294" t="str">
        <f aca="false">VLOOKUP(A464,Adr!A:B,2,FALSE())</f>
        <v>Športový klub Imet squash klub</v>
      </c>
      <c r="C464" s="306" t="s">
        <v>399</v>
      </c>
      <c r="D464" s="296" t="n">
        <v>4800</v>
      </c>
      <c r="E464" s="297" t="n">
        <v>0</v>
      </c>
      <c r="F464" s="298" t="s">
        <v>398</v>
      </c>
      <c r="G464" s="299" t="s">
        <v>354</v>
      </c>
      <c r="H464" s="299" t="s">
        <v>2413</v>
      </c>
      <c r="I464" s="300" t="str">
        <f aca="false">A464&amp;F464</f>
        <v>36066818l</v>
      </c>
      <c r="J464" s="301" t="str">
        <f aca="false">A464&amp;G464</f>
        <v>36066818026 01</v>
      </c>
      <c r="K464" s="302"/>
      <c r="L464" s="301" t="str">
        <f aca="false">A464&amp;G464&amp;H464</f>
        <v>36066818026 01B</v>
      </c>
      <c r="M464" s="302" t="str">
        <f aca="false">B464&amp;F464&amp;H464&amp;C464</f>
        <v>Športový klub Imet squash klublBšportové pohybové tábory pre mládež</v>
      </c>
      <c r="N464" s="288" t="str">
        <f aca="false">+I464&amp;H464</f>
        <v>36066818lB</v>
      </c>
    </row>
    <row r="465" customFormat="false" ht="9.75" hidden="false" customHeight="false" outlineLevel="0" collapsed="false">
      <c r="A465" s="258" t="s">
        <v>2116</v>
      </c>
      <c r="B465" s="294" t="str">
        <f aca="false">VLOOKUP(A465,Adr!A:B,2,FALSE())</f>
        <v>Športový klub obce Tvrdošovce</v>
      </c>
      <c r="C465" s="299" t="s">
        <v>387</v>
      </c>
      <c r="D465" s="309" t="n">
        <v>2000</v>
      </c>
      <c r="E465" s="305" t="n">
        <v>0</v>
      </c>
      <c r="F465" s="298" t="s">
        <v>386</v>
      </c>
      <c r="G465" s="299" t="s">
        <v>354</v>
      </c>
      <c r="H465" s="299" t="s">
        <v>2413</v>
      </c>
      <c r="I465" s="300" t="str">
        <f aca="false">A465&amp;F465</f>
        <v>00654701f</v>
      </c>
      <c r="J465" s="301" t="str">
        <f aca="false">A465&amp;G465</f>
        <v>00654701026 01</v>
      </c>
      <c r="K465" s="302"/>
      <c r="L465" s="301" t="str">
        <f aca="false">A465&amp;G465&amp;H465</f>
        <v>00654701026 01B</v>
      </c>
      <c r="M465" s="302" t="str">
        <f aca="false">B465&amp;F465&amp;H465&amp;C465</f>
        <v>Športový klub obce TvrdošovcefBplnenie úloh verejného záujmu v športe</v>
      </c>
      <c r="N465" s="288" t="str">
        <f aca="false">+I465&amp;H465</f>
        <v>00654701fB</v>
      </c>
    </row>
    <row r="466" customFormat="false" ht="9.75" hidden="false" customHeight="false" outlineLevel="0" collapsed="false">
      <c r="A466" s="298" t="s">
        <v>2125</v>
      </c>
      <c r="B466" s="294" t="str">
        <f aca="false">VLOOKUP(A466,Adr!A:B,2,FALSE())</f>
        <v>Športový klub polície - ILYO Taekwondo Košice</v>
      </c>
      <c r="C466" s="295" t="s">
        <v>399</v>
      </c>
      <c r="D466" s="296" t="n">
        <v>5000</v>
      </c>
      <c r="E466" s="297" t="n">
        <v>0</v>
      </c>
      <c r="F466" s="298" t="s">
        <v>398</v>
      </c>
      <c r="G466" s="299" t="s">
        <v>354</v>
      </c>
      <c r="H466" s="299" t="s">
        <v>2413</v>
      </c>
      <c r="I466" s="300" t="str">
        <f aca="false">A466&amp;F466</f>
        <v>42250765l</v>
      </c>
      <c r="J466" s="301" t="str">
        <f aca="false">A466&amp;G466</f>
        <v>42250765026 01</v>
      </c>
      <c r="K466" s="302"/>
      <c r="L466" s="301" t="str">
        <f aca="false">A466&amp;G466&amp;H466</f>
        <v>42250765026 01B</v>
      </c>
      <c r="M466" s="302" t="str">
        <f aca="false">B466&amp;F466&amp;H466&amp;C466</f>
        <v>Športový klub polície - ILYO Taekwondo KošicelBšportové pohybové tábory pre mládež</v>
      </c>
      <c r="N466" s="288" t="str">
        <f aca="false">+I466&amp;H466</f>
        <v>42250765lB</v>
      </c>
    </row>
    <row r="467" customFormat="false" ht="9.75" hidden="false" customHeight="false" outlineLevel="0" collapsed="false">
      <c r="A467" s="298" t="s">
        <v>2125</v>
      </c>
      <c r="B467" s="294" t="str">
        <f aca="false">VLOOKUP(A467,Adr!A:B,2,FALSE())</f>
        <v>Športový klub polície - ILYO Taekwondo Košice</v>
      </c>
      <c r="C467" s="295" t="s">
        <v>2839</v>
      </c>
      <c r="D467" s="307" t="n">
        <v>7000</v>
      </c>
      <c r="E467" s="305" t="n">
        <v>0</v>
      </c>
      <c r="F467" s="298" t="s">
        <v>400</v>
      </c>
      <c r="G467" s="299" t="s">
        <v>358</v>
      </c>
      <c r="H467" s="299" t="s">
        <v>2413</v>
      </c>
      <c r="I467" s="300" t="str">
        <f aca="false">A467&amp;F467</f>
        <v>42250765m</v>
      </c>
      <c r="J467" s="301" t="str">
        <f aca="false">A467&amp;G467</f>
        <v>42250765026 03</v>
      </c>
      <c r="K467" s="302"/>
      <c r="L467" s="301" t="str">
        <f aca="false">A467&amp;G467&amp;H467</f>
        <v>42250765026 03B</v>
      </c>
      <c r="M467" s="302" t="str">
        <f aca="false">B467&amp;F467&amp;H467&amp;C467</f>
        <v>Športový klub polície - ILYO Taekwondo KošicemBILYO cup 2025</v>
      </c>
      <c r="N467" s="288" t="str">
        <f aca="false">+I467&amp;H467</f>
        <v>42250765mB</v>
      </c>
    </row>
    <row r="468" customFormat="false" ht="9.75" hidden="false" customHeight="false" outlineLevel="0" collapsed="false">
      <c r="A468" s="298" t="s">
        <v>2134</v>
      </c>
      <c r="B468" s="294" t="str">
        <f aca="false">VLOOKUP(A468,Adr!A:B,2,FALSE())</f>
        <v>Športový klub Real team Trenčín, o.z.</v>
      </c>
      <c r="C468" s="299" t="s">
        <v>399</v>
      </c>
      <c r="D468" s="309" t="n">
        <v>4800</v>
      </c>
      <c r="E468" s="305" t="n">
        <v>0</v>
      </c>
      <c r="F468" s="298" t="s">
        <v>398</v>
      </c>
      <c r="G468" s="299" t="s">
        <v>354</v>
      </c>
      <c r="H468" s="299" t="s">
        <v>2413</v>
      </c>
      <c r="I468" s="300" t="str">
        <f aca="false">A468&amp;F468</f>
        <v>36130036l</v>
      </c>
      <c r="J468" s="301" t="str">
        <f aca="false">A468&amp;G468</f>
        <v>36130036026 01</v>
      </c>
      <c r="K468" s="302"/>
      <c r="L468" s="301" t="str">
        <f aca="false">A468&amp;G468&amp;H468</f>
        <v>36130036026 01B</v>
      </c>
      <c r="M468" s="302" t="str">
        <f aca="false">B468&amp;F468&amp;H468&amp;C468</f>
        <v>Športový klub Real team Trenčín, o.z.lBšportové pohybové tábory pre mládež</v>
      </c>
      <c r="N468" s="288" t="str">
        <f aca="false">+I468&amp;H468</f>
        <v>36130036lB</v>
      </c>
    </row>
    <row r="469" customFormat="false" ht="9.75" hidden="false" customHeight="false" outlineLevel="0" collapsed="false">
      <c r="A469" s="258" t="s">
        <v>2142</v>
      </c>
      <c r="B469" s="294" t="str">
        <f aca="false">VLOOKUP(A469,Adr!A:B,2,FALSE())</f>
        <v>Športový klub Strongman Poprad</v>
      </c>
      <c r="C469" s="299" t="s">
        <v>387</v>
      </c>
      <c r="D469" s="311" t="n">
        <v>5000</v>
      </c>
      <c r="E469" s="305" t="n">
        <v>0</v>
      </c>
      <c r="F469" s="298" t="s">
        <v>386</v>
      </c>
      <c r="G469" s="299" t="s">
        <v>358</v>
      </c>
      <c r="H469" s="299" t="s">
        <v>2413</v>
      </c>
      <c r="I469" s="300" t="str">
        <f aca="false">A469&amp;F469</f>
        <v>50231570f</v>
      </c>
      <c r="J469" s="301" t="str">
        <f aca="false">A469&amp;G469</f>
        <v>50231570026 03</v>
      </c>
      <c r="K469" s="302"/>
      <c r="L469" s="301" t="str">
        <f aca="false">A469&amp;G469&amp;H469</f>
        <v>50231570026 03B</v>
      </c>
      <c r="M469" s="302" t="str">
        <f aca="false">B469&amp;F469&amp;H469&amp;C469</f>
        <v>Športový klub Strongman PopradfBplnenie úloh verejného záujmu v športe</v>
      </c>
      <c r="N469" s="288" t="str">
        <f aca="false">+I469&amp;H469</f>
        <v>50231570fB</v>
      </c>
    </row>
    <row r="470" customFormat="false" ht="9.75" hidden="false" customHeight="false" outlineLevel="0" collapsed="false">
      <c r="A470" s="298" t="s">
        <v>2148</v>
      </c>
      <c r="B470" s="294" t="str">
        <f aca="false">VLOOKUP(A470,Adr!A:B,2,FALSE())</f>
        <v>Športový klub ZEMPLÍN Michalovce - oddiel Judo, o.z.</v>
      </c>
      <c r="C470" s="295" t="s">
        <v>399</v>
      </c>
      <c r="D470" s="296" t="n">
        <v>5000</v>
      </c>
      <c r="E470" s="297" t="n">
        <v>0</v>
      </c>
      <c r="F470" s="298" t="s">
        <v>398</v>
      </c>
      <c r="G470" s="299" t="s">
        <v>354</v>
      </c>
      <c r="H470" s="299" t="s">
        <v>2413</v>
      </c>
      <c r="I470" s="300" t="str">
        <f aca="false">A470&amp;F470</f>
        <v>31997449l</v>
      </c>
      <c r="J470" s="301" t="str">
        <f aca="false">A470&amp;G470</f>
        <v>31997449026 01</v>
      </c>
      <c r="K470" s="302"/>
      <c r="L470" s="301" t="str">
        <f aca="false">A470&amp;G470&amp;H470</f>
        <v>31997449026 01B</v>
      </c>
      <c r="M470" s="302" t="str">
        <f aca="false">B470&amp;F470&amp;H470&amp;C470</f>
        <v>Športový klub ZEMPLÍN Michalovce - oddiel Judo, o.z.lBšportové pohybové tábory pre mládež</v>
      </c>
      <c r="N470" s="288" t="str">
        <f aca="false">+I470&amp;H470</f>
        <v>31997449lB</v>
      </c>
    </row>
    <row r="471" customFormat="false" ht="9.75" hidden="false" customHeight="false" outlineLevel="0" collapsed="false">
      <c r="A471" s="298" t="s">
        <v>2148</v>
      </c>
      <c r="B471" s="294" t="str">
        <f aca="false">VLOOKUP(A471,Adr!A:B,2,FALSE())</f>
        <v>Športový klub ZEMPLÍN Michalovce - oddiel Judo, o.z.</v>
      </c>
      <c r="C471" s="306" t="s">
        <v>2840</v>
      </c>
      <c r="D471" s="307" t="n">
        <v>4500</v>
      </c>
      <c r="E471" s="297" t="n">
        <v>0</v>
      </c>
      <c r="F471" s="298" t="s">
        <v>400</v>
      </c>
      <c r="G471" s="299" t="s">
        <v>358</v>
      </c>
      <c r="H471" s="299" t="s">
        <v>2413</v>
      </c>
      <c r="I471" s="300" t="str">
        <f aca="false">A471&amp;F471</f>
        <v>31997449m</v>
      </c>
      <c r="J471" s="301" t="str">
        <f aca="false">A471&amp;G471</f>
        <v>31997449026 03</v>
      </c>
      <c r="K471" s="302"/>
      <c r="L471" s="301" t="str">
        <f aca="false">A471&amp;G471&amp;H471</f>
        <v>31997449026 03B</v>
      </c>
      <c r="M471" s="302" t="str">
        <f aca="false">B471&amp;F471&amp;H471&amp;C471</f>
        <v>Športový klub ZEMPLÍN Michalovce - oddiel Judo, o.z.mB53 ročník Grand Prix Michalovce v judo</v>
      </c>
      <c r="N471" s="288" t="str">
        <f aca="false">+I471&amp;H471</f>
        <v>31997449mB</v>
      </c>
    </row>
    <row r="472" customFormat="false" ht="9.75" hidden="false" customHeight="false" outlineLevel="0" collapsed="false">
      <c r="A472" s="310" t="s">
        <v>2157</v>
      </c>
      <c r="B472" s="294" t="str">
        <f aca="false">VLOOKUP(A472,Adr!A:B,2,FALSE())</f>
        <v>ŠŤASTNÉ DETSTVO</v>
      </c>
      <c r="C472" s="295" t="s">
        <v>387</v>
      </c>
      <c r="D472" s="314" t="n">
        <v>3000</v>
      </c>
      <c r="E472" s="297" t="n">
        <v>0</v>
      </c>
      <c r="F472" s="310" t="s">
        <v>386</v>
      </c>
      <c r="G472" s="295" t="s">
        <v>358</v>
      </c>
      <c r="H472" s="295" t="s">
        <v>2413</v>
      </c>
      <c r="I472" s="300" t="str">
        <f aca="false">A472&amp;F472</f>
        <v>42394601f</v>
      </c>
      <c r="J472" s="301" t="str">
        <f aca="false">A472&amp;G472</f>
        <v>42394601026 03</v>
      </c>
      <c r="K472" s="302"/>
      <c r="L472" s="301" t="str">
        <f aca="false">A472&amp;G472&amp;H472</f>
        <v>42394601026 03B</v>
      </c>
      <c r="M472" s="302" t="str">
        <f aca="false">B472&amp;F472&amp;H472&amp;C472</f>
        <v>ŠŤASTNÉ DETSTVOfBplnenie úloh verejného záujmu v športe</v>
      </c>
      <c r="N472" s="288" t="str">
        <f aca="false">+I472&amp;H472</f>
        <v>42394601fB</v>
      </c>
    </row>
    <row r="473" customFormat="false" ht="9.75" hidden="false" customHeight="false" outlineLevel="0" collapsed="false">
      <c r="A473" s="298" t="s">
        <v>2165</v>
      </c>
      <c r="B473" s="294" t="str">
        <f aca="false">VLOOKUP(A473,Adr!A:B,2,FALSE())</f>
        <v>Tajovský beh</v>
      </c>
      <c r="C473" s="306" t="s">
        <v>387</v>
      </c>
      <c r="D473" s="315" t="n">
        <v>15000</v>
      </c>
      <c r="E473" s="305" t="n">
        <v>0</v>
      </c>
      <c r="F473" s="298" t="s">
        <v>386</v>
      </c>
      <c r="G473" s="299" t="s">
        <v>358</v>
      </c>
      <c r="H473" s="299" t="s">
        <v>2413</v>
      </c>
      <c r="I473" s="300" t="str">
        <f aca="false">A473&amp;F473</f>
        <v>56642504f</v>
      </c>
      <c r="J473" s="301" t="str">
        <f aca="false">A473&amp;G473</f>
        <v>56642504026 03</v>
      </c>
      <c r="K473" s="302"/>
      <c r="L473" s="301" t="str">
        <f aca="false">A473&amp;G473&amp;H473</f>
        <v>56642504026 03B</v>
      </c>
      <c r="M473" s="302" t="str">
        <f aca="false">B473&amp;F473&amp;H473&amp;C473</f>
        <v>Tajovský behfBplnenie úloh verejného záujmu v športe</v>
      </c>
      <c r="N473" s="288" t="str">
        <f aca="false">+I473&amp;H473</f>
        <v>56642504fB</v>
      </c>
    </row>
    <row r="474" customFormat="false" ht="9.75" hidden="false" customHeight="false" outlineLevel="0" collapsed="false">
      <c r="A474" s="298" t="s">
        <v>2172</v>
      </c>
      <c r="B474" s="294" t="str">
        <f aca="false">VLOOKUP(A474,Adr!A:B,2,FALSE())</f>
        <v>TANEČNÉ CENTRUM CHARIZMA</v>
      </c>
      <c r="C474" s="295" t="s">
        <v>2841</v>
      </c>
      <c r="D474" s="296" t="n">
        <v>4500</v>
      </c>
      <c r="E474" s="305" t="n">
        <v>0</v>
      </c>
      <c r="F474" s="298" t="s">
        <v>400</v>
      </c>
      <c r="G474" s="299" t="s">
        <v>358</v>
      </c>
      <c r="H474" s="299" t="s">
        <v>2413</v>
      </c>
      <c r="I474" s="300" t="str">
        <f aca="false">A474&amp;F474</f>
        <v>31772897m</v>
      </c>
      <c r="J474" s="301" t="str">
        <f aca="false">A474&amp;G474</f>
        <v>31772897026 03</v>
      </c>
      <c r="K474" s="302"/>
      <c r="L474" s="301" t="str">
        <f aca="false">A474&amp;G474&amp;H474</f>
        <v>31772897026 03B</v>
      </c>
      <c r="M474" s="302" t="str">
        <f aca="false">B474&amp;F474&amp;H474&amp;C474</f>
        <v>TANEČNÉ CENTRUM CHARIZMAmBPEZINSKÝ STRAPEC - 50.ročník</v>
      </c>
      <c r="N474" s="288" t="str">
        <f aca="false">+I474&amp;H474</f>
        <v>31772897mB</v>
      </c>
    </row>
    <row r="475" customFormat="false" ht="19.5" hidden="false" customHeight="false" outlineLevel="0" collapsed="false">
      <c r="A475" s="308" t="s">
        <v>2180</v>
      </c>
      <c r="B475" s="294" t="str">
        <f aca="false">VLOOKUP(A475,Adr!A:B,2,FALSE())</f>
        <v>TANEČNO ŠPORTOVÝ KLUB M+M BRATISLAVA pri ZŠ Ostredková</v>
      </c>
      <c r="C475" s="312" t="s">
        <v>2842</v>
      </c>
      <c r="D475" s="309" t="n">
        <v>4500</v>
      </c>
      <c r="E475" s="297" t="n">
        <v>0</v>
      </c>
      <c r="F475" s="298" t="s">
        <v>400</v>
      </c>
      <c r="G475" s="299" t="s">
        <v>358</v>
      </c>
      <c r="H475" s="299" t="s">
        <v>2413</v>
      </c>
      <c r="I475" s="300" t="str">
        <f aca="false">A475&amp;F475</f>
        <v>31785131m</v>
      </c>
      <c r="J475" s="301" t="str">
        <f aca="false">A475&amp;G475</f>
        <v>31785131026 03</v>
      </c>
      <c r="K475" s="302"/>
      <c r="L475" s="301" t="str">
        <f aca="false">A475&amp;G475&amp;H475</f>
        <v>31785131026 03B</v>
      </c>
      <c r="M475" s="302" t="str">
        <f aca="false">B475&amp;F475&amp;H475&amp;C475</f>
        <v>TANEČNO ŠPORTOVÝ KLUB M+M BRATISLAVA pri ZŠ OstredkovámBSlovak Open Championship 2025 (spojené podujatia Bratislava Open a Dunajský pohár)</v>
      </c>
      <c r="N475" s="288" t="str">
        <f aca="false">+I475&amp;H475</f>
        <v>31785131mB</v>
      </c>
    </row>
    <row r="476" customFormat="false" ht="9.75" hidden="false" customHeight="false" outlineLevel="0" collapsed="false">
      <c r="A476" s="258" t="s">
        <v>2187</v>
      </c>
      <c r="B476" s="294" t="str">
        <f aca="false">VLOOKUP(A476,Adr!A:B,2,FALSE())</f>
        <v>Tanečný klub Jessy Vavrišovo</v>
      </c>
      <c r="C476" s="299" t="s">
        <v>399</v>
      </c>
      <c r="D476" s="309" t="n">
        <v>3600</v>
      </c>
      <c r="E476" s="305" t="n">
        <v>0</v>
      </c>
      <c r="F476" s="298" t="s">
        <v>398</v>
      </c>
      <c r="G476" s="299" t="s">
        <v>354</v>
      </c>
      <c r="H476" s="299" t="s">
        <v>2413</v>
      </c>
      <c r="I476" s="300" t="str">
        <f aca="false">A476&amp;F476</f>
        <v>37909487l</v>
      </c>
      <c r="J476" s="301" t="str">
        <f aca="false">A476&amp;G476</f>
        <v>37909487026 01</v>
      </c>
      <c r="K476" s="302"/>
      <c r="L476" s="301" t="str">
        <f aca="false">A476&amp;G476&amp;H476</f>
        <v>37909487026 01B</v>
      </c>
      <c r="M476" s="302" t="str">
        <f aca="false">B476&amp;F476&amp;H476&amp;C476</f>
        <v>Tanečný klub Jessy VavrišovolBšportové pohybové tábory pre mládež</v>
      </c>
      <c r="N476" s="288" t="str">
        <f aca="false">+I476&amp;H476</f>
        <v>37909487lB</v>
      </c>
    </row>
    <row r="477" customFormat="false" ht="9.75" hidden="false" customHeight="false" outlineLevel="0" collapsed="false">
      <c r="A477" s="298" t="s">
        <v>2196</v>
      </c>
      <c r="B477" s="294" t="str">
        <f aca="false">VLOOKUP(A477,Adr!A:B,2,FALSE())</f>
        <v>Tanečný klub JUMPING</v>
      </c>
      <c r="C477" s="295" t="s">
        <v>399</v>
      </c>
      <c r="D477" s="296" t="n">
        <v>5000</v>
      </c>
      <c r="E477" s="305" t="n">
        <v>0</v>
      </c>
      <c r="F477" s="298" t="s">
        <v>398</v>
      </c>
      <c r="G477" s="299" t="s">
        <v>354</v>
      </c>
      <c r="H477" s="299" t="s">
        <v>2413</v>
      </c>
      <c r="I477" s="300" t="str">
        <f aca="false">A477&amp;F477</f>
        <v>36107921l</v>
      </c>
      <c r="J477" s="301" t="str">
        <f aca="false">A477&amp;G477</f>
        <v>36107921026 01</v>
      </c>
      <c r="K477" s="302"/>
      <c r="L477" s="301" t="str">
        <f aca="false">A477&amp;G477&amp;H477</f>
        <v>36107921026 01B</v>
      </c>
      <c r="M477" s="302" t="str">
        <f aca="false">B477&amp;F477&amp;H477&amp;C477</f>
        <v>Tanečný klub JUMPINGlBšportové pohybové tábory pre mládež</v>
      </c>
      <c r="N477" s="288" t="str">
        <f aca="false">+I477&amp;H477</f>
        <v>36107921lB</v>
      </c>
    </row>
    <row r="478" customFormat="false" ht="9.75" hidden="false" customHeight="false" outlineLevel="0" collapsed="false">
      <c r="A478" s="298" t="s">
        <v>2205</v>
      </c>
      <c r="B478" s="294" t="str">
        <f aca="false">VLOOKUP(A478,Adr!A:B,2,FALSE())</f>
        <v>Telovýchovná jednota - Športové kluby Krupina</v>
      </c>
      <c r="C478" s="306" t="s">
        <v>399</v>
      </c>
      <c r="D478" s="307" t="n">
        <v>4180</v>
      </c>
      <c r="E478" s="297" t="n">
        <v>0</v>
      </c>
      <c r="F478" s="298" t="s">
        <v>398</v>
      </c>
      <c r="G478" s="299" t="s">
        <v>354</v>
      </c>
      <c r="H478" s="299" t="s">
        <v>2413</v>
      </c>
      <c r="I478" s="300" t="str">
        <f aca="false">A478&amp;F478</f>
        <v>00592552l</v>
      </c>
      <c r="J478" s="301" t="str">
        <f aca="false">A478&amp;G478</f>
        <v>00592552026 01</v>
      </c>
      <c r="K478" s="302"/>
      <c r="L478" s="301" t="str">
        <f aca="false">A478&amp;G478&amp;H478</f>
        <v>00592552026 01B</v>
      </c>
      <c r="M478" s="302" t="str">
        <f aca="false">B478&amp;F478&amp;H478&amp;C478</f>
        <v>Telovýchovná jednota - Športové kluby KrupinalBšportové pohybové tábory pre mládež</v>
      </c>
      <c r="N478" s="288" t="str">
        <f aca="false">+I478&amp;H478</f>
        <v>00592552lB</v>
      </c>
    </row>
    <row r="479" customFormat="false" ht="9.75" hidden="false" customHeight="false" outlineLevel="0" collapsed="false">
      <c r="A479" s="308" t="s">
        <v>2214</v>
      </c>
      <c r="B479" s="294" t="str">
        <f aca="false">VLOOKUP(A479,Adr!A:B,2,FALSE())</f>
        <v>Telovýchovná jednota DRUŽBA PIEŠŤANY</v>
      </c>
      <c r="C479" s="295" t="s">
        <v>2843</v>
      </c>
      <c r="D479" s="296" t="n">
        <v>10000</v>
      </c>
      <c r="E479" s="305" t="n">
        <v>0</v>
      </c>
      <c r="F479" s="298" t="s">
        <v>400</v>
      </c>
      <c r="G479" s="299" t="s">
        <v>358</v>
      </c>
      <c r="H479" s="299" t="s">
        <v>2413</v>
      </c>
      <c r="I479" s="300" t="str">
        <f aca="false">A479&amp;F479</f>
        <v>00892424m</v>
      </c>
      <c r="J479" s="301" t="str">
        <f aca="false">A479&amp;G479</f>
        <v>00892424026 03</v>
      </c>
      <c r="K479" s="302"/>
      <c r="L479" s="301" t="str">
        <f aca="false">A479&amp;G479&amp;H479</f>
        <v>00892424026 03B</v>
      </c>
      <c r="M479" s="302" t="str">
        <f aca="false">B479&amp;F479&amp;H479&amp;C479</f>
        <v>Telovýchovná jednota DRUŽBA PIEŠŤANYmBSilvestrovský beh 2025, 61.ročník</v>
      </c>
      <c r="N479" s="288" t="str">
        <f aca="false">+I479&amp;H479</f>
        <v>00892424mB</v>
      </c>
    </row>
    <row r="480" customFormat="false" ht="9.75" hidden="false" customHeight="false" outlineLevel="0" collapsed="false">
      <c r="A480" s="298" t="s">
        <v>2222</v>
      </c>
      <c r="B480" s="294" t="str">
        <f aca="false">VLOOKUP(A480,Adr!A:B,2,FALSE())</f>
        <v>Telovýchovná jednota DUKLA Trenčín, o. z.</v>
      </c>
      <c r="C480" s="306" t="s">
        <v>387</v>
      </c>
      <c r="D480" s="315" t="n">
        <v>9000</v>
      </c>
      <c r="E480" s="305" t="n">
        <v>0</v>
      </c>
      <c r="F480" s="298" t="s">
        <v>386</v>
      </c>
      <c r="G480" s="299" t="s">
        <v>358</v>
      </c>
      <c r="H480" s="299" t="s">
        <v>2413</v>
      </c>
      <c r="I480" s="300" t="str">
        <f aca="false">A480&amp;F480</f>
        <v>18048528f</v>
      </c>
      <c r="J480" s="301" t="str">
        <f aca="false">A480&amp;G480</f>
        <v>18048528026 03</v>
      </c>
      <c r="K480" s="302"/>
      <c r="L480" s="301" t="str">
        <f aca="false">A480&amp;G480&amp;H480</f>
        <v>18048528026 03B</v>
      </c>
      <c r="M480" s="302" t="str">
        <f aca="false">B480&amp;F480&amp;H480&amp;C480</f>
        <v>Telovýchovná jednota DUKLA Trenčín, o. z.fBplnenie úloh verejného záujmu v športe</v>
      </c>
      <c r="N480" s="288" t="str">
        <f aca="false">+I480&amp;H480</f>
        <v>18048528fB</v>
      </c>
    </row>
    <row r="481" customFormat="false" ht="9.75" hidden="false" customHeight="false" outlineLevel="0" collapsed="false">
      <c r="A481" s="298" t="s">
        <v>2229</v>
      </c>
      <c r="B481" s="294" t="str">
        <f aca="false">VLOOKUP(A481,Adr!A:B,2,FALSE())</f>
        <v>Telovýchovná jednota Nižná</v>
      </c>
      <c r="C481" s="306" t="s">
        <v>2844</v>
      </c>
      <c r="D481" s="307" t="n">
        <v>8000</v>
      </c>
      <c r="E481" s="297" t="n">
        <v>0</v>
      </c>
      <c r="F481" s="298" t="s">
        <v>400</v>
      </c>
      <c r="G481" s="299" t="s">
        <v>358</v>
      </c>
      <c r="H481" s="299" t="s">
        <v>2413</v>
      </c>
      <c r="I481" s="300" t="str">
        <f aca="false">A481&amp;F481</f>
        <v>00592129m</v>
      </c>
      <c r="J481" s="301" t="str">
        <f aca="false">A481&amp;G481</f>
        <v>00592129026 03</v>
      </c>
      <c r="K481" s="302"/>
      <c r="L481" s="301" t="str">
        <f aca="false">A481&amp;G481&amp;H481</f>
        <v>00592129026 03B</v>
      </c>
      <c r="M481" s="302" t="str">
        <f aca="false">B481&amp;F481&amp;H481&amp;C481</f>
        <v>Telovýchovná jednota NižnámB57. ročník Okolo Tatier</v>
      </c>
      <c r="N481" s="288" t="str">
        <f aca="false">+I481&amp;H481</f>
        <v>00592129mB</v>
      </c>
    </row>
    <row r="482" customFormat="false" ht="9.75" hidden="false" customHeight="false" outlineLevel="0" collapsed="false">
      <c r="A482" s="308" t="s">
        <v>2239</v>
      </c>
      <c r="B482" s="294" t="str">
        <f aca="false">VLOOKUP(A482,Adr!A:B,2,FALSE())</f>
        <v>Telovýchovná jednota Nohejbalový klub Zalužice</v>
      </c>
      <c r="C482" s="306" t="s">
        <v>2845</v>
      </c>
      <c r="D482" s="309" t="n">
        <v>3105</v>
      </c>
      <c r="E482" s="305" t="n">
        <v>0</v>
      </c>
      <c r="F482" s="298" t="s">
        <v>400</v>
      </c>
      <c r="G482" s="299" t="s">
        <v>358</v>
      </c>
      <c r="H482" s="299" t="s">
        <v>2413</v>
      </c>
      <c r="I482" s="300" t="str">
        <f aca="false">A482&amp;F482</f>
        <v>31945899m</v>
      </c>
      <c r="J482" s="301" t="str">
        <f aca="false">A482&amp;G482</f>
        <v>31945899026 03</v>
      </c>
      <c r="K482" s="302"/>
      <c r="L482" s="301" t="str">
        <f aca="false">A482&amp;G482&amp;H482</f>
        <v>31945899026 03B</v>
      </c>
      <c r="M482" s="302" t="str">
        <f aca="false">B482&amp;F482&amp;H482&amp;C482</f>
        <v>Telovýchovná jednota Nohejbalový klub ZalužicemB30.ročník nohejbalového turnaja - Memoriál v Zalužiciach</v>
      </c>
      <c r="N482" s="288" t="str">
        <f aca="false">+I482&amp;H482</f>
        <v>31945899mB</v>
      </c>
    </row>
    <row r="483" customFormat="false" ht="9.75" hidden="false" customHeight="false" outlineLevel="0" collapsed="false">
      <c r="A483" s="308" t="s">
        <v>2248</v>
      </c>
      <c r="B483" s="294" t="str">
        <f aca="false">VLOOKUP(A483,Adr!A:B,2,FALSE())</f>
        <v>Telovýchovná jednota Roháče Zuberec</v>
      </c>
      <c r="C483" s="306" t="s">
        <v>2846</v>
      </c>
      <c r="D483" s="307" t="n">
        <v>2600</v>
      </c>
      <c r="E483" s="297" t="n">
        <v>0</v>
      </c>
      <c r="F483" s="298" t="s">
        <v>400</v>
      </c>
      <c r="G483" s="299" t="s">
        <v>358</v>
      </c>
      <c r="H483" s="299" t="s">
        <v>2413</v>
      </c>
      <c r="I483" s="300" t="str">
        <f aca="false">A483&amp;F483</f>
        <v>00592196m</v>
      </c>
      <c r="J483" s="301" t="str">
        <f aca="false">A483&amp;G483</f>
        <v>00592196026 03</v>
      </c>
      <c r="K483" s="302"/>
      <c r="L483" s="301" t="str">
        <f aca="false">A483&amp;G483&amp;H483</f>
        <v>00592196026 03B</v>
      </c>
      <c r="M483" s="302" t="str">
        <f aca="false">B483&amp;F483&amp;H483&amp;C483</f>
        <v>Telovýchovná jednota Roháče ZuberecmBO Goralský klobúčik</v>
      </c>
      <c r="N483" s="288" t="str">
        <f aca="false">+I483&amp;H483</f>
        <v>00592196mB</v>
      </c>
    </row>
    <row r="484" customFormat="false" ht="9.75" hidden="false" customHeight="false" outlineLevel="0" collapsed="false">
      <c r="A484" s="298" t="s">
        <v>2258</v>
      </c>
      <c r="B484" s="294" t="str">
        <f aca="false">VLOOKUP(A484,Adr!A:B,2,FALSE())</f>
        <v>Telovýchovná jednota Slávia Univerzity veterinárskeho lekárstva a farmácie v Košiciach</v>
      </c>
      <c r="C484" s="295" t="s">
        <v>387</v>
      </c>
      <c r="D484" s="314" t="n">
        <v>5000</v>
      </c>
      <c r="E484" s="305" t="n">
        <v>0</v>
      </c>
      <c r="F484" s="310" t="s">
        <v>386</v>
      </c>
      <c r="G484" s="295" t="s">
        <v>354</v>
      </c>
      <c r="H484" s="295" t="s">
        <v>2413</v>
      </c>
      <c r="I484" s="300" t="str">
        <f aca="false">A484&amp;F484</f>
        <v>31953441f</v>
      </c>
      <c r="J484" s="301" t="str">
        <f aca="false">A484&amp;G484</f>
        <v>31953441026 01</v>
      </c>
      <c r="K484" s="302"/>
      <c r="L484" s="301" t="str">
        <f aca="false">A484&amp;G484&amp;H484</f>
        <v>31953441026 01B</v>
      </c>
      <c r="M484" s="302" t="str">
        <f aca="false">B484&amp;F484&amp;H484&amp;C484</f>
        <v>Telovýchovná jednota Slávia Univerzity veterinárskeho lekárstva a farmácie v KošiciachfBplnenie úloh verejného záujmu v športe</v>
      </c>
      <c r="N484" s="288" t="str">
        <f aca="false">+I484&amp;H484</f>
        <v>31953441fB</v>
      </c>
    </row>
    <row r="485" customFormat="false" ht="9.75" hidden="false" customHeight="false" outlineLevel="0" collapsed="false">
      <c r="A485" s="308" t="s">
        <v>2266</v>
      </c>
      <c r="B485" s="294" t="str">
        <f aca="false">VLOOKUP(A485,Adr!A:B,2,FALSE())</f>
        <v>Telovýchovná jednota Sokol Ilava</v>
      </c>
      <c r="C485" s="299" t="s">
        <v>399</v>
      </c>
      <c r="D485" s="309" t="n">
        <v>4985</v>
      </c>
      <c r="E485" s="305" t="n">
        <v>0</v>
      </c>
      <c r="F485" s="298" t="s">
        <v>398</v>
      </c>
      <c r="G485" s="299" t="s">
        <v>354</v>
      </c>
      <c r="H485" s="299" t="s">
        <v>2413</v>
      </c>
      <c r="I485" s="300" t="str">
        <f aca="false">A485&amp;F485</f>
        <v>17059364l</v>
      </c>
      <c r="J485" s="301" t="str">
        <f aca="false">A485&amp;G485</f>
        <v>17059364026 01</v>
      </c>
      <c r="K485" s="302"/>
      <c r="L485" s="301" t="str">
        <f aca="false">A485&amp;G485&amp;H485</f>
        <v>17059364026 01B</v>
      </c>
      <c r="M485" s="302" t="str">
        <f aca="false">B485&amp;F485&amp;H485&amp;C485</f>
        <v>Telovýchovná jednota Sokol IlavalBšportové pohybové tábory pre mládež</v>
      </c>
      <c r="N485" s="288" t="str">
        <f aca="false">+I485&amp;H485</f>
        <v>17059364lB</v>
      </c>
    </row>
    <row r="486" customFormat="false" ht="9.75" hidden="false" customHeight="false" outlineLevel="0" collapsed="false">
      <c r="A486" s="298" t="s">
        <v>2276</v>
      </c>
      <c r="B486" s="294" t="str">
        <f aca="false">VLOOKUP(A486,Adr!A:B,2,FALSE())</f>
        <v>Telovýchovná jednota Športový klub Podbiel</v>
      </c>
      <c r="C486" s="303" t="s">
        <v>2847</v>
      </c>
      <c r="D486" s="304" t="n">
        <v>7000</v>
      </c>
      <c r="E486" s="305" t="n">
        <v>0</v>
      </c>
      <c r="F486" s="298" t="s">
        <v>400</v>
      </c>
      <c r="G486" s="299" t="s">
        <v>358</v>
      </c>
      <c r="H486" s="299" t="s">
        <v>2413</v>
      </c>
      <c r="I486" s="300" t="str">
        <f aca="false">A486&amp;F486</f>
        <v>14220059m</v>
      </c>
      <c r="J486" s="301" t="str">
        <f aca="false">A486&amp;G486</f>
        <v>14220059026 03</v>
      </c>
      <c r="K486" s="302"/>
      <c r="L486" s="301" t="str">
        <f aca="false">A486&amp;G486&amp;H486</f>
        <v>14220059026 03B</v>
      </c>
      <c r="M486" s="302" t="str">
        <f aca="false">B486&amp;F486&amp;H486&amp;C486</f>
        <v>Telovýchovná jednota Športový klub PodbielmBCestný beh SNP Roháče - Podbiel 34. ročník</v>
      </c>
      <c r="N486" s="288" t="str">
        <f aca="false">+I486&amp;H486</f>
        <v>14220059mB</v>
      </c>
    </row>
    <row r="487" customFormat="false" ht="9.75" hidden="false" customHeight="false" outlineLevel="0" collapsed="false">
      <c r="A487" s="308" t="s">
        <v>2287</v>
      </c>
      <c r="B487" s="294" t="str">
        <f aca="false">VLOOKUP(A487,Adr!A:B,2,FALSE())</f>
        <v>Telovýchovná jednota Štart, sekcia nevidiacich a slabozrakých športovcov Slovenska 054 01 Levoča</v>
      </c>
      <c r="C487" s="295" t="s">
        <v>2848</v>
      </c>
      <c r="D487" s="296" t="n">
        <v>2600</v>
      </c>
      <c r="E487" s="297" t="n">
        <v>0</v>
      </c>
      <c r="F487" s="298" t="s">
        <v>400</v>
      </c>
      <c r="G487" s="299" t="s">
        <v>358</v>
      </c>
      <c r="H487" s="299" t="s">
        <v>2413</v>
      </c>
      <c r="I487" s="300" t="str">
        <f aca="false">A487&amp;F487</f>
        <v>17151414m</v>
      </c>
      <c r="J487" s="301" t="str">
        <f aca="false">A487&amp;G487</f>
        <v>17151414026 03</v>
      </c>
      <c r="K487" s="302"/>
      <c r="L487" s="301" t="str">
        <f aca="false">A487&amp;G487&amp;H487</f>
        <v>17151414026 03B</v>
      </c>
      <c r="M487" s="302" t="str">
        <f aca="false">B487&amp;F487&amp;H487&amp;C487</f>
        <v>Telovýchovná jednota Štart, sekcia nevidiacich a slabozrakých športovcov Slovenska 054 01 LevočamB19. ročník Levoča Cup 2025</v>
      </c>
      <c r="N487" s="288" t="str">
        <f aca="false">+I487&amp;H487</f>
        <v>17151414mB</v>
      </c>
    </row>
    <row r="488" customFormat="false" ht="9.75" hidden="false" customHeight="false" outlineLevel="0" collapsed="false">
      <c r="A488" s="308" t="s">
        <v>2296</v>
      </c>
      <c r="B488" s="294" t="str">
        <f aca="false">VLOOKUP(A488,Adr!A:B,2,FALSE())</f>
        <v>Tenisový klub Hriňová</v>
      </c>
      <c r="C488" s="299" t="s">
        <v>399</v>
      </c>
      <c r="D488" s="309" t="n">
        <v>2520</v>
      </c>
      <c r="E488" s="305" t="n">
        <v>0</v>
      </c>
      <c r="F488" s="298" t="s">
        <v>398</v>
      </c>
      <c r="G488" s="299" t="s">
        <v>354</v>
      </c>
      <c r="H488" s="299" t="s">
        <v>2413</v>
      </c>
      <c r="I488" s="300" t="str">
        <f aca="false">A488&amp;F488</f>
        <v>35980567l</v>
      </c>
      <c r="J488" s="301" t="str">
        <f aca="false">A488&amp;G488</f>
        <v>35980567026 01</v>
      </c>
      <c r="K488" s="302"/>
      <c r="L488" s="301" t="str">
        <f aca="false">A488&amp;G488&amp;H488</f>
        <v>35980567026 01B</v>
      </c>
      <c r="M488" s="302" t="str">
        <f aca="false">B488&amp;F488&amp;H488&amp;C488</f>
        <v>Tenisový klub HriňoválBšportové pohybové tábory pre mládež</v>
      </c>
      <c r="N488" s="288" t="str">
        <f aca="false">+I488&amp;H488</f>
        <v>35980567lB</v>
      </c>
    </row>
    <row r="489" customFormat="false" ht="9.75" hidden="false" customHeight="false" outlineLevel="0" collapsed="false">
      <c r="A489" s="298" t="s">
        <v>2305</v>
      </c>
      <c r="B489" s="294" t="str">
        <f aca="false">VLOOKUP(A489,Adr!A:B,2,FALSE())</f>
        <v>Teqballová federácia Slovensko</v>
      </c>
      <c r="C489" s="295" t="s">
        <v>2849</v>
      </c>
      <c r="D489" s="296" t="n">
        <v>3239</v>
      </c>
      <c r="E489" s="305" t="n">
        <v>0</v>
      </c>
      <c r="F489" s="298" t="s">
        <v>376</v>
      </c>
      <c r="G489" s="299" t="s">
        <v>356</v>
      </c>
      <c r="H489" s="299" t="s">
        <v>2413</v>
      </c>
      <c r="I489" s="300" t="str">
        <f aca="false">A489&amp;F489</f>
        <v>53007344a</v>
      </c>
      <c r="J489" s="301" t="str">
        <f aca="false">A489&amp;G489</f>
        <v>53007344026 02</v>
      </c>
      <c r="K489" s="302" t="s">
        <v>2850</v>
      </c>
      <c r="L489" s="301" t="str">
        <f aca="false">A489&amp;G489&amp;H489</f>
        <v>53007344026 02B</v>
      </c>
      <c r="M489" s="302" t="str">
        <f aca="false">B489&amp;F489&amp;H489&amp;C489</f>
        <v>Teqballová federácia SlovenskoaBteqball - bežné transfery</v>
      </c>
      <c r="N489" s="288" t="str">
        <f aca="false">+I489&amp;H489</f>
        <v>53007344aB</v>
      </c>
    </row>
    <row r="490" customFormat="false" ht="9.75" hidden="false" customHeight="false" outlineLevel="0" collapsed="false">
      <c r="A490" s="308" t="s">
        <v>2313</v>
      </c>
      <c r="B490" s="294" t="str">
        <f aca="false">VLOOKUP(A490,Adr!A:B,2,FALSE())</f>
        <v>Trinity Triathlon Team</v>
      </c>
      <c r="C490" s="306" t="s">
        <v>2851</v>
      </c>
      <c r="D490" s="307" t="n">
        <v>4050</v>
      </c>
      <c r="E490" s="305" t="n">
        <v>0</v>
      </c>
      <c r="F490" s="298" t="s">
        <v>400</v>
      </c>
      <c r="G490" s="299" t="s">
        <v>358</v>
      </c>
      <c r="H490" s="299" t="s">
        <v>2413</v>
      </c>
      <c r="I490" s="300" t="str">
        <f aca="false">A490&amp;F490</f>
        <v>42268095m</v>
      </c>
      <c r="J490" s="301" t="str">
        <f aca="false">A490&amp;G490</f>
        <v>42268095026 03</v>
      </c>
      <c r="K490" s="302"/>
      <c r="L490" s="301" t="str">
        <f aca="false">A490&amp;G490&amp;H490</f>
        <v>42268095026 03B</v>
      </c>
      <c r="M490" s="302" t="str">
        <f aca="false">B490&amp;F490&amp;H490&amp;C490</f>
        <v>Trinity Triathlon TeammBTriatlon Senec 2025</v>
      </c>
      <c r="N490" s="288" t="str">
        <f aca="false">+I490&amp;H490</f>
        <v>42268095mB</v>
      </c>
    </row>
    <row r="491" customFormat="false" ht="9.75" hidden="false" customHeight="false" outlineLevel="0" collapsed="false">
      <c r="A491" s="308" t="s">
        <v>2319</v>
      </c>
      <c r="B491" s="294" t="str">
        <f aca="false">VLOOKUP(A491,Adr!A:B,2,FALSE())</f>
        <v>University Spartacus</v>
      </c>
      <c r="C491" s="295" t="s">
        <v>2432</v>
      </c>
      <c r="D491" s="307" t="n">
        <v>25000</v>
      </c>
      <c r="E491" s="305" t="n">
        <v>0</v>
      </c>
      <c r="F491" s="298" t="s">
        <v>386</v>
      </c>
      <c r="G491" s="299" t="s">
        <v>358</v>
      </c>
      <c r="H491" s="299" t="s">
        <v>2413</v>
      </c>
      <c r="I491" s="300" t="str">
        <f aca="false">A491&amp;F491</f>
        <v>54561981f</v>
      </c>
      <c r="J491" s="301" t="str">
        <f aca="false">A491&amp;G491</f>
        <v>54561981026 03</v>
      </c>
      <c r="K491" s="302"/>
      <c r="L491" s="301" t="str">
        <f aca="false">A491&amp;G491&amp;H491</f>
        <v>54561981026 03B</v>
      </c>
      <c r="M491" s="302" t="str">
        <f aca="false">B491&amp;F491&amp;H491&amp;C491</f>
        <v>University SpartacusfBpodpora činnosti a účasť na medzinárodných univerzitných hokejových súťažiach </v>
      </c>
      <c r="N491" s="288" t="str">
        <f aca="false">+I491&amp;H491</f>
        <v>54561981fB</v>
      </c>
    </row>
    <row r="492" customFormat="false" ht="9.75" hidden="false" customHeight="false" outlineLevel="0" collapsed="false">
      <c r="A492" s="258" t="s">
        <v>2326</v>
      </c>
      <c r="B492" s="294" t="str">
        <f aca="false">VLOOKUP(A492,Adr!A:B,2,FALSE())</f>
        <v>Volejbalový klub Rachmaninka Liptovský Mikuláš</v>
      </c>
      <c r="C492" s="306" t="s">
        <v>399</v>
      </c>
      <c r="D492" s="307" t="n">
        <v>2211.3</v>
      </c>
      <c r="E492" s="297" t="n">
        <v>0</v>
      </c>
      <c r="F492" s="298" t="s">
        <v>398</v>
      </c>
      <c r="G492" s="299" t="s">
        <v>354</v>
      </c>
      <c r="H492" s="299" t="s">
        <v>2413</v>
      </c>
      <c r="I492" s="300" t="str">
        <f aca="false">A492&amp;F492</f>
        <v>42433509l</v>
      </c>
      <c r="J492" s="301" t="str">
        <f aca="false">A492&amp;G492</f>
        <v>42433509026 01</v>
      </c>
      <c r="K492" s="302"/>
      <c r="L492" s="301" t="str">
        <f aca="false">A492&amp;G492&amp;H492</f>
        <v>42433509026 01B</v>
      </c>
      <c r="M492" s="302" t="str">
        <f aca="false">B492&amp;F492&amp;H492&amp;C492</f>
        <v>Volejbalový klub Rachmaninka Liptovský MikulášlBšportové pohybové tábory pre mládež</v>
      </c>
      <c r="N492" s="288" t="str">
        <f aca="false">+I492&amp;H492</f>
        <v>42433509lB</v>
      </c>
    </row>
    <row r="493" customFormat="false" ht="9.75" hidden="false" customHeight="false" outlineLevel="0" collapsed="false">
      <c r="A493" s="308" t="s">
        <v>2335</v>
      </c>
      <c r="B493" s="294" t="str">
        <f aca="false">VLOOKUP(A493,Adr!A:B,2,FALSE())</f>
        <v>Volejbalový klub Slávia UK Bratislava, o.z.</v>
      </c>
      <c r="C493" s="295" t="s">
        <v>399</v>
      </c>
      <c r="D493" s="296" t="n">
        <v>4800</v>
      </c>
      <c r="E493" s="297" t="n">
        <v>0</v>
      </c>
      <c r="F493" s="298" t="s">
        <v>398</v>
      </c>
      <c r="G493" s="299" t="s">
        <v>354</v>
      </c>
      <c r="H493" s="299" t="s">
        <v>2413</v>
      </c>
      <c r="I493" s="300" t="str">
        <f aca="false">A493&amp;F493</f>
        <v>31796991l</v>
      </c>
      <c r="J493" s="301" t="str">
        <f aca="false">A493&amp;G493</f>
        <v>31796991026 01</v>
      </c>
      <c r="K493" s="302"/>
      <c r="L493" s="301" t="str">
        <f aca="false">A493&amp;G493&amp;H493</f>
        <v>31796991026 01B</v>
      </c>
      <c r="M493" s="302" t="str">
        <f aca="false">B493&amp;F493&amp;H493&amp;C493</f>
        <v>Volejbalový klub Slávia UK Bratislava, o.z.lBšportové pohybové tábory pre mládež</v>
      </c>
      <c r="N493" s="288" t="str">
        <f aca="false">+I493&amp;H493</f>
        <v>31796991lB</v>
      </c>
    </row>
    <row r="494" customFormat="false" ht="9.75" hidden="false" customHeight="false" outlineLevel="0" collapsed="false">
      <c r="A494" s="258" t="s">
        <v>2342</v>
      </c>
      <c r="B494" s="294" t="str">
        <f aca="false">VLOOKUP(A494,Adr!A:B,2,FALSE())</f>
        <v>Volejbalový oddiel Hit Trnava</v>
      </c>
      <c r="C494" s="299" t="s">
        <v>399</v>
      </c>
      <c r="D494" s="309" t="n">
        <v>4900</v>
      </c>
      <c r="E494" s="297" t="n">
        <v>0</v>
      </c>
      <c r="F494" s="298" t="s">
        <v>398</v>
      </c>
      <c r="G494" s="299" t="s">
        <v>354</v>
      </c>
      <c r="H494" s="299" t="s">
        <v>2413</v>
      </c>
      <c r="I494" s="300" t="str">
        <f aca="false">A494&amp;F494</f>
        <v>37834487l</v>
      </c>
      <c r="J494" s="301" t="str">
        <f aca="false">A494&amp;G494</f>
        <v>37834487026 01</v>
      </c>
      <c r="K494" s="302"/>
      <c r="L494" s="301" t="str">
        <f aca="false">A494&amp;G494&amp;H494</f>
        <v>37834487026 01B</v>
      </c>
      <c r="M494" s="302" t="str">
        <f aca="false">B494&amp;F494&amp;H494&amp;C494</f>
        <v>Volejbalový oddiel Hit TrnavalBšportové pohybové tábory pre mládež</v>
      </c>
      <c r="N494" s="288" t="str">
        <f aca="false">+I494&amp;H494</f>
        <v>37834487lB</v>
      </c>
    </row>
    <row r="495" customFormat="false" ht="19.5" hidden="false" customHeight="false" outlineLevel="0" collapsed="false">
      <c r="A495" s="258" t="s">
        <v>2349</v>
      </c>
      <c r="B495" s="294" t="str">
        <f aca="false">VLOOKUP(A495,Adr!A:B,2,FALSE())</f>
        <v>Zápasnícky klub Baník Prievidza, o. z.</v>
      </c>
      <c r="C495" s="306" t="s">
        <v>2852</v>
      </c>
      <c r="D495" s="296" t="n">
        <v>4450.5</v>
      </c>
      <c r="E495" s="297" t="n">
        <v>0</v>
      </c>
      <c r="F495" s="298" t="s">
        <v>400</v>
      </c>
      <c r="G495" s="299" t="s">
        <v>358</v>
      </c>
      <c r="H495" s="299" t="s">
        <v>2413</v>
      </c>
      <c r="I495" s="300" t="str">
        <f aca="false">A495&amp;F495</f>
        <v>30227151m</v>
      </c>
      <c r="J495" s="301" t="str">
        <f aca="false">A495&amp;G495</f>
        <v>30227151026 03</v>
      </c>
      <c r="K495" s="302"/>
      <c r="L495" s="301" t="str">
        <f aca="false">A495&amp;G495&amp;H495</f>
        <v>30227151026 03B</v>
      </c>
      <c r="M495" s="302" t="str">
        <f aca="false">B495&amp;F495&amp;H495&amp;C495</f>
        <v>Zápasnícky klub Baník Prievidza, o. z.mB51. ročník Medzinárodného turnaja mládeže a priateľstva v zápasení voľným štýlom</v>
      </c>
      <c r="N495" s="288" t="str">
        <f aca="false">+I495&amp;H495</f>
        <v>30227151mB</v>
      </c>
    </row>
    <row r="496" customFormat="false" ht="9.75" hidden="false" customHeight="false" outlineLevel="0" collapsed="false">
      <c r="A496" s="258" t="s">
        <v>2356</v>
      </c>
      <c r="B496" s="294" t="str">
        <f aca="false">VLOOKUP(A496,Adr!A:B,2,FALSE())</f>
        <v>Zápasnícky klub Dunajská Streda, o.z.</v>
      </c>
      <c r="C496" s="295" t="s">
        <v>399</v>
      </c>
      <c r="D496" s="296" t="n">
        <v>4300</v>
      </c>
      <c r="E496" s="305" t="n">
        <v>0</v>
      </c>
      <c r="F496" s="298" t="s">
        <v>398</v>
      </c>
      <c r="G496" s="299" t="s">
        <v>354</v>
      </c>
      <c r="H496" s="299" t="s">
        <v>2413</v>
      </c>
      <c r="I496" s="300" t="str">
        <f aca="false">A496&amp;F496</f>
        <v>34009892l</v>
      </c>
      <c r="J496" s="301" t="str">
        <f aca="false">A496&amp;G496</f>
        <v>34009892026 01</v>
      </c>
      <c r="K496" s="302"/>
      <c r="L496" s="301" t="str">
        <f aca="false">A496&amp;G496&amp;H496</f>
        <v>34009892026 01B</v>
      </c>
      <c r="M496" s="302" t="str">
        <f aca="false">B496&amp;F496&amp;H496&amp;C496</f>
        <v>Zápasnícky klub Dunajská Streda, o.z.lBšportové pohybové tábory pre mládež</v>
      </c>
      <c r="N496" s="288" t="str">
        <f aca="false">+I496&amp;H496</f>
        <v>34009892lB</v>
      </c>
    </row>
    <row r="497" customFormat="false" ht="9.75" hidden="false" customHeight="false" outlineLevel="0" collapsed="false">
      <c r="A497" s="258" t="s">
        <v>2365</v>
      </c>
      <c r="B497" s="294" t="str">
        <f aca="false">VLOOKUP(A497,Adr!A:B,2,FALSE())</f>
        <v>Združenie šípkarských organizácií</v>
      </c>
      <c r="C497" s="295" t="s">
        <v>2853</v>
      </c>
      <c r="D497" s="296" t="n">
        <v>47188</v>
      </c>
      <c r="E497" s="297" t="n">
        <v>0</v>
      </c>
      <c r="F497" s="298" t="s">
        <v>376</v>
      </c>
      <c r="G497" s="299" t="s">
        <v>356</v>
      </c>
      <c r="H497" s="299" t="s">
        <v>2413</v>
      </c>
      <c r="I497" s="300" t="str">
        <f aca="false">A497&amp;F497</f>
        <v>35538015a</v>
      </c>
      <c r="J497" s="301" t="str">
        <f aca="false">A497&amp;G497</f>
        <v>35538015026 02</v>
      </c>
      <c r="K497" s="302" t="s">
        <v>2854</v>
      </c>
      <c r="L497" s="301" t="str">
        <f aca="false">A497&amp;G497&amp;H497</f>
        <v>35538015026 02B</v>
      </c>
      <c r="M497" s="302" t="str">
        <f aca="false">B497&amp;F497&amp;H497&amp;C497</f>
        <v>Združenie šípkarských organizáciíaBšípky - bežné transfery</v>
      </c>
      <c r="N497" s="288" t="str">
        <f aca="false">+I497&amp;H497</f>
        <v>35538015aB</v>
      </c>
    </row>
    <row r="498" customFormat="false" ht="9.75" hidden="false" customHeight="false" outlineLevel="0" collapsed="false">
      <c r="A498" s="298" t="s">
        <v>2372</v>
      </c>
      <c r="B498" s="294" t="str">
        <f aca="false">VLOOKUP(A498,Adr!A:B,2,FALSE())</f>
        <v>Zväz potápačov Slovenska</v>
      </c>
      <c r="C498" s="306" t="s">
        <v>2855</v>
      </c>
      <c r="D498" s="296" t="n">
        <v>58881</v>
      </c>
      <c r="E498" s="305" t="n">
        <v>0</v>
      </c>
      <c r="F498" s="298" t="s">
        <v>376</v>
      </c>
      <c r="G498" s="299" t="s">
        <v>356</v>
      </c>
      <c r="H498" s="299" t="s">
        <v>2413</v>
      </c>
      <c r="I498" s="300" t="str">
        <f aca="false">A498&amp;F498</f>
        <v>00585319a</v>
      </c>
      <c r="J498" s="301" t="str">
        <f aca="false">A498&amp;G498</f>
        <v>00585319026 02</v>
      </c>
      <c r="K498" s="302" t="s">
        <v>2856</v>
      </c>
      <c r="L498" s="301" t="str">
        <f aca="false">A498&amp;G498&amp;H498</f>
        <v>00585319026 02B</v>
      </c>
      <c r="M498" s="302" t="str">
        <f aca="false">B498&amp;F498&amp;H498&amp;C498</f>
        <v>Zväz potápačov SlovenskaaBpotápačské športy - bežné transfery</v>
      </c>
      <c r="N498" s="288" t="str">
        <f aca="false">+I498&amp;H498</f>
        <v>00585319aB</v>
      </c>
    </row>
    <row r="499" customFormat="false" ht="9.75" hidden="false" customHeight="false" outlineLevel="0" collapsed="false">
      <c r="A499" s="308" t="s">
        <v>2372</v>
      </c>
      <c r="B499" s="294" t="str">
        <f aca="false">VLOOKUP(A499,Adr!A:B,2,FALSE())</f>
        <v>Zväz potápačov Slovenska</v>
      </c>
      <c r="C499" s="303" t="s">
        <v>2857</v>
      </c>
      <c r="D499" s="304" t="n">
        <v>35000</v>
      </c>
      <c r="E499" s="297" t="n">
        <v>0</v>
      </c>
      <c r="F499" s="298" t="s">
        <v>382</v>
      </c>
      <c r="G499" s="299" t="s">
        <v>358</v>
      </c>
      <c r="H499" s="299" t="s">
        <v>2413</v>
      </c>
      <c r="I499" s="300" t="str">
        <f aca="false">A499&amp;F499</f>
        <v>00585319d</v>
      </c>
      <c r="J499" s="301" t="str">
        <f aca="false">A499&amp;G499</f>
        <v>00585319026 03</v>
      </c>
      <c r="K499" s="302"/>
      <c r="L499" s="301" t="str">
        <f aca="false">A499&amp;G499&amp;H499</f>
        <v>00585319026 03B</v>
      </c>
      <c r="M499" s="302" t="str">
        <f aca="false">B499&amp;F499&amp;H499&amp;C499</f>
        <v>Zväz potápačov SlovenskadBHrašková Zuzana</v>
      </c>
      <c r="N499" s="288" t="str">
        <f aca="false">+I499&amp;H499</f>
        <v>00585319dB</v>
      </c>
    </row>
    <row r="500" customFormat="false" ht="9.75" hidden="false" customHeight="false" outlineLevel="0" collapsed="false">
      <c r="A500" s="308" t="s">
        <v>2380</v>
      </c>
      <c r="B500" s="294" t="str">
        <f aca="false">VLOOKUP(A500,Adr!A:B,2,FALSE())</f>
        <v>Zväz slovenského kolieskového korčuľovania</v>
      </c>
      <c r="C500" s="306" t="s">
        <v>2858</v>
      </c>
      <c r="D500" s="307" t="n">
        <v>132661</v>
      </c>
      <c r="E500" s="297" t="n">
        <v>0</v>
      </c>
      <c r="F500" s="298" t="s">
        <v>376</v>
      </c>
      <c r="G500" s="299" t="s">
        <v>356</v>
      </c>
      <c r="H500" s="299" t="s">
        <v>2413</v>
      </c>
      <c r="I500" s="300" t="str">
        <f aca="false">A500&amp;F500</f>
        <v>42132690a</v>
      </c>
      <c r="J500" s="301" t="str">
        <f aca="false">A500&amp;G500</f>
        <v>42132690026 02</v>
      </c>
      <c r="K500" s="302" t="s">
        <v>2859</v>
      </c>
      <c r="L500" s="301" t="str">
        <f aca="false">A500&amp;G500&amp;H500</f>
        <v>42132690026 02B</v>
      </c>
      <c r="M500" s="302" t="str">
        <f aca="false">B500&amp;F500&amp;H500&amp;C500</f>
        <v>Zväz slovenského kolieskového korčuľovaniaaBkolieskové korčuľovanie - bežné transfery</v>
      </c>
      <c r="N500" s="288" t="str">
        <f aca="false">+I500&amp;H500</f>
        <v>42132690aB</v>
      </c>
    </row>
    <row r="501" customFormat="false" ht="9.75" hidden="false" customHeight="false" outlineLevel="0" collapsed="false">
      <c r="A501" s="298" t="s">
        <v>2380</v>
      </c>
      <c r="B501" s="294" t="str">
        <f aca="false">VLOOKUP(A501,Adr!A:B,2,FALSE())</f>
        <v>Zväz slovenského kolieskového korčuľovania</v>
      </c>
      <c r="C501" s="306" t="s">
        <v>2860</v>
      </c>
      <c r="D501" s="307" t="n">
        <v>50000</v>
      </c>
      <c r="E501" s="305" t="n">
        <v>0</v>
      </c>
      <c r="F501" s="298" t="s">
        <v>382</v>
      </c>
      <c r="G501" s="299" t="s">
        <v>358</v>
      </c>
      <c r="H501" s="299" t="s">
        <v>2413</v>
      </c>
      <c r="I501" s="300" t="str">
        <f aca="false">A501&amp;F501</f>
        <v>42132690d</v>
      </c>
      <c r="J501" s="301" t="str">
        <f aca="false">A501&amp;G501</f>
        <v>42132690026 03</v>
      </c>
      <c r="K501" s="302"/>
      <c r="L501" s="301" t="str">
        <f aca="false">A501&amp;G501&amp;H501</f>
        <v>42132690026 03B</v>
      </c>
      <c r="M501" s="302" t="str">
        <f aca="false">B501&amp;F501&amp;H501&amp;C501</f>
        <v>Zväz slovenského kolieskového korčuľovaniadBTury Richard</v>
      </c>
      <c r="N501" s="288" t="str">
        <f aca="false">+I501&amp;H501</f>
        <v>42132690dB</v>
      </c>
    </row>
    <row r="502" customFormat="false" ht="9.75" hidden="false" customHeight="false" outlineLevel="0" collapsed="false">
      <c r="A502" s="258" t="s">
        <v>2387</v>
      </c>
      <c r="B502" s="294" t="str">
        <f aca="false">VLOOKUP(A502,Adr!A:B,2,FALSE())</f>
        <v>Zväz slovenského lyžovania</v>
      </c>
      <c r="C502" s="295" t="s">
        <v>2861</v>
      </c>
      <c r="D502" s="296" t="n">
        <v>1147284</v>
      </c>
      <c r="E502" s="305" t="n">
        <v>0</v>
      </c>
      <c r="F502" s="298" t="s">
        <v>376</v>
      </c>
      <c r="G502" s="299" t="s">
        <v>356</v>
      </c>
      <c r="H502" s="299" t="s">
        <v>2413</v>
      </c>
      <c r="I502" s="300" t="str">
        <f aca="false">A502&amp;F502</f>
        <v>50671669a</v>
      </c>
      <c r="J502" s="301" t="str">
        <f aca="false">A502&amp;G502</f>
        <v>50671669026 02</v>
      </c>
      <c r="K502" s="302" t="s">
        <v>2862</v>
      </c>
      <c r="L502" s="301" t="str">
        <f aca="false">A502&amp;G502&amp;H502</f>
        <v>50671669026 02B</v>
      </c>
      <c r="M502" s="302" t="str">
        <f aca="false">B502&amp;F502&amp;H502&amp;C502</f>
        <v>Zväz slovenského lyžovaniaaBlyžovanie - bežné transfery</v>
      </c>
      <c r="N502" s="288" t="str">
        <f aca="false">+I502&amp;H502</f>
        <v>50671669aB</v>
      </c>
    </row>
    <row r="503" customFormat="false" ht="9.75" hidden="false" customHeight="false" outlineLevel="0" collapsed="false">
      <c r="A503" s="258" t="s">
        <v>2387</v>
      </c>
      <c r="B503" s="294" t="str">
        <f aca="false">VLOOKUP(A503,Adr!A:B,2,FALSE())</f>
        <v>Zväz slovenského lyžovania</v>
      </c>
      <c r="C503" s="295" t="s">
        <v>2863</v>
      </c>
      <c r="D503" s="296" t="n">
        <v>158846</v>
      </c>
      <c r="E503" s="297" t="n">
        <v>0</v>
      </c>
      <c r="F503" s="298" t="s">
        <v>380</v>
      </c>
      <c r="G503" s="299" t="s">
        <v>358</v>
      </c>
      <c r="H503" s="299" t="s">
        <v>2413</v>
      </c>
      <c r="I503" s="300" t="str">
        <f aca="false">A503&amp;F503</f>
        <v>50671669c</v>
      </c>
      <c r="J503" s="301" t="str">
        <f aca="false">A503&amp;G503</f>
        <v>50671669026 03</v>
      </c>
      <c r="K503" s="302"/>
      <c r="L503" s="301" t="str">
        <f aca="false">A503&amp;G503&amp;H503</f>
        <v>50671669026 03B</v>
      </c>
      <c r="M503" s="302" t="str">
        <f aca="false">B503&amp;F503&amp;H503&amp;C503</f>
        <v>Zväz slovenského lyžovaniacBzabezpečenie a rozvoj športu lyžovanie zdravotne postihnutých športovcov</v>
      </c>
      <c r="N503" s="288" t="str">
        <f aca="false">+I503&amp;H503</f>
        <v>50671669cB</v>
      </c>
    </row>
    <row r="504" customFormat="false" ht="9.75" hidden="false" customHeight="false" outlineLevel="0" collapsed="false">
      <c r="A504" s="310" t="s">
        <v>2387</v>
      </c>
      <c r="B504" s="294" t="str">
        <f aca="false">VLOOKUP(A504,Adr!A:B,2,FALSE())</f>
        <v>Zväz slovenského lyžovania</v>
      </c>
      <c r="C504" s="295" t="s">
        <v>2864</v>
      </c>
      <c r="D504" s="296" t="n">
        <v>45000</v>
      </c>
      <c r="E504" s="305" t="n">
        <v>0</v>
      </c>
      <c r="F504" s="298" t="s">
        <v>382</v>
      </c>
      <c r="G504" s="299" t="s">
        <v>358</v>
      </c>
      <c r="H504" s="299" t="s">
        <v>2413</v>
      </c>
      <c r="I504" s="300" t="str">
        <f aca="false">A504&amp;F504</f>
        <v>50671669d</v>
      </c>
      <c r="J504" s="301" t="str">
        <f aca="false">A504&amp;G504</f>
        <v>50671669026 03</v>
      </c>
      <c r="K504" s="302"/>
      <c r="L504" s="301" t="str">
        <f aca="false">A504&amp;G504&amp;H504</f>
        <v>50671669026 03B</v>
      </c>
      <c r="M504" s="302" t="str">
        <f aca="false">B504&amp;F504&amp;H504&amp;C504</f>
        <v>Zväz slovenského lyžovaniadBHaraus Miroslav + navádzač</v>
      </c>
      <c r="N504" s="288" t="str">
        <f aca="false">+I504&amp;H504</f>
        <v>50671669dB</v>
      </c>
    </row>
    <row r="505" customFormat="false" ht="9.75" hidden="false" customHeight="false" outlineLevel="0" collapsed="false">
      <c r="A505" s="298" t="s">
        <v>2387</v>
      </c>
      <c r="B505" s="294" t="str">
        <f aca="false">VLOOKUP(A505,Adr!A:B,2,FALSE())</f>
        <v>Zväz slovenského lyžovania</v>
      </c>
      <c r="C505" s="306" t="s">
        <v>2865</v>
      </c>
      <c r="D505" s="307" t="n">
        <v>20000</v>
      </c>
      <c r="E505" s="297" t="n">
        <v>0</v>
      </c>
      <c r="F505" s="298" t="s">
        <v>382</v>
      </c>
      <c r="G505" s="299" t="s">
        <v>358</v>
      </c>
      <c r="H505" s="299" t="s">
        <v>2413</v>
      </c>
      <c r="I505" s="300" t="str">
        <f aca="false">A505&amp;F505</f>
        <v>50671669d</v>
      </c>
      <c r="J505" s="301" t="str">
        <f aca="false">A505&amp;G505</f>
        <v>50671669026 03</v>
      </c>
      <c r="K505" s="302"/>
      <c r="L505" s="301" t="str">
        <f aca="false">A505&amp;G505&amp;H505</f>
        <v>50671669026 03B</v>
      </c>
      <c r="M505" s="302" t="str">
        <f aca="false">B505&amp;F505&amp;H505&amp;C505</f>
        <v>Zväz slovenského lyžovaniadBJaroš Samuel</v>
      </c>
      <c r="N505" s="288" t="str">
        <f aca="false">+I505&amp;H505</f>
        <v>50671669dB</v>
      </c>
    </row>
    <row r="506" customFormat="false" ht="9.75" hidden="false" customHeight="false" outlineLevel="0" collapsed="false">
      <c r="A506" s="298" t="s">
        <v>2387</v>
      </c>
      <c r="B506" s="294" t="str">
        <f aca="false">VLOOKUP(A506,Adr!A:B,2,FALSE())</f>
        <v>Zväz slovenského lyžovania</v>
      </c>
      <c r="C506" s="306" t="s">
        <v>2866</v>
      </c>
      <c r="D506" s="307" t="n">
        <v>10000</v>
      </c>
      <c r="E506" s="305" t="n">
        <v>0</v>
      </c>
      <c r="F506" s="298" t="s">
        <v>382</v>
      </c>
      <c r="G506" s="299" t="s">
        <v>358</v>
      </c>
      <c r="H506" s="299" t="s">
        <v>2413</v>
      </c>
      <c r="I506" s="300" t="str">
        <f aca="false">A506&amp;F506</f>
        <v>50671669d</v>
      </c>
      <c r="J506" s="301" t="str">
        <f aca="false">A506&amp;G506</f>
        <v>50671669026 03</v>
      </c>
      <c r="K506" s="302"/>
      <c r="L506" s="301" t="str">
        <f aca="false">A506&amp;G506&amp;H506</f>
        <v>50671669026 03B</v>
      </c>
      <c r="M506" s="302" t="str">
        <f aca="false">B506&amp;F506&amp;H506&amp;C506</f>
        <v>Zväz slovenského lyžovaniadBPitoňáková Sára</v>
      </c>
      <c r="N506" s="288" t="str">
        <f aca="false">+I506&amp;H506</f>
        <v>50671669dB</v>
      </c>
    </row>
    <row r="507" customFormat="false" ht="9.75" hidden="false" customHeight="false" outlineLevel="0" collapsed="false">
      <c r="A507" s="258" t="s">
        <v>2387</v>
      </c>
      <c r="B507" s="294" t="str">
        <f aca="false">VLOOKUP(A507,Adr!A:B,2,FALSE())</f>
        <v>Zväz slovenského lyžovania</v>
      </c>
      <c r="C507" s="295" t="s">
        <v>2867</v>
      </c>
      <c r="D507" s="296" t="n">
        <v>75000</v>
      </c>
      <c r="E507" s="297" t="n">
        <v>0</v>
      </c>
      <c r="F507" s="298" t="s">
        <v>382</v>
      </c>
      <c r="G507" s="299" t="s">
        <v>358</v>
      </c>
      <c r="H507" s="299" t="s">
        <v>2413</v>
      </c>
      <c r="I507" s="300" t="str">
        <f aca="false">A507&amp;F507</f>
        <v>50671669d</v>
      </c>
      <c r="J507" s="301" t="str">
        <f aca="false">A507&amp;G507</f>
        <v>50671669026 03</v>
      </c>
      <c r="K507" s="302"/>
      <c r="L507" s="301" t="str">
        <f aca="false">A507&amp;G507&amp;H507</f>
        <v>50671669026 03B</v>
      </c>
      <c r="M507" s="302" t="str">
        <f aca="false">B507&amp;F507&amp;H507&amp;C507</f>
        <v>Zväz slovenského lyžovaniadBRexová Alexandra + navádzač</v>
      </c>
      <c r="N507" s="288" t="str">
        <f aca="false">+I507&amp;H507</f>
        <v>50671669dB</v>
      </c>
    </row>
    <row r="508" customFormat="false" ht="9.75" hidden="false" customHeight="false" outlineLevel="0" collapsed="false">
      <c r="A508" s="298" t="s">
        <v>2387</v>
      </c>
      <c r="B508" s="294" t="str">
        <f aca="false">VLOOKUP(A508,Adr!A:B,2,FALSE())</f>
        <v>Zväz slovenského lyžovania</v>
      </c>
      <c r="C508" s="299" t="s">
        <v>2868</v>
      </c>
      <c r="D508" s="309" t="n">
        <v>10000</v>
      </c>
      <c r="E508" s="305" t="n">
        <v>0</v>
      </c>
      <c r="F508" s="298" t="s">
        <v>382</v>
      </c>
      <c r="G508" s="299" t="s">
        <v>358</v>
      </c>
      <c r="H508" s="299" t="s">
        <v>2413</v>
      </c>
      <c r="I508" s="300" t="str">
        <f aca="false">A508&amp;F508</f>
        <v>50671669d</v>
      </c>
      <c r="J508" s="301" t="str">
        <f aca="false">A508&amp;G508</f>
        <v>50671669026 03</v>
      </c>
      <c r="K508" s="302"/>
      <c r="L508" s="301" t="str">
        <f aca="false">A508&amp;G508&amp;H508</f>
        <v>50671669026 03B</v>
      </c>
      <c r="M508" s="302" t="str">
        <f aca="false">B508&amp;F508&amp;H508&amp;C508</f>
        <v>Zväz slovenského lyžovaniadBSakál Samuel</v>
      </c>
      <c r="N508" s="288" t="str">
        <f aca="false">+I508&amp;H508</f>
        <v>50671669dB</v>
      </c>
    </row>
    <row r="509" customFormat="false" ht="9.75" hidden="false" customHeight="false" outlineLevel="0" collapsed="false">
      <c r="A509" s="298" t="s">
        <v>2387</v>
      </c>
      <c r="B509" s="294" t="str">
        <f aca="false">VLOOKUP(A509,Adr!A:B,2,FALSE())</f>
        <v>Zväz slovenského lyžovania</v>
      </c>
      <c r="C509" s="306" t="s">
        <v>2869</v>
      </c>
      <c r="D509" s="307" t="n">
        <v>70000</v>
      </c>
      <c r="E509" s="297" t="n">
        <v>0</v>
      </c>
      <c r="F509" s="298" t="s">
        <v>382</v>
      </c>
      <c r="G509" s="299" t="s">
        <v>358</v>
      </c>
      <c r="H509" s="299" t="s">
        <v>2413</v>
      </c>
      <c r="I509" s="300" t="str">
        <f aca="false">A509&amp;F509</f>
        <v>50671669d</v>
      </c>
      <c r="J509" s="301" t="str">
        <f aca="false">A509&amp;G509</f>
        <v>50671669026 03</v>
      </c>
      <c r="K509" s="302"/>
      <c r="L509" s="301" t="str">
        <f aca="false">A509&amp;G509&amp;H509</f>
        <v>50671669026 03B</v>
      </c>
      <c r="M509" s="302" t="str">
        <f aca="false">B509&amp;F509&amp;H509&amp;C509</f>
        <v>Zväz slovenského lyžovaniadBVlhová Petra</v>
      </c>
      <c r="N509" s="288" t="str">
        <f aca="false">+I509&amp;H509</f>
        <v>50671669dB</v>
      </c>
    </row>
    <row r="510" customFormat="false" ht="9.75" hidden="false" customHeight="false" outlineLevel="0" collapsed="false">
      <c r="A510" s="258" t="s">
        <v>2395</v>
      </c>
      <c r="B510" s="294" t="str">
        <f aca="false">VLOOKUP(A510,Adr!A:B,2,FALSE())</f>
        <v>ZVÄZ ŠPORTOVEJ KYNOLÓGIE SR</v>
      </c>
      <c r="C510" s="299" t="s">
        <v>2445</v>
      </c>
      <c r="D510" s="309" t="n">
        <v>15000</v>
      </c>
      <c r="E510" s="305" t="n">
        <v>0</v>
      </c>
      <c r="F510" s="298" t="s">
        <v>386</v>
      </c>
      <c r="G510" s="299" t="s">
        <v>358</v>
      </c>
      <c r="H510" s="299" t="s">
        <v>2413</v>
      </c>
      <c r="I510" s="300" t="str">
        <f aca="false">A510&amp;F510</f>
        <v>31945732f</v>
      </c>
      <c r="J510" s="301" t="str">
        <f aca="false">A510&amp;G510</f>
        <v>31945732026 03</v>
      </c>
      <c r="K510" s="302"/>
      <c r="L510" s="301" t="str">
        <f aca="false">A510&amp;G510&amp;H510</f>
        <v>31945732026 03B</v>
      </c>
      <c r="M510" s="302" t="str">
        <f aca="false">B510&amp;F510&amp;H510&amp;C510</f>
        <v>ZVÄZ ŠPORTOVEJ KYNOLÓGIE SRfBpodpora a rozvoj športu</v>
      </c>
      <c r="N510" s="288" t="str">
        <f aca="false">+I510&amp;H510</f>
        <v>31945732fB</v>
      </c>
    </row>
    <row r="511" customFormat="false" ht="9.75" hidden="false" customHeight="false" outlineLevel="0" collapsed="false">
      <c r="A511" s="298"/>
      <c r="B511" s="294" t="e">
        <f aca="false">VLOOKUP(A511,Adr!A:B,2,FALSE())</f>
        <v>#N/A</v>
      </c>
      <c r="C511" s="306"/>
      <c r="D511" s="311"/>
      <c r="E511" s="305"/>
      <c r="F511" s="298"/>
      <c r="G511" s="299"/>
      <c r="H511" s="299"/>
      <c r="I511" s="300" t="str">
        <f aca="false">A511&amp;F511</f>
        <v/>
      </c>
      <c r="J511" s="301"/>
      <c r="K511" s="302"/>
      <c r="L511" s="301" t="str">
        <f aca="false">A511&amp;G511&amp;H511</f>
        <v/>
      </c>
      <c r="M511" s="302" t="e">
        <f aca="false">B511&amp;F511&amp;H511&amp;C511</f>
        <v>#N/A</v>
      </c>
      <c r="N511" s="288" t="str">
        <f aca="false">+I511&amp;H511</f>
        <v/>
      </c>
    </row>
    <row r="512" customFormat="false" ht="9.75" hidden="false" customHeight="false" outlineLevel="0" collapsed="false">
      <c r="A512" s="298"/>
      <c r="B512" s="294" t="e">
        <f aca="false">VLOOKUP(A512,Adr!A:B,2,FALSE())</f>
        <v>#N/A</v>
      </c>
      <c r="C512" s="312"/>
      <c r="D512" s="311"/>
      <c r="E512" s="305"/>
      <c r="F512" s="298"/>
      <c r="G512" s="299"/>
      <c r="H512" s="299"/>
      <c r="I512" s="300" t="str">
        <f aca="false">A512&amp;F512</f>
        <v/>
      </c>
      <c r="J512" s="301"/>
      <c r="K512" s="302"/>
      <c r="L512" s="301" t="str">
        <f aca="false">A512&amp;G512&amp;H512</f>
        <v/>
      </c>
      <c r="M512" s="302" t="e">
        <f aca="false">B512&amp;F512&amp;H512&amp;C512</f>
        <v>#N/A</v>
      </c>
      <c r="N512" s="288" t="str">
        <f aca="false">+I512&amp;H512</f>
        <v/>
      </c>
    </row>
    <row r="513" customFormat="false" ht="9.75" hidden="false" customHeight="false" outlineLevel="0" collapsed="false">
      <c r="A513" s="298"/>
      <c r="B513" s="294" t="e">
        <f aca="false">VLOOKUP(A513,Adr!A:B,2,FALSE())</f>
        <v>#N/A</v>
      </c>
      <c r="C513" s="312"/>
      <c r="D513" s="311"/>
      <c r="E513" s="305"/>
      <c r="F513" s="298"/>
      <c r="G513" s="299"/>
      <c r="H513" s="299"/>
      <c r="I513" s="300" t="str">
        <f aca="false">A513&amp;F513</f>
        <v/>
      </c>
      <c r="J513" s="301"/>
      <c r="K513" s="302"/>
      <c r="L513" s="301" t="str">
        <f aca="false">A513&amp;G513&amp;H513</f>
        <v/>
      </c>
      <c r="M513" s="302" t="e">
        <f aca="false">B513&amp;F513&amp;H513&amp;C513</f>
        <v>#N/A</v>
      </c>
      <c r="N513" s="288" t="str">
        <f aca="false">+I513&amp;H513</f>
        <v/>
      </c>
    </row>
    <row r="514" customFormat="false" ht="9.75" hidden="false" customHeight="false" outlineLevel="0" collapsed="false">
      <c r="A514" s="298"/>
      <c r="B514" s="294" t="e">
        <f aca="false">VLOOKUP(A514,Adr!A:B,2,FALSE())</f>
        <v>#N/A</v>
      </c>
      <c r="C514" s="306"/>
      <c r="D514" s="314"/>
      <c r="E514" s="305"/>
      <c r="F514" s="298"/>
      <c r="G514" s="299"/>
      <c r="H514" s="299"/>
      <c r="I514" s="300" t="str">
        <f aca="false">A514&amp;F514</f>
        <v/>
      </c>
      <c r="J514" s="301"/>
      <c r="K514" s="302"/>
      <c r="L514" s="301" t="str">
        <f aca="false">A514&amp;G514&amp;H514</f>
        <v/>
      </c>
      <c r="M514" s="302" t="e">
        <f aca="false">B514&amp;F514&amp;H514&amp;C514</f>
        <v>#N/A</v>
      </c>
      <c r="N514" s="288" t="str">
        <f aca="false">+I514&amp;H514</f>
        <v/>
      </c>
    </row>
    <row r="515" customFormat="false" ht="9.75" hidden="false" customHeight="false" outlineLevel="0" collapsed="false">
      <c r="A515" s="298"/>
      <c r="B515" s="294" t="e">
        <f aca="false">VLOOKUP(A515,Adr!A:B,2,FALSE())</f>
        <v>#N/A</v>
      </c>
      <c r="C515" s="306"/>
      <c r="D515" s="314"/>
      <c r="E515" s="305"/>
      <c r="F515" s="298"/>
      <c r="G515" s="299"/>
      <c r="H515" s="299"/>
      <c r="I515" s="300" t="str">
        <f aca="false">A515&amp;F515</f>
        <v/>
      </c>
      <c r="J515" s="301"/>
      <c r="K515" s="302"/>
      <c r="L515" s="301" t="str">
        <f aca="false">A515&amp;G515&amp;H515</f>
        <v/>
      </c>
      <c r="M515" s="302" t="e">
        <f aca="false">B515&amp;F515&amp;H515&amp;C515</f>
        <v>#N/A</v>
      </c>
      <c r="N515" s="288" t="str">
        <f aca="false">+I515&amp;H515</f>
        <v/>
      </c>
    </row>
    <row r="516" customFormat="false" ht="9.75" hidden="false" customHeight="false" outlineLevel="0" collapsed="false">
      <c r="A516" s="298"/>
      <c r="B516" s="294" t="e">
        <f aca="false">VLOOKUP(A516,Adr!A:B,2,FALSE())</f>
        <v>#N/A</v>
      </c>
      <c r="C516" s="295"/>
      <c r="D516" s="314"/>
      <c r="E516" s="305"/>
      <c r="F516" s="310"/>
      <c r="G516" s="295"/>
      <c r="H516" s="295"/>
      <c r="I516" s="300" t="str">
        <f aca="false">A516&amp;F516</f>
        <v/>
      </c>
      <c r="J516" s="301"/>
      <c r="K516" s="302"/>
      <c r="L516" s="301" t="str">
        <f aca="false">A516&amp;G516&amp;H516</f>
        <v/>
      </c>
      <c r="M516" s="302" t="e">
        <f aca="false">B516&amp;F516&amp;H516&amp;C516</f>
        <v>#N/A</v>
      </c>
      <c r="N516" s="288" t="str">
        <f aca="false">+I516&amp;H516</f>
        <v/>
      </c>
    </row>
    <row r="517" customFormat="false" ht="9.75" hidden="false" customHeight="false" outlineLevel="0" collapsed="false">
      <c r="A517" s="298"/>
      <c r="B517" s="294" t="e">
        <f aca="false">VLOOKUP(A517,Adr!A:B,2,FALSE())</f>
        <v>#N/A</v>
      </c>
      <c r="C517" s="303"/>
      <c r="D517" s="313"/>
      <c r="E517" s="305"/>
      <c r="F517" s="310"/>
      <c r="G517" s="295"/>
      <c r="H517" s="295"/>
      <c r="I517" s="300" t="str">
        <f aca="false">A517&amp;F517</f>
        <v/>
      </c>
      <c r="J517" s="301"/>
      <c r="K517" s="302"/>
      <c r="L517" s="301" t="str">
        <f aca="false">A517&amp;G517&amp;H517</f>
        <v/>
      </c>
      <c r="M517" s="302" t="e">
        <f aca="false">B517&amp;F517&amp;H517&amp;C517</f>
        <v>#N/A</v>
      </c>
      <c r="N517" s="288" t="str">
        <f aca="false">+I517&amp;H517</f>
        <v/>
      </c>
    </row>
    <row r="518" customFormat="false" ht="9.75" hidden="false" customHeight="false" outlineLevel="0" collapsed="false">
      <c r="A518" s="298"/>
      <c r="B518" s="294" t="e">
        <f aca="false">VLOOKUP(A518,Adr!A:B,2,FALSE())</f>
        <v>#N/A</v>
      </c>
      <c r="C518" s="295"/>
      <c r="D518" s="314"/>
      <c r="E518" s="305"/>
      <c r="F518" s="310"/>
      <c r="G518" s="295"/>
      <c r="H518" s="295"/>
      <c r="I518" s="300" t="str">
        <f aca="false">A518&amp;F518</f>
        <v/>
      </c>
      <c r="J518" s="301"/>
      <c r="K518" s="302"/>
      <c r="L518" s="301" t="str">
        <f aca="false">A518&amp;G518&amp;H518</f>
        <v/>
      </c>
      <c r="M518" s="302" t="e">
        <f aca="false">B518&amp;F518&amp;H518&amp;C518</f>
        <v>#N/A</v>
      </c>
      <c r="N518" s="288" t="str">
        <f aca="false">+I518&amp;H518</f>
        <v/>
      </c>
    </row>
    <row r="519" customFormat="false" ht="9.75" hidden="false" customHeight="false" outlineLevel="0" collapsed="false">
      <c r="A519" s="310"/>
      <c r="B519" s="294" t="e">
        <f aca="false">VLOOKUP(A519,Adr!A:B,2,FALSE())</f>
        <v>#N/A</v>
      </c>
      <c r="C519" s="295"/>
      <c r="D519" s="314"/>
      <c r="E519" s="297"/>
      <c r="F519" s="310"/>
      <c r="G519" s="295"/>
      <c r="H519" s="295"/>
      <c r="I519" s="300" t="str">
        <f aca="false">A519&amp;F519</f>
        <v/>
      </c>
      <c r="J519" s="301"/>
      <c r="K519" s="302"/>
      <c r="L519" s="301" t="str">
        <f aca="false">A519&amp;G519&amp;H519</f>
        <v/>
      </c>
      <c r="M519" s="302" t="e">
        <f aca="false">B519&amp;F519&amp;H519&amp;C519</f>
        <v>#N/A</v>
      </c>
      <c r="N519" s="288" t="str">
        <f aca="false">+I519&amp;H519</f>
        <v/>
      </c>
    </row>
    <row r="520" customFormat="false" ht="9.75" hidden="false" customHeight="false" outlineLevel="0" collapsed="false">
      <c r="A520" s="298"/>
      <c r="B520" s="294" t="e">
        <f aca="false">VLOOKUP(A520,Adr!A:B,2,FALSE())</f>
        <v>#N/A</v>
      </c>
      <c r="C520" s="306"/>
      <c r="D520" s="315"/>
      <c r="E520" s="305"/>
      <c r="F520" s="298"/>
      <c r="G520" s="299"/>
      <c r="H520" s="299"/>
      <c r="I520" s="300" t="str">
        <f aca="false">A520&amp;F520</f>
        <v/>
      </c>
      <c r="J520" s="301"/>
      <c r="K520" s="302"/>
      <c r="L520" s="301" t="str">
        <f aca="false">A520&amp;G520&amp;H520</f>
        <v/>
      </c>
      <c r="M520" s="302" t="e">
        <f aca="false">B520&amp;F520&amp;H520&amp;C520</f>
        <v>#N/A</v>
      </c>
      <c r="N520" s="288" t="str">
        <f aca="false">+I520&amp;H520</f>
        <v/>
      </c>
    </row>
    <row r="521" customFormat="false" ht="9.75" hidden="false" customHeight="false" outlineLevel="0" collapsed="false">
      <c r="A521" s="298"/>
      <c r="B521" s="294" t="e">
        <f aca="false">VLOOKUP(A521,Adr!A:B,2,FALSE())</f>
        <v>#N/A</v>
      </c>
      <c r="C521" s="306"/>
      <c r="D521" s="315"/>
      <c r="E521" s="305"/>
      <c r="F521" s="298"/>
      <c r="G521" s="299"/>
      <c r="H521" s="299"/>
      <c r="I521" s="300" t="str">
        <f aca="false">A521&amp;F521</f>
        <v/>
      </c>
      <c r="J521" s="301"/>
      <c r="K521" s="302"/>
      <c r="L521" s="301" t="str">
        <f aca="false">A521&amp;G521&amp;H521</f>
        <v/>
      </c>
      <c r="M521" s="302" t="e">
        <f aca="false">B521&amp;F521&amp;H521&amp;C521</f>
        <v>#N/A</v>
      </c>
      <c r="N521" s="288" t="str">
        <f aca="false">+I521&amp;H521</f>
        <v/>
      </c>
    </row>
    <row r="522" customFormat="false" ht="9.75" hidden="false" customHeight="false" outlineLevel="0" collapsed="false">
      <c r="A522" s="298"/>
      <c r="B522" s="294" t="e">
        <f aca="false">VLOOKUP(A522,Adr!A:B,2,FALSE())</f>
        <v>#N/A</v>
      </c>
      <c r="C522" s="306"/>
      <c r="D522" s="315"/>
      <c r="E522" s="305"/>
      <c r="F522" s="298"/>
      <c r="G522" s="299"/>
      <c r="H522" s="299"/>
      <c r="I522" s="300" t="str">
        <f aca="false">A522&amp;F522</f>
        <v/>
      </c>
      <c r="J522" s="301"/>
      <c r="K522" s="302"/>
      <c r="L522" s="301" t="str">
        <f aca="false">A522&amp;G522&amp;H522</f>
        <v/>
      </c>
      <c r="M522" s="302" t="e">
        <f aca="false">B522&amp;F522&amp;H522&amp;C522</f>
        <v>#N/A</v>
      </c>
      <c r="N522" s="288" t="str">
        <f aca="false">+I522&amp;H522</f>
        <v/>
      </c>
    </row>
    <row r="523" customFormat="false" ht="9.75" hidden="false" customHeight="false" outlineLevel="0" collapsed="false">
      <c r="A523" s="298"/>
      <c r="B523" s="294" t="e">
        <f aca="false">VLOOKUP(A523,Adr!A:B,2,FALSE())</f>
        <v>#N/A</v>
      </c>
      <c r="C523" s="306"/>
      <c r="D523" s="315"/>
      <c r="E523" s="305"/>
      <c r="F523" s="298"/>
      <c r="G523" s="299"/>
      <c r="H523" s="299"/>
      <c r="I523" s="300" t="str">
        <f aca="false">A523&amp;F523</f>
        <v/>
      </c>
      <c r="J523" s="301"/>
      <c r="K523" s="302"/>
      <c r="L523" s="301" t="str">
        <f aca="false">A523&amp;G523&amp;H523</f>
        <v/>
      </c>
      <c r="M523" s="302" t="e">
        <f aca="false">B523&amp;F523&amp;H523&amp;C523</f>
        <v>#N/A</v>
      </c>
      <c r="N523" s="288" t="str">
        <f aca="false">+I523&amp;H523</f>
        <v/>
      </c>
    </row>
    <row r="524" customFormat="false" ht="9.75" hidden="false" customHeight="false" outlineLevel="0" collapsed="false">
      <c r="A524" s="298"/>
      <c r="B524" s="294" t="e">
        <f aca="false">VLOOKUP(A524,Adr!A:B,2,FALSE())</f>
        <v>#N/A</v>
      </c>
      <c r="C524" s="312"/>
      <c r="D524" s="311"/>
      <c r="E524" s="305"/>
      <c r="F524" s="298"/>
      <c r="G524" s="299"/>
      <c r="H524" s="299"/>
      <c r="I524" s="300" t="str">
        <f aca="false">A524&amp;F524</f>
        <v/>
      </c>
      <c r="J524" s="301"/>
      <c r="K524" s="302"/>
      <c r="L524" s="301" t="str">
        <f aca="false">A524&amp;G524&amp;H524</f>
        <v/>
      </c>
      <c r="M524" s="302" t="e">
        <f aca="false">B524&amp;F524&amp;H524&amp;C524</f>
        <v>#N/A</v>
      </c>
      <c r="N524" s="288" t="str">
        <f aca="false">+I524&amp;H524</f>
        <v/>
      </c>
    </row>
    <row r="525" customFormat="false" ht="9.75" hidden="false" customHeight="false" outlineLevel="0" collapsed="false">
      <c r="A525" s="310"/>
      <c r="B525" s="294" t="e">
        <f aca="false">VLOOKUP(A525,Adr!A:B,2,FALSE())</f>
        <v>#N/A</v>
      </c>
      <c r="C525" s="295"/>
      <c r="D525" s="314"/>
      <c r="E525" s="297"/>
      <c r="F525" s="310"/>
      <c r="G525" s="295"/>
      <c r="H525" s="295"/>
      <c r="I525" s="300" t="str">
        <f aca="false">A525&amp;F525</f>
        <v/>
      </c>
      <c r="J525" s="301"/>
      <c r="K525" s="302"/>
      <c r="L525" s="301" t="str">
        <f aca="false">A525&amp;G525&amp;H525</f>
        <v/>
      </c>
      <c r="M525" s="302" t="e">
        <f aca="false">B525&amp;F525&amp;H525&amp;C525</f>
        <v>#N/A</v>
      </c>
      <c r="N525" s="288" t="str">
        <f aca="false">+I525&amp;H525</f>
        <v/>
      </c>
    </row>
    <row r="526" customFormat="false" ht="9.75" hidden="false" customHeight="false" outlineLevel="0" collapsed="false">
      <c r="A526" s="298"/>
      <c r="B526" s="294" t="e">
        <f aca="false">VLOOKUP(A526,Adr!A:B,2,FALSE())</f>
        <v>#N/A</v>
      </c>
      <c r="C526" s="306"/>
      <c r="D526" s="315"/>
      <c r="E526" s="305"/>
      <c r="F526" s="298"/>
      <c r="G526" s="299"/>
      <c r="H526" s="299"/>
      <c r="I526" s="300" t="str">
        <f aca="false">A526&amp;F526</f>
        <v/>
      </c>
      <c r="J526" s="301"/>
      <c r="K526" s="302"/>
      <c r="L526" s="301" t="str">
        <f aca="false">A526&amp;G526&amp;H526</f>
        <v/>
      </c>
      <c r="M526" s="302" t="e">
        <f aca="false">B526&amp;F526&amp;H526&amp;C526</f>
        <v>#N/A</v>
      </c>
      <c r="N526" s="288" t="str">
        <f aca="false">+I526&amp;H526</f>
        <v/>
      </c>
    </row>
    <row r="527" customFormat="false" ht="9.75" hidden="false" customHeight="false" outlineLevel="0" collapsed="false">
      <c r="A527" s="298"/>
      <c r="B527" s="294" t="e">
        <f aca="false">VLOOKUP(A527,Adr!A:B,2,FALSE())</f>
        <v>#N/A</v>
      </c>
      <c r="C527" s="306"/>
      <c r="D527" s="315"/>
      <c r="E527" s="305"/>
      <c r="F527" s="298"/>
      <c r="G527" s="299"/>
      <c r="H527" s="299"/>
      <c r="I527" s="300" t="str">
        <f aca="false">A527&amp;F527</f>
        <v/>
      </c>
      <c r="J527" s="301"/>
      <c r="K527" s="302"/>
      <c r="L527" s="301" t="str">
        <f aca="false">A527&amp;G527&amp;H527</f>
        <v/>
      </c>
      <c r="M527" s="302" t="e">
        <f aca="false">B527&amp;F527&amp;H527&amp;C527</f>
        <v>#N/A</v>
      </c>
      <c r="N527" s="288" t="str">
        <f aca="false">+I527&amp;H527</f>
        <v/>
      </c>
    </row>
    <row r="528" customFormat="false" ht="9.75" hidden="false" customHeight="false" outlineLevel="0" collapsed="false">
      <c r="A528" s="298"/>
      <c r="B528" s="294" t="e">
        <f aca="false">VLOOKUP(A528,Adr!A:B,2,FALSE())</f>
        <v>#N/A</v>
      </c>
      <c r="C528" s="306"/>
      <c r="D528" s="315"/>
      <c r="E528" s="305"/>
      <c r="F528" s="298"/>
      <c r="G528" s="299"/>
      <c r="H528" s="299"/>
      <c r="I528" s="300" t="str">
        <f aca="false">A528&amp;F528</f>
        <v/>
      </c>
      <c r="J528" s="301"/>
      <c r="K528" s="302"/>
      <c r="L528" s="301" t="str">
        <f aca="false">A528&amp;G528&amp;H528</f>
        <v/>
      </c>
      <c r="M528" s="302" t="e">
        <f aca="false">B528&amp;F528&amp;H528&amp;C528</f>
        <v>#N/A</v>
      </c>
      <c r="N528" s="288" t="str">
        <f aca="false">+I528&amp;H528</f>
        <v/>
      </c>
    </row>
    <row r="529" customFormat="false" ht="9.75" hidden="false" customHeight="false" outlineLevel="0" collapsed="false">
      <c r="A529" s="298"/>
      <c r="B529" s="294" t="e">
        <f aca="false">VLOOKUP(A529,Adr!A:B,2,FALSE())</f>
        <v>#N/A</v>
      </c>
      <c r="C529" s="306"/>
      <c r="D529" s="315"/>
      <c r="E529" s="305"/>
      <c r="F529" s="298"/>
      <c r="G529" s="299"/>
      <c r="H529" s="299"/>
      <c r="I529" s="300" t="str">
        <f aca="false">A529&amp;F529</f>
        <v/>
      </c>
      <c r="J529" s="301"/>
      <c r="K529" s="302"/>
      <c r="L529" s="301" t="str">
        <f aca="false">A529&amp;G529&amp;H529</f>
        <v/>
      </c>
      <c r="M529" s="302" t="e">
        <f aca="false">B529&amp;F529&amp;H529&amp;C529</f>
        <v>#N/A</v>
      </c>
      <c r="N529" s="288" t="str">
        <f aca="false">+I529&amp;H529</f>
        <v/>
      </c>
    </row>
    <row r="530" customFormat="false" ht="9.75" hidden="false" customHeight="false" outlineLevel="0" collapsed="false">
      <c r="A530" s="310"/>
      <c r="B530" s="294" t="e">
        <f aca="false">VLOOKUP(A530,Adr!A:B,2,FALSE())</f>
        <v>#N/A</v>
      </c>
      <c r="C530" s="295"/>
      <c r="D530" s="314"/>
      <c r="E530" s="297"/>
      <c r="F530" s="310"/>
      <c r="G530" s="295"/>
      <c r="H530" s="295"/>
      <c r="I530" s="300" t="str">
        <f aca="false">A530&amp;F530</f>
        <v/>
      </c>
      <c r="J530" s="301"/>
      <c r="K530" s="302"/>
      <c r="L530" s="301" t="str">
        <f aca="false">A530&amp;G530&amp;H530</f>
        <v/>
      </c>
      <c r="M530" s="302" t="e">
        <f aca="false">B530&amp;F530&amp;H530&amp;C530</f>
        <v>#N/A</v>
      </c>
      <c r="N530" s="288" t="str">
        <f aca="false">+I530&amp;H530</f>
        <v/>
      </c>
    </row>
    <row r="531" customFormat="false" ht="9.75" hidden="false" customHeight="false" outlineLevel="0" collapsed="false">
      <c r="A531" s="298"/>
      <c r="B531" s="294" t="e">
        <f aca="false">VLOOKUP(A531,Adr!A:B,2,FALSE())</f>
        <v>#N/A</v>
      </c>
      <c r="C531" s="306"/>
      <c r="D531" s="315"/>
      <c r="E531" s="305"/>
      <c r="F531" s="298"/>
      <c r="G531" s="299"/>
      <c r="H531" s="299"/>
      <c r="I531" s="300" t="str">
        <f aca="false">A531&amp;F531</f>
        <v/>
      </c>
      <c r="J531" s="301"/>
      <c r="K531" s="302"/>
      <c r="L531" s="301" t="str">
        <f aca="false">A531&amp;G531&amp;H531</f>
        <v/>
      </c>
      <c r="M531" s="302" t="e">
        <f aca="false">B531&amp;F531&amp;H531&amp;C531</f>
        <v>#N/A</v>
      </c>
      <c r="N531" s="288" t="str">
        <f aca="false">+I531&amp;H531</f>
        <v/>
      </c>
    </row>
    <row r="532" customFormat="false" ht="9.75" hidden="false" customHeight="false" outlineLevel="0" collapsed="false">
      <c r="A532" s="298"/>
      <c r="B532" s="294" t="e">
        <f aca="false">VLOOKUP(A532,Adr!A:B,2,FALSE())</f>
        <v>#N/A</v>
      </c>
      <c r="C532" s="306"/>
      <c r="D532" s="315"/>
      <c r="E532" s="305"/>
      <c r="F532" s="298"/>
      <c r="G532" s="299"/>
      <c r="H532" s="299"/>
      <c r="I532" s="300" t="str">
        <f aca="false">A532&amp;F532</f>
        <v/>
      </c>
      <c r="J532" s="301"/>
      <c r="K532" s="302"/>
      <c r="L532" s="301" t="str">
        <f aca="false">A532&amp;G532&amp;H532</f>
        <v/>
      </c>
      <c r="M532" s="302" t="e">
        <f aca="false">B532&amp;F532&amp;H532&amp;C532</f>
        <v>#N/A</v>
      </c>
      <c r="N532" s="288" t="str">
        <f aca="false">+I532&amp;H532</f>
        <v/>
      </c>
    </row>
    <row r="533" customFormat="false" ht="9.75" hidden="false" customHeight="false" outlineLevel="0" collapsed="false">
      <c r="A533" s="298"/>
      <c r="B533" s="294" t="e">
        <f aca="false">VLOOKUP(A533,Adr!A:B,2,FALSE())</f>
        <v>#N/A</v>
      </c>
      <c r="C533" s="306"/>
      <c r="D533" s="315"/>
      <c r="E533" s="305"/>
      <c r="F533" s="298"/>
      <c r="G533" s="299"/>
      <c r="H533" s="299"/>
      <c r="I533" s="300" t="str">
        <f aca="false">A533&amp;F533</f>
        <v/>
      </c>
      <c r="J533" s="301"/>
      <c r="K533" s="302"/>
      <c r="L533" s="301" t="str">
        <f aca="false">A533&amp;G533&amp;H533</f>
        <v/>
      </c>
      <c r="M533" s="302" t="e">
        <f aca="false">B533&amp;F533&amp;H533&amp;C533</f>
        <v>#N/A</v>
      </c>
      <c r="N533" s="288" t="str">
        <f aca="false">+I533&amp;H533</f>
        <v/>
      </c>
    </row>
    <row r="534" customFormat="false" ht="9.75" hidden="false" customHeight="false" outlineLevel="0" collapsed="false">
      <c r="A534" s="298"/>
      <c r="B534" s="294" t="e">
        <f aca="false">VLOOKUP(A534,Adr!A:B,2,FALSE())</f>
        <v>#N/A</v>
      </c>
      <c r="C534" s="312"/>
      <c r="D534" s="314"/>
      <c r="E534" s="305"/>
      <c r="F534" s="298"/>
      <c r="G534" s="299"/>
      <c r="H534" s="299"/>
      <c r="I534" s="300" t="str">
        <f aca="false">A534&amp;F534</f>
        <v/>
      </c>
      <c r="J534" s="301"/>
      <c r="K534" s="302"/>
      <c r="L534" s="301" t="str">
        <f aca="false">A534&amp;G534&amp;H534</f>
        <v/>
      </c>
      <c r="M534" s="302" t="e">
        <f aca="false">B534&amp;F534&amp;H534&amp;C534</f>
        <v>#N/A</v>
      </c>
      <c r="N534" s="288" t="str">
        <f aca="false">+I534&amp;H534</f>
        <v/>
      </c>
    </row>
    <row r="535" customFormat="false" ht="9.75" hidden="false" customHeight="false" outlineLevel="0" collapsed="false">
      <c r="A535" s="298"/>
      <c r="B535" s="294" t="e">
        <f aca="false">VLOOKUP(A535,Adr!A:B,2,FALSE())</f>
        <v>#N/A</v>
      </c>
      <c r="C535" s="306"/>
      <c r="D535" s="314"/>
      <c r="E535" s="305"/>
      <c r="F535" s="298"/>
      <c r="G535" s="299"/>
      <c r="H535" s="299"/>
      <c r="I535" s="300" t="str">
        <f aca="false">A535&amp;F535</f>
        <v/>
      </c>
      <c r="J535" s="301"/>
      <c r="K535" s="302"/>
      <c r="L535" s="301" t="str">
        <f aca="false">A535&amp;G535&amp;H535</f>
        <v/>
      </c>
      <c r="M535" s="302" t="e">
        <f aca="false">B535&amp;F535&amp;H535&amp;C535</f>
        <v>#N/A</v>
      </c>
      <c r="N535" s="288" t="str">
        <f aca="false">+I535&amp;H535</f>
        <v/>
      </c>
    </row>
    <row r="536" customFormat="false" ht="9.75" hidden="false" customHeight="false" outlineLevel="0" collapsed="false">
      <c r="A536" s="298"/>
      <c r="B536" s="294" t="e">
        <f aca="false">VLOOKUP(A536,Adr!A:B,2,FALSE())</f>
        <v>#N/A</v>
      </c>
      <c r="C536" s="312"/>
      <c r="D536" s="311"/>
      <c r="E536" s="305"/>
      <c r="F536" s="298"/>
      <c r="G536" s="299"/>
      <c r="H536" s="299"/>
      <c r="I536" s="300" t="str">
        <f aca="false">A536&amp;F536</f>
        <v/>
      </c>
      <c r="J536" s="301"/>
      <c r="K536" s="302"/>
      <c r="L536" s="301" t="str">
        <f aca="false">A536&amp;G536&amp;H536</f>
        <v/>
      </c>
      <c r="M536" s="302" t="e">
        <f aca="false">B536&amp;F536&amp;H536&amp;C536</f>
        <v>#N/A</v>
      </c>
      <c r="N536" s="288" t="str">
        <f aca="false">+I536&amp;H536</f>
        <v/>
      </c>
    </row>
    <row r="537" customFormat="false" ht="9.75" hidden="false" customHeight="false" outlineLevel="0" collapsed="false">
      <c r="A537" s="298"/>
      <c r="B537" s="294" t="e">
        <f aca="false">VLOOKUP(A537,Adr!A:B,2,FALSE())</f>
        <v>#N/A</v>
      </c>
      <c r="C537" s="306"/>
      <c r="D537" s="314"/>
      <c r="E537" s="305"/>
      <c r="F537" s="298"/>
      <c r="G537" s="299"/>
      <c r="H537" s="299"/>
      <c r="I537" s="300" t="str">
        <f aca="false">A537&amp;F537</f>
        <v/>
      </c>
      <c r="J537" s="301"/>
      <c r="K537" s="302"/>
      <c r="L537" s="301" t="str">
        <f aca="false">A537&amp;G537&amp;H537</f>
        <v/>
      </c>
      <c r="M537" s="302" t="e">
        <f aca="false">B537&amp;F537&amp;H537&amp;C537</f>
        <v>#N/A</v>
      </c>
      <c r="N537" s="288" t="str">
        <f aca="false">+I537&amp;H537</f>
        <v/>
      </c>
    </row>
    <row r="538" customFormat="false" ht="9.75" hidden="false" customHeight="false" outlineLevel="0" collapsed="false">
      <c r="A538" s="298"/>
      <c r="B538" s="294" t="e">
        <f aca="false">VLOOKUP(A538,Adr!A:B,2,FALSE())</f>
        <v>#N/A</v>
      </c>
      <c r="C538" s="306"/>
      <c r="D538" s="314"/>
      <c r="E538" s="305"/>
      <c r="F538" s="298"/>
      <c r="G538" s="299"/>
      <c r="H538" s="299"/>
      <c r="I538" s="300" t="str">
        <f aca="false">A538&amp;F538</f>
        <v/>
      </c>
      <c r="J538" s="301"/>
      <c r="K538" s="302"/>
      <c r="L538" s="301" t="str">
        <f aca="false">A538&amp;G538&amp;H538</f>
        <v/>
      </c>
      <c r="M538" s="302" t="e">
        <f aca="false">B538&amp;F538&amp;H538&amp;C538</f>
        <v>#N/A</v>
      </c>
      <c r="N538" s="288" t="str">
        <f aca="false">+I538&amp;H538</f>
        <v/>
      </c>
    </row>
    <row r="539" customFormat="false" ht="9.75" hidden="false" customHeight="false" outlineLevel="0" collapsed="false">
      <c r="A539" s="310"/>
      <c r="B539" s="294" t="e">
        <f aca="false">VLOOKUP(A539,Adr!A:B,2,FALSE())</f>
        <v>#N/A</v>
      </c>
      <c r="C539" s="295"/>
      <c r="D539" s="314"/>
      <c r="E539" s="297"/>
      <c r="F539" s="310"/>
      <c r="G539" s="295"/>
      <c r="H539" s="295"/>
      <c r="I539" s="300" t="str">
        <f aca="false">A539&amp;F539</f>
        <v/>
      </c>
      <c r="J539" s="301"/>
      <c r="K539" s="302"/>
      <c r="L539" s="301" t="str">
        <f aca="false">A539&amp;G539&amp;H539</f>
        <v/>
      </c>
      <c r="M539" s="302" t="e">
        <f aca="false">B539&amp;F539&amp;H539&amp;C539</f>
        <v>#N/A</v>
      </c>
      <c r="N539" s="288" t="str">
        <f aca="false">+I539&amp;H539</f>
        <v/>
      </c>
    </row>
    <row r="540" customFormat="false" ht="9.75" hidden="false" customHeight="false" outlineLevel="0" collapsed="false">
      <c r="A540" s="298"/>
      <c r="B540" s="294" t="e">
        <f aca="false">VLOOKUP(A540,Adr!A:B,2,FALSE())</f>
        <v>#N/A</v>
      </c>
      <c r="C540" s="306"/>
      <c r="D540" s="314"/>
      <c r="E540" s="305"/>
      <c r="F540" s="298"/>
      <c r="G540" s="299"/>
      <c r="H540" s="299"/>
      <c r="I540" s="300" t="str">
        <f aca="false">A540&amp;F540</f>
        <v/>
      </c>
      <c r="J540" s="301"/>
      <c r="K540" s="302"/>
      <c r="L540" s="301" t="str">
        <f aca="false">A540&amp;G540&amp;H540</f>
        <v/>
      </c>
      <c r="M540" s="302" t="e">
        <f aca="false">B540&amp;F540&amp;H540&amp;C540</f>
        <v>#N/A</v>
      </c>
      <c r="N540" s="288" t="str">
        <f aca="false">+I540&amp;H540</f>
        <v/>
      </c>
    </row>
    <row r="541" customFormat="false" ht="9.75" hidden="false" customHeight="false" outlineLevel="0" collapsed="false">
      <c r="A541" s="298"/>
      <c r="B541" s="294" t="e">
        <f aca="false">VLOOKUP(A541,Adr!A:B,2,FALSE())</f>
        <v>#N/A</v>
      </c>
      <c r="C541" s="306"/>
      <c r="D541" s="315"/>
      <c r="E541" s="305"/>
      <c r="F541" s="298"/>
      <c r="G541" s="299"/>
      <c r="H541" s="299"/>
      <c r="I541" s="300" t="str">
        <f aca="false">A541&amp;F541</f>
        <v/>
      </c>
      <c r="J541" s="301"/>
      <c r="K541" s="302"/>
      <c r="L541" s="301" t="str">
        <f aca="false">A541&amp;G541&amp;H541</f>
        <v/>
      </c>
      <c r="M541" s="302" t="e">
        <f aca="false">B541&amp;F541&amp;H541&amp;C541</f>
        <v>#N/A</v>
      </c>
      <c r="N541" s="288" t="str">
        <f aca="false">+I541&amp;H541</f>
        <v/>
      </c>
    </row>
    <row r="542" customFormat="false" ht="9.75" hidden="false" customHeight="false" outlineLevel="0" collapsed="false">
      <c r="A542" s="298"/>
      <c r="B542" s="294" t="e">
        <f aca="false">VLOOKUP(A542,Adr!A:B,2,FALSE())</f>
        <v>#N/A</v>
      </c>
      <c r="C542" s="306"/>
      <c r="D542" s="314"/>
      <c r="E542" s="305"/>
      <c r="F542" s="298"/>
      <c r="G542" s="299"/>
      <c r="H542" s="299"/>
      <c r="I542" s="300" t="str">
        <f aca="false">A542&amp;F542</f>
        <v/>
      </c>
      <c r="J542" s="301"/>
      <c r="K542" s="302"/>
      <c r="L542" s="301" t="str">
        <f aca="false">A542&amp;G542&amp;H542</f>
        <v/>
      </c>
      <c r="M542" s="302" t="e">
        <f aca="false">B542&amp;F542&amp;H542&amp;C542</f>
        <v>#N/A</v>
      </c>
      <c r="N542" s="288" t="str">
        <f aca="false">+I542&amp;H542</f>
        <v/>
      </c>
    </row>
    <row r="543" customFormat="false" ht="9.75" hidden="false" customHeight="false" outlineLevel="0" collapsed="false">
      <c r="A543" s="258"/>
      <c r="B543" s="294" t="e">
        <f aca="false">VLOOKUP(A543,Adr!A:B,2,FALSE())</f>
        <v>#N/A</v>
      </c>
      <c r="C543" s="299"/>
      <c r="D543" s="311"/>
      <c r="E543" s="305"/>
      <c r="F543" s="298"/>
      <c r="G543" s="299"/>
      <c r="H543" s="299"/>
      <c r="I543" s="300" t="str">
        <f aca="false">A543&amp;F543</f>
        <v/>
      </c>
      <c r="J543" s="301"/>
      <c r="K543" s="302"/>
      <c r="L543" s="301" t="str">
        <f aca="false">A543&amp;G543&amp;H543</f>
        <v/>
      </c>
      <c r="M543" s="302" t="e">
        <f aca="false">B543&amp;F543&amp;H543&amp;C543</f>
        <v>#N/A</v>
      </c>
      <c r="N543" s="288" t="str">
        <f aca="false">+I543&amp;H543</f>
        <v/>
      </c>
    </row>
    <row r="544" customFormat="false" ht="9.75" hidden="false" customHeight="false" outlineLevel="0" collapsed="false">
      <c r="A544" s="298"/>
      <c r="B544" s="294" t="e">
        <f aca="false">VLOOKUP(A544,Adr!A:B,2,FALSE())</f>
        <v>#N/A</v>
      </c>
      <c r="C544" s="312"/>
      <c r="D544" s="311"/>
      <c r="E544" s="305"/>
      <c r="F544" s="298"/>
      <c r="G544" s="299"/>
      <c r="H544" s="299"/>
      <c r="I544" s="300" t="str">
        <f aca="false">A544&amp;F544</f>
        <v/>
      </c>
      <c r="J544" s="301"/>
      <c r="K544" s="302"/>
      <c r="L544" s="301" t="str">
        <f aca="false">A544&amp;G544&amp;H544</f>
        <v/>
      </c>
      <c r="M544" s="302" t="e">
        <f aca="false">B544&amp;F544&amp;H544&amp;C544</f>
        <v>#N/A</v>
      </c>
      <c r="N544" s="288" t="str">
        <f aca="false">+I544&amp;H544</f>
        <v/>
      </c>
    </row>
    <row r="545" customFormat="false" ht="9.75" hidden="false" customHeight="false" outlineLevel="0" collapsed="false">
      <c r="A545" s="298"/>
      <c r="B545" s="294" t="e">
        <f aca="false">VLOOKUP(A545,Adr!A:B,2,FALSE())</f>
        <v>#N/A</v>
      </c>
      <c r="C545" s="312"/>
      <c r="D545" s="311"/>
      <c r="E545" s="305"/>
      <c r="F545" s="298"/>
      <c r="G545" s="299"/>
      <c r="H545" s="299"/>
      <c r="I545" s="300" t="str">
        <f aca="false">A545&amp;F545</f>
        <v/>
      </c>
      <c r="J545" s="301"/>
      <c r="K545" s="302"/>
      <c r="L545" s="301" t="str">
        <f aca="false">A545&amp;G545&amp;H545</f>
        <v/>
      </c>
      <c r="M545" s="302" t="e">
        <f aca="false">B545&amp;F545&amp;H545&amp;C545</f>
        <v>#N/A</v>
      </c>
      <c r="N545" s="288" t="str">
        <f aca="false">+I545&amp;H545</f>
        <v/>
      </c>
    </row>
    <row r="546" customFormat="false" ht="9.75" hidden="false" customHeight="false" outlineLevel="0" collapsed="false">
      <c r="A546" s="298"/>
      <c r="B546" s="294" t="e">
        <f aca="false">VLOOKUP(A546,Adr!A:B,2,FALSE())</f>
        <v>#N/A</v>
      </c>
      <c r="C546" s="312"/>
      <c r="D546" s="311"/>
      <c r="E546" s="305"/>
      <c r="F546" s="298"/>
      <c r="G546" s="299"/>
      <c r="H546" s="299"/>
      <c r="I546" s="300" t="str">
        <f aca="false">A546&amp;F546</f>
        <v/>
      </c>
      <c r="J546" s="301"/>
      <c r="K546" s="302"/>
      <c r="L546" s="301" t="str">
        <f aca="false">A546&amp;G546&amp;H546</f>
        <v/>
      </c>
      <c r="M546" s="302" t="e">
        <f aca="false">B546&amp;F546&amp;H546&amp;C546</f>
        <v>#N/A</v>
      </c>
      <c r="N546" s="288" t="str">
        <f aca="false">+I546&amp;H546</f>
        <v/>
      </c>
    </row>
    <row r="547" customFormat="false" ht="9.75" hidden="false" customHeight="false" outlineLevel="0" collapsed="false">
      <c r="A547" s="298"/>
      <c r="B547" s="294" t="e">
        <f aca="false">VLOOKUP(A547,Adr!A:B,2,FALSE())</f>
        <v>#N/A</v>
      </c>
      <c r="C547" s="306"/>
      <c r="D547" s="311"/>
      <c r="E547" s="305"/>
      <c r="F547" s="298"/>
      <c r="G547" s="299"/>
      <c r="H547" s="299"/>
      <c r="I547" s="300" t="str">
        <f aca="false">A547&amp;F547</f>
        <v/>
      </c>
      <c r="J547" s="301"/>
      <c r="K547" s="302"/>
      <c r="L547" s="301" t="str">
        <f aca="false">A547&amp;G547&amp;H547</f>
        <v/>
      </c>
      <c r="M547" s="302" t="e">
        <f aca="false">B547&amp;F547&amp;H547&amp;C547</f>
        <v>#N/A</v>
      </c>
      <c r="N547" s="288" t="str">
        <f aca="false">+I547&amp;H547</f>
        <v/>
      </c>
    </row>
    <row r="548" customFormat="false" ht="9.75" hidden="false" customHeight="false" outlineLevel="0" collapsed="false">
      <c r="A548" s="298"/>
      <c r="B548" s="294" t="e">
        <f aca="false">VLOOKUP(A548,Adr!A:B,2,FALSE())</f>
        <v>#N/A</v>
      </c>
      <c r="C548" s="312"/>
      <c r="D548" s="311"/>
      <c r="E548" s="305"/>
      <c r="F548" s="298"/>
      <c r="G548" s="299"/>
      <c r="H548" s="299"/>
      <c r="I548" s="300" t="str">
        <f aca="false">A548&amp;F548</f>
        <v/>
      </c>
      <c r="J548" s="301"/>
      <c r="K548" s="302"/>
      <c r="L548" s="301" t="str">
        <f aca="false">A548&amp;G548&amp;H548</f>
        <v/>
      </c>
      <c r="M548" s="302" t="e">
        <f aca="false">B548&amp;F548&amp;H548&amp;C548</f>
        <v>#N/A</v>
      </c>
      <c r="N548" s="288" t="str">
        <f aca="false">+I548&amp;H548</f>
        <v/>
      </c>
    </row>
    <row r="549" customFormat="false" ht="9.75" hidden="false" customHeight="false" outlineLevel="0" collapsed="false">
      <c r="A549" s="298"/>
      <c r="B549" s="294" t="e">
        <f aca="false">VLOOKUP(A549,Adr!A:B,2,FALSE())</f>
        <v>#N/A</v>
      </c>
      <c r="C549" s="306"/>
      <c r="D549" s="314"/>
      <c r="E549" s="305"/>
      <c r="F549" s="298"/>
      <c r="G549" s="299"/>
      <c r="H549" s="299"/>
      <c r="I549" s="300" t="str">
        <f aca="false">A549&amp;F549</f>
        <v/>
      </c>
      <c r="J549" s="301"/>
      <c r="K549" s="302"/>
      <c r="L549" s="301" t="str">
        <f aca="false">A549&amp;G549&amp;H549</f>
        <v/>
      </c>
      <c r="M549" s="302" t="e">
        <f aca="false">B549&amp;F549&amp;H549&amp;C549</f>
        <v>#N/A</v>
      </c>
      <c r="N549" s="288" t="str">
        <f aca="false">+I549&amp;H549</f>
        <v/>
      </c>
    </row>
    <row r="550" customFormat="false" ht="9.75" hidden="false" customHeight="false" outlineLevel="0" collapsed="false">
      <c r="A550" s="298"/>
      <c r="B550" s="294" t="e">
        <f aca="false">VLOOKUP(A550,Adr!A:B,2,FALSE())</f>
        <v>#N/A</v>
      </c>
      <c r="C550" s="306"/>
      <c r="D550" s="314"/>
      <c r="E550" s="305"/>
      <c r="F550" s="298"/>
      <c r="G550" s="299"/>
      <c r="H550" s="299"/>
      <c r="I550" s="300" t="str">
        <f aca="false">A550&amp;F550</f>
        <v/>
      </c>
      <c r="J550" s="301"/>
      <c r="K550" s="302"/>
      <c r="L550" s="301" t="str">
        <f aca="false">A550&amp;G550&amp;H550</f>
        <v/>
      </c>
      <c r="M550" s="302" t="e">
        <f aca="false">B550&amp;F550&amp;H550&amp;C550</f>
        <v>#N/A</v>
      </c>
      <c r="N550" s="288" t="str">
        <f aca="false">+I550&amp;H550</f>
        <v/>
      </c>
    </row>
    <row r="551" customFormat="false" ht="9.75" hidden="false" customHeight="false" outlineLevel="0" collapsed="false">
      <c r="A551" s="308"/>
      <c r="B551" s="294" t="e">
        <f aca="false">VLOOKUP(A551,Adr!A:B,2,FALSE())</f>
        <v>#N/A</v>
      </c>
      <c r="C551" s="299"/>
      <c r="D551" s="311"/>
      <c r="E551" s="305"/>
      <c r="F551" s="298"/>
      <c r="G551" s="299"/>
      <c r="H551" s="299"/>
      <c r="I551" s="300" t="str">
        <f aca="false">A551&amp;F551</f>
        <v/>
      </c>
      <c r="J551" s="301"/>
      <c r="K551" s="302"/>
      <c r="L551" s="301" t="str">
        <f aca="false">A551&amp;G551&amp;H551</f>
        <v/>
      </c>
      <c r="M551" s="302" t="e">
        <f aca="false">B551&amp;F551&amp;H551&amp;C551</f>
        <v>#N/A</v>
      </c>
      <c r="N551" s="288" t="str">
        <f aca="false">+I551&amp;H551</f>
        <v/>
      </c>
    </row>
    <row r="552" customFormat="false" ht="9.75" hidden="false" customHeight="false" outlineLevel="0" collapsed="false">
      <c r="A552" s="308"/>
      <c r="B552" s="294" t="e">
        <f aca="false">VLOOKUP(A552,Adr!A:B,2,FALSE())</f>
        <v>#N/A</v>
      </c>
      <c r="C552" s="299"/>
      <c r="D552" s="311"/>
      <c r="E552" s="305"/>
      <c r="F552" s="298"/>
      <c r="G552" s="299"/>
      <c r="H552" s="299"/>
      <c r="I552" s="300" t="str">
        <f aca="false">A552&amp;F552</f>
        <v/>
      </c>
      <c r="J552" s="301"/>
      <c r="K552" s="302"/>
      <c r="L552" s="301" t="str">
        <f aca="false">A552&amp;G552&amp;H552</f>
        <v/>
      </c>
      <c r="M552" s="302" t="e">
        <f aca="false">B552&amp;F552&amp;H552&amp;C552</f>
        <v>#N/A</v>
      </c>
      <c r="N552" s="288" t="str">
        <f aca="false">+I552&amp;H552</f>
        <v/>
      </c>
    </row>
    <row r="553" customFormat="false" ht="9.75" hidden="false" customHeight="false" outlineLevel="0" collapsed="false">
      <c r="A553" s="298"/>
      <c r="B553" s="294" t="e">
        <f aca="false">VLOOKUP(A553,Adr!A:B,2,FALSE())</f>
        <v>#N/A</v>
      </c>
      <c r="C553" s="306"/>
      <c r="D553" s="314"/>
      <c r="E553" s="305"/>
      <c r="F553" s="298"/>
      <c r="G553" s="299"/>
      <c r="H553" s="299"/>
      <c r="I553" s="300" t="str">
        <f aca="false">A553&amp;F553</f>
        <v/>
      </c>
      <c r="J553" s="301"/>
      <c r="K553" s="302"/>
      <c r="L553" s="301" t="str">
        <f aca="false">A553&amp;G553&amp;H553</f>
        <v/>
      </c>
      <c r="M553" s="302" t="e">
        <f aca="false">B553&amp;F553&amp;H553&amp;C553</f>
        <v>#N/A</v>
      </c>
      <c r="N553" s="288" t="str">
        <f aca="false">+I553&amp;H553</f>
        <v/>
      </c>
    </row>
    <row r="554" customFormat="false" ht="9.75" hidden="false" customHeight="false" outlineLevel="0" collapsed="false">
      <c r="A554" s="308"/>
      <c r="B554" s="294" t="e">
        <f aca="false">VLOOKUP(A554,Adr!A:B,2,FALSE())</f>
        <v>#N/A</v>
      </c>
      <c r="C554" s="299"/>
      <c r="D554" s="311"/>
      <c r="E554" s="305"/>
      <c r="F554" s="298"/>
      <c r="G554" s="299"/>
      <c r="H554" s="299"/>
      <c r="I554" s="300" t="str">
        <f aca="false">A554&amp;F554</f>
        <v/>
      </c>
      <c r="J554" s="301"/>
      <c r="K554" s="302"/>
      <c r="L554" s="301" t="str">
        <f aca="false">A554&amp;G554&amp;H554</f>
        <v/>
      </c>
      <c r="M554" s="302" t="e">
        <f aca="false">B554&amp;F554&amp;H554&amp;C554</f>
        <v>#N/A</v>
      </c>
      <c r="N554" s="288" t="str">
        <f aca="false">+I554&amp;H554</f>
        <v/>
      </c>
    </row>
    <row r="555" customFormat="false" ht="9.75" hidden="false" customHeight="false" outlineLevel="0" collapsed="false">
      <c r="A555" s="298"/>
      <c r="B555" s="294" t="e">
        <f aca="false">VLOOKUP(A555,Adr!A:B,2,FALSE())</f>
        <v>#N/A</v>
      </c>
      <c r="C555" s="306"/>
      <c r="D555" s="314"/>
      <c r="E555" s="305"/>
      <c r="F555" s="298"/>
      <c r="G555" s="299"/>
      <c r="H555" s="299"/>
      <c r="I555" s="300" t="str">
        <f aca="false">A555&amp;F555</f>
        <v/>
      </c>
      <c r="J555" s="301"/>
      <c r="K555" s="302"/>
      <c r="L555" s="301" t="str">
        <f aca="false">A555&amp;G555&amp;H555</f>
        <v/>
      </c>
      <c r="M555" s="302" t="e">
        <f aca="false">B555&amp;F555&amp;H555&amp;C555</f>
        <v>#N/A</v>
      </c>
      <c r="N555" s="288" t="str">
        <f aca="false">+I555&amp;H555</f>
        <v/>
      </c>
    </row>
    <row r="556" customFormat="false" ht="9.75" hidden="false" customHeight="false" outlineLevel="0" collapsed="false">
      <c r="A556" s="308"/>
      <c r="B556" s="294" t="e">
        <f aca="false">VLOOKUP(A556,Adr!A:B,2,FALSE())</f>
        <v>#N/A</v>
      </c>
      <c r="C556" s="299"/>
      <c r="D556" s="311"/>
      <c r="E556" s="305"/>
      <c r="F556" s="298"/>
      <c r="G556" s="299"/>
      <c r="H556" s="299"/>
      <c r="I556" s="300" t="str">
        <f aca="false">A556&amp;F556</f>
        <v/>
      </c>
      <c r="J556" s="301"/>
      <c r="K556" s="302"/>
      <c r="L556" s="301" t="str">
        <f aca="false">A556&amp;G556&amp;H556</f>
        <v/>
      </c>
      <c r="M556" s="302" t="e">
        <f aca="false">B556&amp;F556&amp;H556&amp;C556</f>
        <v>#N/A</v>
      </c>
      <c r="N556" s="288" t="str">
        <f aca="false">+I556&amp;H556</f>
        <v/>
      </c>
    </row>
    <row r="557" customFormat="false" ht="9.75" hidden="false" customHeight="false" outlineLevel="0" collapsed="false">
      <c r="A557" s="298"/>
      <c r="B557" s="294" t="e">
        <f aca="false">VLOOKUP(A557,Adr!A:B,2,FALSE())</f>
        <v>#N/A</v>
      </c>
      <c r="C557" s="312"/>
      <c r="D557" s="311"/>
      <c r="E557" s="305"/>
      <c r="F557" s="298"/>
      <c r="G557" s="299"/>
      <c r="H557" s="299"/>
      <c r="I557" s="300" t="str">
        <f aca="false">A557&amp;F557</f>
        <v/>
      </c>
      <c r="J557" s="301"/>
      <c r="K557" s="302"/>
      <c r="L557" s="301" t="str">
        <f aca="false">A557&amp;G557&amp;H557</f>
        <v/>
      </c>
      <c r="M557" s="302" t="e">
        <f aca="false">B557&amp;F557&amp;H557&amp;C557</f>
        <v>#N/A</v>
      </c>
      <c r="N557" s="288" t="str">
        <f aca="false">+I557&amp;H557</f>
        <v/>
      </c>
    </row>
    <row r="558" customFormat="false" ht="9.75" hidden="false" customHeight="false" outlineLevel="0" collapsed="false">
      <c r="A558" s="298"/>
      <c r="B558" s="294" t="e">
        <f aca="false">VLOOKUP(A558,Adr!A:B,2,FALSE())</f>
        <v>#N/A</v>
      </c>
      <c r="C558" s="306"/>
      <c r="D558" s="314"/>
      <c r="E558" s="305"/>
      <c r="F558" s="298"/>
      <c r="G558" s="299"/>
      <c r="H558" s="299"/>
      <c r="I558" s="300" t="str">
        <f aca="false">A558&amp;F558</f>
        <v/>
      </c>
      <c r="J558" s="301"/>
      <c r="K558" s="302"/>
      <c r="L558" s="301" t="str">
        <f aca="false">A558&amp;G558&amp;H558</f>
        <v/>
      </c>
      <c r="M558" s="302" t="e">
        <f aca="false">B558&amp;F558&amp;H558&amp;C558</f>
        <v>#N/A</v>
      </c>
      <c r="N558" s="288" t="str">
        <f aca="false">+I558&amp;H558</f>
        <v/>
      </c>
    </row>
    <row r="559" customFormat="false" ht="9.75" hidden="false" customHeight="false" outlineLevel="0" collapsed="false">
      <c r="A559" s="298"/>
      <c r="B559" s="294" t="e">
        <f aca="false">VLOOKUP(A559,Adr!A:B,2,FALSE())</f>
        <v>#N/A</v>
      </c>
      <c r="C559" s="306"/>
      <c r="D559" s="314"/>
      <c r="E559" s="305"/>
      <c r="F559" s="298"/>
      <c r="G559" s="299"/>
      <c r="H559" s="299"/>
      <c r="I559" s="300" t="str">
        <f aca="false">A559&amp;F559</f>
        <v/>
      </c>
      <c r="J559" s="301"/>
      <c r="K559" s="302"/>
      <c r="L559" s="301" t="str">
        <f aca="false">A559&amp;G559&amp;H559</f>
        <v/>
      </c>
      <c r="M559" s="302" t="e">
        <f aca="false">B559&amp;F559&amp;H559&amp;C559</f>
        <v>#N/A</v>
      </c>
      <c r="N559" s="288" t="str">
        <f aca="false">+I559&amp;H559</f>
        <v/>
      </c>
    </row>
    <row r="560" customFormat="false" ht="9.75" hidden="false" customHeight="false" outlineLevel="0" collapsed="false">
      <c r="A560" s="258"/>
      <c r="B560" s="294" t="e">
        <f aca="false">VLOOKUP(A560,Adr!A:B,2,FALSE())</f>
        <v>#N/A</v>
      </c>
      <c r="C560" s="299"/>
      <c r="D560" s="311"/>
      <c r="E560" s="305"/>
      <c r="F560" s="298"/>
      <c r="G560" s="299"/>
      <c r="H560" s="299"/>
      <c r="I560" s="300" t="str">
        <f aca="false">A560&amp;F560</f>
        <v/>
      </c>
      <c r="J560" s="301"/>
      <c r="K560" s="302"/>
      <c r="L560" s="301" t="str">
        <f aca="false">A560&amp;G560&amp;H560</f>
        <v/>
      </c>
      <c r="M560" s="302" t="e">
        <f aca="false">B560&amp;F560&amp;H560&amp;C560</f>
        <v>#N/A</v>
      </c>
      <c r="N560" s="288" t="str">
        <f aca="false">+I560&amp;H560</f>
        <v/>
      </c>
    </row>
    <row r="561" customFormat="false" ht="9.75" hidden="false" customHeight="false" outlineLevel="0" collapsed="false">
      <c r="A561" s="258"/>
      <c r="B561" s="294" t="e">
        <f aca="false">VLOOKUP(A561,Adr!A:B,2,FALSE())</f>
        <v>#N/A</v>
      </c>
      <c r="C561" s="299"/>
      <c r="D561" s="311"/>
      <c r="E561" s="305"/>
      <c r="F561" s="298"/>
      <c r="G561" s="299"/>
      <c r="H561" s="299"/>
      <c r="I561" s="300" t="str">
        <f aca="false">A561&amp;F561</f>
        <v/>
      </c>
      <c r="J561" s="301"/>
      <c r="K561" s="302"/>
      <c r="L561" s="301" t="str">
        <f aca="false">A561&amp;G561&amp;H561</f>
        <v/>
      </c>
      <c r="M561" s="302" t="e">
        <f aca="false">B561&amp;F561&amp;H561&amp;C561</f>
        <v>#N/A</v>
      </c>
      <c r="N561" s="288" t="str">
        <f aca="false">+I561&amp;H561</f>
        <v/>
      </c>
    </row>
    <row r="562" customFormat="false" ht="9.75" hidden="false" customHeight="false" outlineLevel="0" collapsed="false">
      <c r="A562" s="298"/>
      <c r="B562" s="294" t="e">
        <f aca="false">VLOOKUP(A562,Adr!A:B,2,FALSE())</f>
        <v>#N/A</v>
      </c>
      <c r="C562" s="306"/>
      <c r="D562" s="314"/>
      <c r="E562" s="305"/>
      <c r="F562" s="298"/>
      <c r="G562" s="299"/>
      <c r="H562" s="299"/>
      <c r="I562" s="300" t="str">
        <f aca="false">A562&amp;F562</f>
        <v/>
      </c>
      <c r="J562" s="301"/>
      <c r="K562" s="302"/>
      <c r="L562" s="301" t="str">
        <f aca="false">A562&amp;G562&amp;H562</f>
        <v/>
      </c>
      <c r="M562" s="302" t="e">
        <f aca="false">B562&amp;F562&amp;H562&amp;C562</f>
        <v>#N/A</v>
      </c>
      <c r="N562" s="288" t="str">
        <f aca="false">+I562&amp;H562</f>
        <v/>
      </c>
    </row>
    <row r="563" customFormat="false" ht="9.75" hidden="false" customHeight="false" outlineLevel="0" collapsed="false">
      <c r="A563" s="298"/>
      <c r="B563" s="294" t="e">
        <f aca="false">VLOOKUP(A563,Adr!A:B,2,FALSE())</f>
        <v>#N/A</v>
      </c>
      <c r="C563" s="306"/>
      <c r="D563" s="314"/>
      <c r="E563" s="305"/>
      <c r="F563" s="298"/>
      <c r="G563" s="299"/>
      <c r="H563" s="299"/>
      <c r="I563" s="300" t="str">
        <f aca="false">A563&amp;F563</f>
        <v/>
      </c>
      <c r="J563" s="301"/>
      <c r="K563" s="302"/>
      <c r="L563" s="301" t="str">
        <f aca="false">A563&amp;G563&amp;H563</f>
        <v/>
      </c>
      <c r="M563" s="302" t="e">
        <f aca="false">B563&amp;F563&amp;H563&amp;C563</f>
        <v>#N/A</v>
      </c>
      <c r="N563" s="288" t="str">
        <f aca="false">+I563&amp;H563</f>
        <v/>
      </c>
    </row>
    <row r="564" customFormat="false" ht="9.75" hidden="false" customHeight="false" outlineLevel="0" collapsed="false">
      <c r="A564" s="298"/>
      <c r="B564" s="294" t="e">
        <f aca="false">VLOOKUP(A564,Adr!A:B,2,FALSE())</f>
        <v>#N/A</v>
      </c>
      <c r="C564" s="312"/>
      <c r="D564" s="311"/>
      <c r="E564" s="305"/>
      <c r="F564" s="298"/>
      <c r="G564" s="299"/>
      <c r="H564" s="299"/>
      <c r="I564" s="300" t="str">
        <f aca="false">A564&amp;F564</f>
        <v/>
      </c>
      <c r="J564" s="301"/>
      <c r="K564" s="302"/>
      <c r="L564" s="301" t="str">
        <f aca="false">A564&amp;G564&amp;H564</f>
        <v/>
      </c>
      <c r="M564" s="302" t="e">
        <f aca="false">B564&amp;F564&amp;H564&amp;C564</f>
        <v>#N/A</v>
      </c>
      <c r="N564" s="288" t="str">
        <f aca="false">+I564&amp;H564</f>
        <v/>
      </c>
    </row>
    <row r="565" customFormat="false" ht="9.75" hidden="false" customHeight="false" outlineLevel="0" collapsed="false">
      <c r="A565" s="298"/>
      <c r="B565" s="294" t="e">
        <f aca="false">VLOOKUP(A565,Adr!A:B,2,FALSE())</f>
        <v>#N/A</v>
      </c>
      <c r="C565" s="312"/>
      <c r="D565" s="311"/>
      <c r="E565" s="305"/>
      <c r="F565" s="298"/>
      <c r="G565" s="299"/>
      <c r="H565" s="299"/>
      <c r="I565" s="300" t="str">
        <f aca="false">A565&amp;F565</f>
        <v/>
      </c>
      <c r="J565" s="301"/>
      <c r="K565" s="302"/>
      <c r="L565" s="301" t="str">
        <f aca="false">A565&amp;G565&amp;H565</f>
        <v/>
      </c>
      <c r="M565" s="302" t="e">
        <f aca="false">B565&amp;F565&amp;H565&amp;C565</f>
        <v>#N/A</v>
      </c>
      <c r="N565" s="288" t="str">
        <f aca="false">+I565&amp;H565</f>
        <v/>
      </c>
    </row>
    <row r="566" customFormat="false" ht="9.75" hidden="false" customHeight="false" outlineLevel="0" collapsed="false">
      <c r="A566" s="298"/>
      <c r="B566" s="294" t="e">
        <f aca="false">VLOOKUP(A566,Adr!A:B,2,FALSE())</f>
        <v>#N/A</v>
      </c>
      <c r="C566" s="306"/>
      <c r="D566" s="314"/>
      <c r="E566" s="305"/>
      <c r="F566" s="298"/>
      <c r="G566" s="299"/>
      <c r="H566" s="299"/>
      <c r="I566" s="300" t="str">
        <f aca="false">A566&amp;F566</f>
        <v/>
      </c>
      <c r="J566" s="301"/>
      <c r="K566" s="302"/>
      <c r="L566" s="301" t="str">
        <f aca="false">A566&amp;G566&amp;H566</f>
        <v/>
      </c>
      <c r="M566" s="302" t="e">
        <f aca="false">B566&amp;F566&amp;H566&amp;C566</f>
        <v>#N/A</v>
      </c>
      <c r="N566" s="288" t="str">
        <f aca="false">+I566&amp;H566</f>
        <v/>
      </c>
    </row>
    <row r="567" customFormat="false" ht="9.75" hidden="false" customHeight="false" outlineLevel="0" collapsed="false">
      <c r="A567" s="298"/>
      <c r="B567" s="294" t="e">
        <f aca="false">VLOOKUP(A567,Adr!A:B,2,FALSE())</f>
        <v>#N/A</v>
      </c>
      <c r="C567" s="306"/>
      <c r="D567" s="314"/>
      <c r="E567" s="305"/>
      <c r="F567" s="298"/>
      <c r="G567" s="299"/>
      <c r="H567" s="299"/>
      <c r="I567" s="300" t="str">
        <f aca="false">A567&amp;F567</f>
        <v/>
      </c>
      <c r="J567" s="301"/>
      <c r="K567" s="302"/>
      <c r="L567" s="301" t="str">
        <f aca="false">A567&amp;G567&amp;H567</f>
        <v/>
      </c>
      <c r="M567" s="302" t="e">
        <f aca="false">B567&amp;F567&amp;H567&amp;C567</f>
        <v>#N/A</v>
      </c>
      <c r="N567" s="288" t="str">
        <f aca="false">+I567&amp;H567</f>
        <v/>
      </c>
    </row>
    <row r="568" customFormat="false" ht="9.75" hidden="false" customHeight="false" outlineLevel="0" collapsed="false">
      <c r="A568" s="308"/>
      <c r="B568" s="294" t="e">
        <f aca="false">VLOOKUP(A568,Adr!A:B,2,FALSE())</f>
        <v>#N/A</v>
      </c>
      <c r="C568" s="299"/>
      <c r="D568" s="311"/>
      <c r="E568" s="305"/>
      <c r="F568" s="298"/>
      <c r="G568" s="299"/>
      <c r="H568" s="299"/>
      <c r="I568" s="300" t="str">
        <f aca="false">A568&amp;F568</f>
        <v/>
      </c>
      <c r="J568" s="301"/>
      <c r="K568" s="302"/>
      <c r="L568" s="301" t="str">
        <f aca="false">A568&amp;G568&amp;H568</f>
        <v/>
      </c>
      <c r="M568" s="302" t="e">
        <f aca="false">B568&amp;F568&amp;H568&amp;C568</f>
        <v>#N/A</v>
      </c>
      <c r="N568" s="288" t="str">
        <f aca="false">+I568&amp;H568</f>
        <v/>
      </c>
    </row>
    <row r="569" customFormat="false" ht="9.75" hidden="false" customHeight="false" outlineLevel="0" collapsed="false">
      <c r="A569" s="298"/>
      <c r="B569" s="294" t="e">
        <f aca="false">VLOOKUP(A569,Adr!A:B,2,FALSE())</f>
        <v>#N/A</v>
      </c>
      <c r="C569" s="306"/>
      <c r="D569" s="314"/>
      <c r="E569" s="305"/>
      <c r="F569" s="298"/>
      <c r="G569" s="299"/>
      <c r="H569" s="299"/>
      <c r="I569" s="300" t="str">
        <f aca="false">A569&amp;F569</f>
        <v/>
      </c>
      <c r="J569" s="301"/>
      <c r="K569" s="302"/>
      <c r="L569" s="301" t="str">
        <f aca="false">A569&amp;G569&amp;H569</f>
        <v/>
      </c>
      <c r="M569" s="302" t="e">
        <f aca="false">B569&amp;F569&amp;H569&amp;C569</f>
        <v>#N/A</v>
      </c>
      <c r="N569" s="288" t="str">
        <f aca="false">+I569&amp;H569</f>
        <v/>
      </c>
    </row>
    <row r="570" customFormat="false" ht="9.75" hidden="false" customHeight="false" outlineLevel="0" collapsed="false">
      <c r="A570" s="298"/>
      <c r="B570" s="294" t="e">
        <f aca="false">VLOOKUP(A570,Adr!A:B,2,FALSE())</f>
        <v>#N/A</v>
      </c>
      <c r="C570" s="303"/>
      <c r="D570" s="313"/>
      <c r="E570" s="305"/>
      <c r="F570" s="310"/>
      <c r="G570" s="295"/>
      <c r="H570" s="295"/>
      <c r="I570" s="300" t="str">
        <f aca="false">A570&amp;F570</f>
        <v/>
      </c>
      <c r="J570" s="301"/>
      <c r="K570" s="302"/>
      <c r="L570" s="301" t="str">
        <f aca="false">A570&amp;G570&amp;H570</f>
        <v/>
      </c>
      <c r="M570" s="302" t="e">
        <f aca="false">B570&amp;F570&amp;H570&amp;C570</f>
        <v>#N/A</v>
      </c>
      <c r="N570" s="288" t="str">
        <f aca="false">+I570&amp;H570</f>
        <v/>
      </c>
    </row>
    <row r="571" customFormat="false" ht="9.75" hidden="false" customHeight="false" outlineLevel="0" collapsed="false">
      <c r="A571" s="298"/>
      <c r="B571" s="294" t="e">
        <f aca="false">VLOOKUP(A571,Adr!A:B,2,FALSE())</f>
        <v>#N/A</v>
      </c>
      <c r="C571" s="303"/>
      <c r="D571" s="313"/>
      <c r="E571" s="305"/>
      <c r="F571" s="310"/>
      <c r="G571" s="295"/>
      <c r="H571" s="295"/>
      <c r="I571" s="300" t="str">
        <f aca="false">A571&amp;F571</f>
        <v/>
      </c>
      <c r="J571" s="301"/>
      <c r="K571" s="302"/>
      <c r="L571" s="301" t="str">
        <f aca="false">A571&amp;G571&amp;H571</f>
        <v/>
      </c>
      <c r="M571" s="302" t="e">
        <f aca="false">B571&amp;F571&amp;H571&amp;C571</f>
        <v>#N/A</v>
      </c>
      <c r="N571" s="288" t="str">
        <f aca="false">+I571&amp;H571</f>
        <v/>
      </c>
    </row>
    <row r="572" customFormat="false" ht="9.75" hidden="false" customHeight="false" outlineLevel="0" collapsed="false">
      <c r="A572" s="298"/>
      <c r="B572" s="294" t="e">
        <f aca="false">VLOOKUP(A572,Adr!A:B,2,FALSE())</f>
        <v>#N/A</v>
      </c>
      <c r="C572" s="303"/>
      <c r="D572" s="313"/>
      <c r="E572" s="305"/>
      <c r="F572" s="310"/>
      <c r="G572" s="295"/>
      <c r="H572" s="295"/>
      <c r="I572" s="300" t="str">
        <f aca="false">A572&amp;F572</f>
        <v/>
      </c>
      <c r="J572" s="301"/>
      <c r="K572" s="302"/>
      <c r="L572" s="301" t="str">
        <f aca="false">A572&amp;G572&amp;H572</f>
        <v/>
      </c>
      <c r="M572" s="302" t="e">
        <f aca="false">B572&amp;F572&amp;H572&amp;C572</f>
        <v>#N/A</v>
      </c>
      <c r="N572" s="288" t="str">
        <f aca="false">+I572&amp;H572</f>
        <v/>
      </c>
    </row>
    <row r="573" customFormat="false" ht="9.75" hidden="false" customHeight="false" outlineLevel="0" collapsed="false">
      <c r="A573" s="298"/>
      <c r="B573" s="294" t="e">
        <f aca="false">VLOOKUP(A573,Adr!A:B,2,FALSE())</f>
        <v>#N/A</v>
      </c>
      <c r="C573" s="303"/>
      <c r="D573" s="313"/>
      <c r="E573" s="305"/>
      <c r="F573" s="310"/>
      <c r="G573" s="295"/>
      <c r="H573" s="295"/>
      <c r="I573" s="300" t="str">
        <f aca="false">A573&amp;F573</f>
        <v/>
      </c>
      <c r="J573" s="301"/>
      <c r="K573" s="302"/>
      <c r="L573" s="301" t="str">
        <f aca="false">A573&amp;G573&amp;H573</f>
        <v/>
      </c>
      <c r="M573" s="302" t="e">
        <f aca="false">B573&amp;F573&amp;H573&amp;C573</f>
        <v>#N/A</v>
      </c>
      <c r="N573" s="288" t="str">
        <f aca="false">+I573&amp;H573</f>
        <v/>
      </c>
    </row>
    <row r="574" customFormat="false" ht="9.75" hidden="false" customHeight="false" outlineLevel="0" collapsed="false">
      <c r="A574" s="298"/>
      <c r="B574" s="294" t="e">
        <f aca="false">VLOOKUP(A574,Adr!A:B,2,FALSE())</f>
        <v>#N/A</v>
      </c>
      <c r="C574" s="303"/>
      <c r="D574" s="313"/>
      <c r="E574" s="305"/>
      <c r="F574" s="310"/>
      <c r="G574" s="295"/>
      <c r="H574" s="295"/>
      <c r="I574" s="300" t="str">
        <f aca="false">A574&amp;F574</f>
        <v/>
      </c>
      <c r="J574" s="301"/>
      <c r="K574" s="302"/>
      <c r="L574" s="301" t="str">
        <f aca="false">A574&amp;G574&amp;H574</f>
        <v/>
      </c>
      <c r="M574" s="302" t="e">
        <f aca="false">B574&amp;F574&amp;H574&amp;C574</f>
        <v>#N/A</v>
      </c>
      <c r="N574" s="288" t="str">
        <f aca="false">+I574&amp;H574</f>
        <v/>
      </c>
    </row>
    <row r="575" customFormat="false" ht="9.75" hidden="false" customHeight="false" outlineLevel="0" collapsed="false">
      <c r="A575" s="298"/>
      <c r="B575" s="294" t="e">
        <f aca="false">VLOOKUP(A575,Adr!A:B,2,FALSE())</f>
        <v>#N/A</v>
      </c>
      <c r="C575" s="303"/>
      <c r="D575" s="313"/>
      <c r="E575" s="305"/>
      <c r="F575" s="310"/>
      <c r="G575" s="295"/>
      <c r="H575" s="295"/>
      <c r="I575" s="300" t="str">
        <f aca="false">A575&amp;F575</f>
        <v/>
      </c>
      <c r="J575" s="301"/>
      <c r="K575" s="302"/>
      <c r="L575" s="301" t="str">
        <f aca="false">A575&amp;G575&amp;H575</f>
        <v/>
      </c>
      <c r="M575" s="302" t="e">
        <f aca="false">B575&amp;F575&amp;H575&amp;C575</f>
        <v>#N/A</v>
      </c>
      <c r="N575" s="288" t="str">
        <f aca="false">+I575&amp;H575</f>
        <v/>
      </c>
    </row>
    <row r="576" customFormat="false" ht="9.75" hidden="false" customHeight="false" outlineLevel="0" collapsed="false">
      <c r="A576" s="310"/>
      <c r="B576" s="294" t="e">
        <f aca="false">VLOOKUP(A576,Adr!A:B,2,FALSE())</f>
        <v>#N/A</v>
      </c>
      <c r="C576" s="295"/>
      <c r="D576" s="314"/>
      <c r="E576" s="305"/>
      <c r="F576" s="310"/>
      <c r="G576" s="295"/>
      <c r="H576" s="295"/>
      <c r="I576" s="300" t="str">
        <f aca="false">A576&amp;F576</f>
        <v/>
      </c>
      <c r="J576" s="301"/>
      <c r="K576" s="302"/>
      <c r="L576" s="301" t="str">
        <f aca="false">A576&amp;G576&amp;H576</f>
        <v/>
      </c>
      <c r="M576" s="302" t="e">
        <f aca="false">B576&amp;F576&amp;H576&amp;C576</f>
        <v>#N/A</v>
      </c>
      <c r="N576" s="288" t="str">
        <f aca="false">+I576&amp;H576</f>
        <v/>
      </c>
    </row>
    <row r="577" customFormat="false" ht="9.75" hidden="false" customHeight="false" outlineLevel="0" collapsed="false">
      <c r="A577" s="298"/>
      <c r="B577" s="294" t="e">
        <f aca="false">VLOOKUP(A577,Adr!A:B,2,FALSE())</f>
        <v>#N/A</v>
      </c>
      <c r="C577" s="303"/>
      <c r="D577" s="313"/>
      <c r="E577" s="305"/>
      <c r="F577" s="310"/>
      <c r="G577" s="295"/>
      <c r="H577" s="295"/>
      <c r="I577" s="300" t="str">
        <f aca="false">A577&amp;F577</f>
        <v/>
      </c>
      <c r="J577" s="301"/>
      <c r="K577" s="302"/>
      <c r="L577" s="301" t="str">
        <f aca="false">A577&amp;G577&amp;H577</f>
        <v/>
      </c>
      <c r="M577" s="302" t="e">
        <f aca="false">B577&amp;F577&amp;H577&amp;C577</f>
        <v>#N/A</v>
      </c>
      <c r="N577" s="288" t="str">
        <f aca="false">+I577&amp;H577</f>
        <v/>
      </c>
    </row>
    <row r="578" customFormat="false" ht="9.75" hidden="false" customHeight="false" outlineLevel="0" collapsed="false">
      <c r="A578" s="310"/>
      <c r="B578" s="294" t="e">
        <f aca="false">VLOOKUP(A578,Adr!A:B,2,FALSE())</f>
        <v>#N/A</v>
      </c>
      <c r="C578" s="295"/>
      <c r="D578" s="314"/>
      <c r="E578" s="305"/>
      <c r="F578" s="310"/>
      <c r="G578" s="299"/>
      <c r="H578" s="295"/>
      <c r="I578" s="300" t="str">
        <f aca="false">A578&amp;F578</f>
        <v/>
      </c>
      <c r="J578" s="301"/>
      <c r="K578" s="302"/>
      <c r="L578" s="301" t="str">
        <f aca="false">A578&amp;G578&amp;H578</f>
        <v/>
      </c>
      <c r="M578" s="302" t="e">
        <f aca="false">B578&amp;F578&amp;H578&amp;C578</f>
        <v>#N/A</v>
      </c>
      <c r="N578" s="288" t="str">
        <f aca="false">+I578&amp;H578</f>
        <v/>
      </c>
    </row>
    <row r="579" customFormat="false" ht="9.75" hidden="false" customHeight="false" outlineLevel="0" collapsed="false">
      <c r="A579" s="298"/>
      <c r="B579" s="294" t="e">
        <f aca="false">VLOOKUP(A579,Adr!A:B,2,FALSE())</f>
        <v>#N/A</v>
      </c>
      <c r="C579" s="306"/>
      <c r="D579" s="314"/>
      <c r="E579" s="305"/>
      <c r="F579" s="298"/>
      <c r="G579" s="299"/>
      <c r="H579" s="299"/>
      <c r="I579" s="300" t="str">
        <f aca="false">A579&amp;F579</f>
        <v/>
      </c>
      <c r="J579" s="301"/>
      <c r="K579" s="302"/>
      <c r="L579" s="301" t="str">
        <f aca="false">A579&amp;G579&amp;H579</f>
        <v/>
      </c>
      <c r="M579" s="302" t="e">
        <f aca="false">B579&amp;F579&amp;H579&amp;C579</f>
        <v>#N/A</v>
      </c>
      <c r="N579" s="288" t="str">
        <f aca="false">+I579&amp;H579</f>
        <v/>
      </c>
    </row>
    <row r="580" customFormat="false" ht="9.75" hidden="false" customHeight="false" outlineLevel="0" collapsed="false">
      <c r="A580" s="298"/>
      <c r="B580" s="294" t="e">
        <f aca="false">VLOOKUP(A580,Adr!A:B,2,FALSE())</f>
        <v>#N/A</v>
      </c>
      <c r="C580" s="312"/>
      <c r="D580" s="311"/>
      <c r="E580" s="305"/>
      <c r="F580" s="298"/>
      <c r="G580" s="299"/>
      <c r="H580" s="299"/>
      <c r="I580" s="300" t="str">
        <f aca="false">A580&amp;F580</f>
        <v/>
      </c>
      <c r="J580" s="301"/>
      <c r="K580" s="302"/>
      <c r="L580" s="301" t="str">
        <f aca="false">A580&amp;G580&amp;H580</f>
        <v/>
      </c>
      <c r="M580" s="302" t="e">
        <f aca="false">B580&amp;F580&amp;H580&amp;C580</f>
        <v>#N/A</v>
      </c>
      <c r="N580" s="288" t="str">
        <f aca="false">+I580&amp;H580</f>
        <v/>
      </c>
    </row>
    <row r="581" customFormat="false" ht="9.75" hidden="false" customHeight="false" outlineLevel="0" collapsed="false">
      <c r="A581" s="298"/>
      <c r="B581" s="294" t="e">
        <f aca="false">VLOOKUP(A581,Adr!A:B,2,FALSE())</f>
        <v>#N/A</v>
      </c>
      <c r="C581" s="312"/>
      <c r="D581" s="311"/>
      <c r="E581" s="305"/>
      <c r="F581" s="298"/>
      <c r="G581" s="299"/>
      <c r="H581" s="299"/>
      <c r="I581" s="300" t="str">
        <f aca="false">A581&amp;F581</f>
        <v/>
      </c>
      <c r="J581" s="301"/>
      <c r="K581" s="302"/>
      <c r="L581" s="301" t="str">
        <f aca="false">A581&amp;G581&amp;H581</f>
        <v/>
      </c>
      <c r="M581" s="302" t="e">
        <f aca="false">B581&amp;F581&amp;H581&amp;C581</f>
        <v>#N/A</v>
      </c>
      <c r="N581" s="288" t="str">
        <f aca="false">+I581&amp;H581</f>
        <v/>
      </c>
    </row>
    <row r="582" customFormat="false" ht="9.75" hidden="false" customHeight="false" outlineLevel="0" collapsed="false">
      <c r="A582" s="298"/>
      <c r="B582" s="294" t="e">
        <f aca="false">VLOOKUP(A582,Adr!A:B,2,FALSE())</f>
        <v>#N/A</v>
      </c>
      <c r="C582" s="312"/>
      <c r="D582" s="311"/>
      <c r="E582" s="305"/>
      <c r="F582" s="298"/>
      <c r="G582" s="299"/>
      <c r="H582" s="299"/>
      <c r="I582" s="300" t="str">
        <f aca="false">A582&amp;F582</f>
        <v/>
      </c>
      <c r="J582" s="301"/>
      <c r="K582" s="302"/>
      <c r="L582" s="301" t="str">
        <f aca="false">A582&amp;G582&amp;H582</f>
        <v/>
      </c>
      <c r="M582" s="302" t="e">
        <f aca="false">B582&amp;F582&amp;H582&amp;C582</f>
        <v>#N/A</v>
      </c>
      <c r="N582" s="288" t="str">
        <f aca="false">+I582&amp;H582</f>
        <v/>
      </c>
    </row>
    <row r="583" customFormat="false" ht="9.75" hidden="false" customHeight="false" outlineLevel="0" collapsed="false">
      <c r="A583" s="298"/>
      <c r="B583" s="294" t="e">
        <f aca="false">VLOOKUP(A583,Adr!A:B,2,FALSE())</f>
        <v>#N/A</v>
      </c>
      <c r="C583" s="312"/>
      <c r="D583" s="311"/>
      <c r="E583" s="305"/>
      <c r="F583" s="298"/>
      <c r="G583" s="299"/>
      <c r="H583" s="299"/>
      <c r="I583" s="300" t="str">
        <f aca="false">A583&amp;F583</f>
        <v/>
      </c>
      <c r="J583" s="301"/>
      <c r="K583" s="302"/>
      <c r="L583" s="301" t="str">
        <f aca="false">A583&amp;G583&amp;H583</f>
        <v/>
      </c>
      <c r="M583" s="302" t="e">
        <f aca="false">B583&amp;F583&amp;H583&amp;C583</f>
        <v>#N/A</v>
      </c>
      <c r="N583" s="288" t="str">
        <f aca="false">+I583&amp;H583</f>
        <v/>
      </c>
    </row>
    <row r="584" customFormat="false" ht="9.75" hidden="false" customHeight="false" outlineLevel="0" collapsed="false">
      <c r="A584" s="298"/>
      <c r="B584" s="294" t="e">
        <f aca="false">VLOOKUP(A584,Adr!A:B,2,FALSE())</f>
        <v>#N/A</v>
      </c>
      <c r="C584" s="312"/>
      <c r="D584" s="311"/>
      <c r="E584" s="305"/>
      <c r="F584" s="298"/>
      <c r="G584" s="299"/>
      <c r="H584" s="299"/>
      <c r="I584" s="300" t="str">
        <f aca="false">A584&amp;F584</f>
        <v/>
      </c>
      <c r="J584" s="301"/>
      <c r="K584" s="302"/>
      <c r="L584" s="301" t="str">
        <f aca="false">A584&amp;G584&amp;H584</f>
        <v/>
      </c>
      <c r="M584" s="302" t="e">
        <f aca="false">B584&amp;F584&amp;H584&amp;C584</f>
        <v>#N/A</v>
      </c>
      <c r="N584" s="288" t="str">
        <f aca="false">+I584&amp;H584</f>
        <v/>
      </c>
    </row>
    <row r="585" customFormat="false" ht="9.75" hidden="false" customHeight="false" outlineLevel="0" collapsed="false">
      <c r="A585" s="298"/>
      <c r="B585" s="294" t="e">
        <f aca="false">VLOOKUP(A585,Adr!A:B,2,FALSE())</f>
        <v>#N/A</v>
      </c>
      <c r="C585" s="295"/>
      <c r="D585" s="314"/>
      <c r="E585" s="305"/>
      <c r="F585" s="310"/>
      <c r="G585" s="295"/>
      <c r="H585" s="295"/>
      <c r="I585" s="300" t="str">
        <f aca="false">A585&amp;F585</f>
        <v/>
      </c>
      <c r="J585" s="301"/>
      <c r="K585" s="302"/>
      <c r="L585" s="301" t="str">
        <f aca="false">A585&amp;G585&amp;H585</f>
        <v/>
      </c>
      <c r="M585" s="302" t="e">
        <f aca="false">B585&amp;F585&amp;H585&amp;C585</f>
        <v>#N/A</v>
      </c>
      <c r="N585" s="288" t="str">
        <f aca="false">+I585&amp;H585</f>
        <v/>
      </c>
    </row>
    <row r="586" customFormat="false" ht="9.75" hidden="false" customHeight="false" outlineLevel="0" collapsed="false">
      <c r="A586" s="298"/>
      <c r="B586" s="294" t="e">
        <f aca="false">VLOOKUP(A586,Adr!A:B,2,FALSE())</f>
        <v>#N/A</v>
      </c>
      <c r="C586" s="295"/>
      <c r="D586" s="314"/>
      <c r="E586" s="305"/>
      <c r="F586" s="310"/>
      <c r="G586" s="295"/>
      <c r="H586" s="295"/>
      <c r="I586" s="300" t="str">
        <f aca="false">A586&amp;F586</f>
        <v/>
      </c>
      <c r="J586" s="301"/>
      <c r="K586" s="302"/>
      <c r="L586" s="301" t="str">
        <f aca="false">A586&amp;G586&amp;H586</f>
        <v/>
      </c>
      <c r="M586" s="302" t="e">
        <f aca="false">B586&amp;F586&amp;H586&amp;C586</f>
        <v>#N/A</v>
      </c>
      <c r="N586" s="288" t="str">
        <f aca="false">+I586&amp;H586</f>
        <v/>
      </c>
    </row>
    <row r="587" customFormat="false" ht="9.75" hidden="false" customHeight="false" outlineLevel="0" collapsed="false">
      <c r="A587" s="298"/>
      <c r="B587" s="294" t="e">
        <f aca="false">VLOOKUP(A587,Adr!A:B,2,FALSE())</f>
        <v>#N/A</v>
      </c>
      <c r="C587" s="295"/>
      <c r="D587" s="314"/>
      <c r="E587" s="305"/>
      <c r="F587" s="310"/>
      <c r="G587" s="295"/>
      <c r="H587" s="295"/>
      <c r="I587" s="300" t="str">
        <f aca="false">A587&amp;F587</f>
        <v/>
      </c>
      <c r="J587" s="301"/>
      <c r="K587" s="302"/>
      <c r="L587" s="301" t="str">
        <f aca="false">A587&amp;G587&amp;H587</f>
        <v/>
      </c>
      <c r="M587" s="302" t="e">
        <f aca="false">B587&amp;F587&amp;H587&amp;C587</f>
        <v>#N/A</v>
      </c>
      <c r="N587" s="288" t="str">
        <f aca="false">+I587&amp;H587</f>
        <v/>
      </c>
    </row>
    <row r="588" customFormat="false" ht="9.75" hidden="false" customHeight="false" outlineLevel="0" collapsed="false">
      <c r="A588" s="298"/>
      <c r="B588" s="294" t="e">
        <f aca="false">VLOOKUP(A588,Adr!A:B,2,FALSE())</f>
        <v>#N/A</v>
      </c>
      <c r="C588" s="295"/>
      <c r="D588" s="314"/>
      <c r="E588" s="305"/>
      <c r="F588" s="310"/>
      <c r="G588" s="295"/>
      <c r="H588" s="295"/>
      <c r="I588" s="300" t="str">
        <f aca="false">A588&amp;F588</f>
        <v/>
      </c>
      <c r="J588" s="301"/>
      <c r="K588" s="302"/>
      <c r="L588" s="301" t="str">
        <f aca="false">A588&amp;G588&amp;H588</f>
        <v/>
      </c>
      <c r="M588" s="302" t="e">
        <f aca="false">B588&amp;F588&amp;H588&amp;C588</f>
        <v>#N/A</v>
      </c>
      <c r="N588" s="288" t="str">
        <f aca="false">+I588&amp;H588</f>
        <v/>
      </c>
    </row>
    <row r="589" customFormat="false" ht="9.75" hidden="false" customHeight="false" outlineLevel="0" collapsed="false">
      <c r="A589" s="298"/>
      <c r="B589" s="294" t="e">
        <f aca="false">VLOOKUP(A589,Adr!A:B,2,FALSE())</f>
        <v>#N/A</v>
      </c>
      <c r="C589" s="299"/>
      <c r="D589" s="311"/>
      <c r="E589" s="305"/>
      <c r="F589" s="298"/>
      <c r="G589" s="299"/>
      <c r="H589" s="299"/>
      <c r="I589" s="300" t="str">
        <f aca="false">A589&amp;F589</f>
        <v/>
      </c>
      <c r="J589" s="301"/>
      <c r="K589" s="302"/>
      <c r="L589" s="301" t="str">
        <f aca="false">A589&amp;G589&amp;H589</f>
        <v/>
      </c>
      <c r="M589" s="302" t="e">
        <f aca="false">B589&amp;F589&amp;H589&amp;C589</f>
        <v>#N/A</v>
      </c>
      <c r="N589" s="288" t="str">
        <f aca="false">+I589&amp;H589</f>
        <v/>
      </c>
    </row>
    <row r="590" customFormat="false" ht="9.75" hidden="false" customHeight="false" outlineLevel="0" collapsed="false">
      <c r="A590" s="298"/>
      <c r="B590" s="294" t="e">
        <f aca="false">VLOOKUP(A590,Adr!A:B,2,FALSE())</f>
        <v>#N/A</v>
      </c>
      <c r="C590" s="303"/>
      <c r="D590" s="313"/>
      <c r="E590" s="305"/>
      <c r="F590" s="310"/>
      <c r="G590" s="295"/>
      <c r="H590" s="295"/>
      <c r="I590" s="300" t="str">
        <f aca="false">A590&amp;F590</f>
        <v/>
      </c>
      <c r="J590" s="301"/>
      <c r="K590" s="302"/>
      <c r="L590" s="301" t="str">
        <f aca="false">A590&amp;G590&amp;H590</f>
        <v/>
      </c>
      <c r="M590" s="302" t="e">
        <f aca="false">B590&amp;F590&amp;H590&amp;C590</f>
        <v>#N/A</v>
      </c>
      <c r="N590" s="288" t="str">
        <f aca="false">+I590&amp;H590</f>
        <v/>
      </c>
    </row>
    <row r="591" customFormat="false" ht="9.75" hidden="false" customHeight="false" outlineLevel="0" collapsed="false">
      <c r="A591" s="298"/>
      <c r="B591" s="294" t="e">
        <f aca="false">VLOOKUP(A591,Adr!A:B,2,FALSE())</f>
        <v>#N/A</v>
      </c>
      <c r="C591" s="303"/>
      <c r="D591" s="313"/>
      <c r="E591" s="305"/>
      <c r="F591" s="310"/>
      <c r="G591" s="295"/>
      <c r="H591" s="295"/>
      <c r="I591" s="301"/>
      <c r="J591" s="301"/>
      <c r="K591" s="302"/>
      <c r="L591" s="301" t="str">
        <f aca="false">A591&amp;G591&amp;H591</f>
        <v/>
      </c>
      <c r="M591" s="302" t="e">
        <f aca="false">B591&amp;F591&amp;H591&amp;C591</f>
        <v>#N/A</v>
      </c>
      <c r="N591" s="288" t="str">
        <f aca="false">+I591&amp;H591</f>
        <v/>
      </c>
    </row>
    <row r="592" customFormat="false" ht="9.75" hidden="false" customHeight="false" outlineLevel="0" collapsed="false">
      <c r="A592" s="298"/>
      <c r="B592" s="294" t="e">
        <f aca="false">VLOOKUP(A592,Adr!A:B,2,FALSE())</f>
        <v>#N/A</v>
      </c>
      <c r="C592" s="295"/>
      <c r="D592" s="314"/>
      <c r="E592" s="305"/>
      <c r="F592" s="310"/>
      <c r="G592" s="295"/>
      <c r="H592" s="295"/>
      <c r="I592" s="300"/>
      <c r="J592" s="301"/>
      <c r="K592" s="302"/>
      <c r="L592" s="301" t="str">
        <f aca="false">A592&amp;G592&amp;H592</f>
        <v/>
      </c>
      <c r="M592" s="302" t="e">
        <f aca="false">B592&amp;F592&amp;H592&amp;C592</f>
        <v>#N/A</v>
      </c>
      <c r="N592" s="288" t="str">
        <f aca="false">+I592&amp;H592</f>
        <v/>
      </c>
    </row>
    <row r="593" customFormat="false" ht="9.75" hidden="false" customHeight="false" outlineLevel="0" collapsed="false">
      <c r="A593" s="310"/>
      <c r="B593" s="294" t="e">
        <f aca="false">VLOOKUP(A593,Adr!A:B,2,FALSE())</f>
        <v>#N/A</v>
      </c>
      <c r="C593" s="295"/>
      <c r="D593" s="314"/>
      <c r="E593" s="297"/>
      <c r="F593" s="310"/>
      <c r="G593" s="295"/>
      <c r="H593" s="295"/>
      <c r="I593" s="300"/>
      <c r="J593" s="301"/>
      <c r="K593" s="302"/>
      <c r="L593" s="301" t="str">
        <f aca="false">A593&amp;G593&amp;H593</f>
        <v/>
      </c>
      <c r="M593" s="302" t="e">
        <f aca="false">B593&amp;F593&amp;H593&amp;C593</f>
        <v>#N/A</v>
      </c>
      <c r="N593" s="288" t="str">
        <f aca="false">+I593&amp;H593</f>
        <v/>
      </c>
    </row>
    <row r="594" customFormat="false" ht="9.75" hidden="false" customHeight="false" outlineLevel="0" collapsed="false">
      <c r="A594" s="298"/>
      <c r="B594" s="294" t="e">
        <f aca="false">VLOOKUP(A594,Adr!A:B,2,FALSE())</f>
        <v>#N/A</v>
      </c>
      <c r="C594" s="306"/>
      <c r="D594" s="314"/>
      <c r="E594" s="305"/>
      <c r="F594" s="298"/>
      <c r="G594" s="299"/>
      <c r="H594" s="299"/>
      <c r="I594" s="301"/>
      <c r="J594" s="301"/>
      <c r="K594" s="302"/>
      <c r="L594" s="301" t="str">
        <f aca="false">A594&amp;G594&amp;H594</f>
        <v/>
      </c>
      <c r="M594" s="302" t="e">
        <f aca="false">B594&amp;F594&amp;H594&amp;C594</f>
        <v>#N/A</v>
      </c>
      <c r="N594" s="288" t="str">
        <f aca="false">+I594&amp;H594</f>
        <v/>
      </c>
    </row>
    <row r="595" customFormat="false" ht="9.75" hidden="false" customHeight="false" outlineLevel="0" collapsed="false">
      <c r="A595" s="298"/>
      <c r="B595" s="294" t="e">
        <f aca="false">VLOOKUP(A595,Adr!A:B,2,FALSE())</f>
        <v>#N/A</v>
      </c>
      <c r="C595" s="306"/>
      <c r="D595" s="314"/>
      <c r="E595" s="305"/>
      <c r="F595" s="298"/>
      <c r="G595" s="299"/>
      <c r="H595" s="299"/>
      <c r="I595" s="301"/>
      <c r="J595" s="301"/>
      <c r="K595" s="302"/>
      <c r="L595" s="301" t="str">
        <f aca="false">A595&amp;G595&amp;H595</f>
        <v/>
      </c>
      <c r="M595" s="302" t="e">
        <f aca="false">B595&amp;F595&amp;H595&amp;C595</f>
        <v>#N/A</v>
      </c>
      <c r="N595" s="288" t="str">
        <f aca="false">+I595&amp;H595</f>
        <v/>
      </c>
    </row>
    <row r="596" customFormat="false" ht="9.75" hidden="false" customHeight="false" outlineLevel="0" collapsed="false">
      <c r="A596" s="298"/>
      <c r="B596" s="294" t="e">
        <f aca="false">VLOOKUP(A596,Adr!A:B,2,FALSE())</f>
        <v>#N/A</v>
      </c>
      <c r="C596" s="306"/>
      <c r="D596" s="314"/>
      <c r="E596" s="305"/>
      <c r="F596" s="310"/>
      <c r="G596" s="295"/>
      <c r="H596" s="295"/>
      <c r="I596" s="301"/>
      <c r="J596" s="301"/>
      <c r="K596" s="302"/>
      <c r="L596" s="301" t="str">
        <f aca="false">A596&amp;G596&amp;H596</f>
        <v/>
      </c>
      <c r="M596" s="302" t="e">
        <f aca="false">B596&amp;F596&amp;H596&amp;C596</f>
        <v>#N/A</v>
      </c>
      <c r="N596" s="288" t="str">
        <f aca="false">+I596&amp;H596</f>
        <v/>
      </c>
    </row>
    <row r="597" customFormat="false" ht="9.75" hidden="false" customHeight="false" outlineLevel="0" collapsed="false">
      <c r="A597" s="298"/>
      <c r="B597" s="294" t="e">
        <f aca="false">VLOOKUP(A597,Adr!A:B,2,FALSE())</f>
        <v>#N/A</v>
      </c>
      <c r="C597" s="306"/>
      <c r="D597" s="314"/>
      <c r="E597" s="305"/>
      <c r="F597" s="310"/>
      <c r="G597" s="295"/>
      <c r="H597" s="295"/>
      <c r="I597" s="301"/>
      <c r="J597" s="301"/>
      <c r="K597" s="302"/>
      <c r="L597" s="301" t="str">
        <f aca="false">A597&amp;G597&amp;H597</f>
        <v/>
      </c>
      <c r="M597" s="302" t="e">
        <f aca="false">B597&amp;F597&amp;H597&amp;C597</f>
        <v>#N/A</v>
      </c>
      <c r="N597" s="288" t="str">
        <f aca="false">+I597&amp;H597</f>
        <v/>
      </c>
    </row>
    <row r="598" customFormat="false" ht="9.75" hidden="false" customHeight="false" outlineLevel="0" collapsed="false">
      <c r="A598" s="310"/>
      <c r="B598" s="294" t="e">
        <f aca="false">VLOOKUP(A598,Adr!A:B,2,FALSE())</f>
        <v>#N/A</v>
      </c>
      <c r="C598" s="295"/>
      <c r="D598" s="314"/>
      <c r="E598" s="297"/>
      <c r="F598" s="310"/>
      <c r="G598" s="295"/>
      <c r="H598" s="295"/>
      <c r="I598" s="300"/>
      <c r="J598" s="301"/>
      <c r="K598" s="302"/>
      <c r="L598" s="301" t="str">
        <f aca="false">A598&amp;G598&amp;H598</f>
        <v/>
      </c>
      <c r="M598" s="302" t="e">
        <f aca="false">B598&amp;F598&amp;H598&amp;C598</f>
        <v>#N/A</v>
      </c>
      <c r="N598" s="288" t="str">
        <f aca="false">+I598&amp;H598</f>
        <v/>
      </c>
    </row>
    <row r="599" customFormat="false" ht="9.75" hidden="false" customHeight="false" outlineLevel="0" collapsed="false">
      <c r="A599" s="298"/>
      <c r="B599" s="294" t="e">
        <f aca="false">VLOOKUP(A599,Adr!A:B,2,FALSE())</f>
        <v>#N/A</v>
      </c>
      <c r="C599" s="306"/>
      <c r="D599" s="314"/>
      <c r="E599" s="305"/>
      <c r="F599" s="310"/>
      <c r="G599" s="295"/>
      <c r="H599" s="295"/>
      <c r="I599" s="301"/>
      <c r="J599" s="301"/>
      <c r="K599" s="302"/>
      <c r="L599" s="301" t="str">
        <f aca="false">A599&amp;G599&amp;H599</f>
        <v/>
      </c>
      <c r="M599" s="302" t="e">
        <f aca="false">B599&amp;F599&amp;H599&amp;C599</f>
        <v>#N/A</v>
      </c>
      <c r="N599" s="288" t="str">
        <f aca="false">+I599&amp;H599</f>
        <v/>
      </c>
    </row>
    <row r="600" customFormat="false" ht="9.75" hidden="false" customHeight="false" outlineLevel="0" collapsed="false">
      <c r="A600" s="310"/>
      <c r="B600" s="294" t="e">
        <f aca="false">VLOOKUP(A600,Adr!A:B,2,FALSE())</f>
        <v>#N/A</v>
      </c>
      <c r="C600" s="295"/>
      <c r="D600" s="314"/>
      <c r="E600" s="297"/>
      <c r="F600" s="310"/>
      <c r="G600" s="295"/>
      <c r="H600" s="295"/>
      <c r="I600" s="300"/>
      <c r="J600" s="301"/>
      <c r="K600" s="302"/>
      <c r="L600" s="301" t="str">
        <f aca="false">A600&amp;G600&amp;H600</f>
        <v/>
      </c>
      <c r="M600" s="302" t="e">
        <f aca="false">B600&amp;F600&amp;H600&amp;C600</f>
        <v>#N/A</v>
      </c>
      <c r="N600" s="288" t="str">
        <f aca="false">+I600&amp;H600</f>
        <v/>
      </c>
    </row>
    <row r="601" customFormat="false" ht="9.75" hidden="false" customHeight="false" outlineLevel="0" collapsed="false">
      <c r="A601" s="298"/>
      <c r="B601" s="294" t="e">
        <f aca="false">VLOOKUP(A601,Adr!A:B,2,FALSE())</f>
        <v>#N/A</v>
      </c>
      <c r="C601" s="306"/>
      <c r="D601" s="314"/>
      <c r="E601" s="305"/>
      <c r="F601" s="298"/>
      <c r="G601" s="299"/>
      <c r="H601" s="299"/>
      <c r="I601" s="301"/>
      <c r="J601" s="301"/>
      <c r="K601" s="302"/>
      <c r="L601" s="301" t="str">
        <f aca="false">A601&amp;G601&amp;H601</f>
        <v/>
      </c>
      <c r="M601" s="302" t="e">
        <f aca="false">B601&amp;F601&amp;H601&amp;C601</f>
        <v>#N/A</v>
      </c>
      <c r="N601" s="288" t="str">
        <f aca="false">+I601&amp;H601</f>
        <v/>
      </c>
    </row>
    <row r="602" customFormat="false" ht="9.75" hidden="false" customHeight="false" outlineLevel="0" collapsed="false">
      <c r="A602" s="298"/>
      <c r="B602" s="294" t="e">
        <f aca="false">VLOOKUP(A602,Adr!A:B,2,FALSE())</f>
        <v>#N/A</v>
      </c>
      <c r="C602" s="306"/>
      <c r="D602" s="314"/>
      <c r="E602" s="305"/>
      <c r="F602" s="298"/>
      <c r="G602" s="299"/>
      <c r="H602" s="299"/>
      <c r="I602" s="301"/>
      <c r="J602" s="301"/>
      <c r="K602" s="302"/>
      <c r="L602" s="301" t="str">
        <f aca="false">A602&amp;G602&amp;H602</f>
        <v/>
      </c>
      <c r="M602" s="302" t="e">
        <f aca="false">B602&amp;F602&amp;H602&amp;C602</f>
        <v>#N/A</v>
      </c>
      <c r="N602" s="288" t="str">
        <f aca="false">+I602&amp;H602</f>
        <v/>
      </c>
    </row>
    <row r="603" customFormat="false" ht="9.75" hidden="false" customHeight="false" outlineLevel="0" collapsed="false">
      <c r="A603" s="298"/>
      <c r="B603" s="294" t="e">
        <f aca="false">VLOOKUP(A603,Adr!A:B,2,FALSE())</f>
        <v>#N/A</v>
      </c>
      <c r="C603" s="312"/>
      <c r="D603" s="311"/>
      <c r="E603" s="305"/>
      <c r="F603" s="298"/>
      <c r="G603" s="299"/>
      <c r="H603" s="299"/>
      <c r="I603" s="301"/>
      <c r="J603" s="301"/>
      <c r="K603" s="302"/>
      <c r="L603" s="301" t="str">
        <f aca="false">A603&amp;G603&amp;H603</f>
        <v/>
      </c>
      <c r="M603" s="302" t="e">
        <f aca="false">B603&amp;F603&amp;H603&amp;C603</f>
        <v>#N/A</v>
      </c>
      <c r="N603" s="288" t="str">
        <f aca="false">+I603&amp;H603</f>
        <v/>
      </c>
    </row>
    <row r="604" customFormat="false" ht="9.75" hidden="false" customHeight="false" outlineLevel="0" collapsed="false">
      <c r="A604" s="298"/>
      <c r="B604" s="294" t="e">
        <f aca="false">VLOOKUP(A604,Adr!A:B,2,FALSE())</f>
        <v>#N/A</v>
      </c>
      <c r="C604" s="306"/>
      <c r="D604" s="314"/>
      <c r="E604" s="305"/>
      <c r="F604" s="310"/>
      <c r="G604" s="295"/>
      <c r="H604" s="295"/>
      <c r="I604" s="301"/>
      <c r="J604" s="301"/>
      <c r="K604" s="302"/>
      <c r="L604" s="301" t="str">
        <f aca="false">A604&amp;G604&amp;H604</f>
        <v/>
      </c>
      <c r="M604" s="302" t="e">
        <f aca="false">B604&amp;F604&amp;H604&amp;C604</f>
        <v>#N/A</v>
      </c>
      <c r="N604" s="288" t="str">
        <f aca="false">+I604&amp;H604</f>
        <v/>
      </c>
    </row>
    <row r="605" customFormat="false" ht="9.75" hidden="false" customHeight="false" outlineLevel="0" collapsed="false">
      <c r="A605" s="298"/>
      <c r="B605" s="294" t="e">
        <f aca="false">VLOOKUP(A605,Adr!A:B,2,FALSE())</f>
        <v>#N/A</v>
      </c>
      <c r="C605" s="306"/>
      <c r="D605" s="315"/>
      <c r="E605" s="305"/>
      <c r="F605" s="298"/>
      <c r="G605" s="299"/>
      <c r="H605" s="299"/>
      <c r="I605" s="301"/>
      <c r="J605" s="301"/>
      <c r="K605" s="302"/>
      <c r="L605" s="301" t="str">
        <f aca="false">A605&amp;G605&amp;H605</f>
        <v/>
      </c>
      <c r="M605" s="302" t="e">
        <f aca="false">B605&amp;F605&amp;H605&amp;C605</f>
        <v>#N/A</v>
      </c>
      <c r="N605" s="288" t="str">
        <f aca="false">+I605&amp;H605</f>
        <v/>
      </c>
    </row>
    <row r="606" customFormat="false" ht="9.75" hidden="false" customHeight="false" outlineLevel="0" collapsed="false">
      <c r="A606" s="298"/>
      <c r="B606" s="294" t="e">
        <f aca="false">VLOOKUP(A606,Adr!A:B,2,FALSE())</f>
        <v>#N/A</v>
      </c>
      <c r="C606" s="306"/>
      <c r="D606" s="314"/>
      <c r="E606" s="305"/>
      <c r="F606" s="298"/>
      <c r="G606" s="299"/>
      <c r="H606" s="299"/>
      <c r="I606" s="301"/>
      <c r="J606" s="301"/>
      <c r="K606" s="302"/>
      <c r="L606" s="301" t="str">
        <f aca="false">A606&amp;G606&amp;H606</f>
        <v/>
      </c>
      <c r="M606" s="302" t="e">
        <f aca="false">B606&amp;F606&amp;H606&amp;C606</f>
        <v>#N/A</v>
      </c>
      <c r="N606" s="288" t="str">
        <f aca="false">+I606&amp;H606</f>
        <v/>
      </c>
    </row>
    <row r="607" customFormat="false" ht="9.75" hidden="false" customHeight="false" outlineLevel="0" collapsed="false">
      <c r="A607" s="308"/>
      <c r="B607" s="294" t="e">
        <f aca="false">VLOOKUP(A607,Adr!A:B,2,FALSE())</f>
        <v>#N/A</v>
      </c>
      <c r="C607" s="299"/>
      <c r="D607" s="311"/>
      <c r="E607" s="305"/>
      <c r="F607" s="298"/>
      <c r="G607" s="299"/>
      <c r="H607" s="299"/>
      <c r="I607" s="300"/>
      <c r="J607" s="301"/>
      <c r="K607" s="302"/>
      <c r="L607" s="301" t="str">
        <f aca="false">A607&amp;G607&amp;H607</f>
        <v/>
      </c>
      <c r="M607" s="302" t="e">
        <f aca="false">B607&amp;F607&amp;H607&amp;C607</f>
        <v>#N/A</v>
      </c>
      <c r="N607" s="288" t="str">
        <f aca="false">+I607&amp;H607</f>
        <v/>
      </c>
    </row>
    <row r="608" customFormat="false" ht="9.75" hidden="false" customHeight="false" outlineLevel="0" collapsed="false">
      <c r="A608" s="298"/>
      <c r="B608" s="294" t="e">
        <f aca="false">VLOOKUP(A608,Adr!A:B,2,FALSE())</f>
        <v>#N/A</v>
      </c>
      <c r="C608" s="312"/>
      <c r="D608" s="311"/>
      <c r="E608" s="305"/>
      <c r="F608" s="298"/>
      <c r="G608" s="299"/>
      <c r="H608" s="299"/>
      <c r="I608" s="301"/>
      <c r="J608" s="301"/>
      <c r="K608" s="302"/>
      <c r="L608" s="301" t="str">
        <f aca="false">A608&amp;G608&amp;H608</f>
        <v/>
      </c>
      <c r="M608" s="302" t="e">
        <f aca="false">B608&amp;F608&amp;H608&amp;C608</f>
        <v>#N/A</v>
      </c>
      <c r="N608" s="288" t="str">
        <f aca="false">+I608&amp;H608</f>
        <v/>
      </c>
    </row>
    <row r="609" customFormat="false" ht="9.75" hidden="false" customHeight="false" outlineLevel="0" collapsed="false">
      <c r="A609" s="308"/>
      <c r="B609" s="294" t="e">
        <f aca="false">VLOOKUP(A609,Adr!A:B,2,FALSE())</f>
        <v>#N/A</v>
      </c>
      <c r="C609" s="299"/>
      <c r="D609" s="311"/>
      <c r="E609" s="305"/>
      <c r="F609" s="298"/>
      <c r="G609" s="299"/>
      <c r="H609" s="299"/>
      <c r="I609" s="300"/>
      <c r="J609" s="301"/>
      <c r="K609" s="302"/>
      <c r="L609" s="301" t="str">
        <f aca="false">A609&amp;G609&amp;H609</f>
        <v/>
      </c>
      <c r="M609" s="302" t="e">
        <f aca="false">B609&amp;F609&amp;H609&amp;C609</f>
        <v>#N/A</v>
      </c>
      <c r="N609" s="288" t="str">
        <f aca="false">+I609&amp;H609</f>
        <v/>
      </c>
    </row>
    <row r="610" customFormat="false" ht="9.75" hidden="false" customHeight="false" outlineLevel="0" collapsed="false">
      <c r="A610" s="298"/>
      <c r="B610" s="294" t="e">
        <f aca="false">VLOOKUP(A610,Adr!A:B,2,FALSE())</f>
        <v>#N/A</v>
      </c>
      <c r="C610" s="299"/>
      <c r="D610" s="314"/>
      <c r="E610" s="305"/>
      <c r="F610" s="298"/>
      <c r="G610" s="299"/>
      <c r="H610" s="299"/>
      <c r="I610" s="300"/>
      <c r="J610" s="301"/>
      <c r="K610" s="302"/>
      <c r="L610" s="301" t="str">
        <f aca="false">A610&amp;G610&amp;H610</f>
        <v/>
      </c>
      <c r="M610" s="302" t="e">
        <f aca="false">B610&amp;F610&amp;H610&amp;C610</f>
        <v>#N/A</v>
      </c>
      <c r="N610" s="288" t="str">
        <f aca="false">+I610&amp;H610</f>
        <v/>
      </c>
    </row>
    <row r="611" customFormat="false" ht="9.75" hidden="false" customHeight="false" outlineLevel="0" collapsed="false">
      <c r="A611" s="298"/>
      <c r="B611" s="294" t="e">
        <f aca="false">VLOOKUP(A611,Adr!A:B,2,FALSE())</f>
        <v>#N/A</v>
      </c>
      <c r="C611" s="299"/>
      <c r="D611" s="311"/>
      <c r="E611" s="305"/>
      <c r="F611" s="298"/>
      <c r="G611" s="299"/>
      <c r="H611" s="299"/>
      <c r="I611" s="300"/>
      <c r="J611" s="301"/>
      <c r="K611" s="302"/>
      <c r="L611" s="301" t="str">
        <f aca="false">A611&amp;G611&amp;H611</f>
        <v/>
      </c>
      <c r="M611" s="302" t="e">
        <f aca="false">B611&amp;F611&amp;H611&amp;C611</f>
        <v>#N/A</v>
      </c>
      <c r="N611" s="288" t="str">
        <f aca="false">+I611&amp;H611</f>
        <v/>
      </c>
    </row>
    <row r="612" customFormat="false" ht="9.75" hidden="false" customHeight="false" outlineLevel="0" collapsed="false">
      <c r="A612" s="298"/>
      <c r="B612" s="294" t="e">
        <f aca="false">VLOOKUP(A612,Adr!A:B,2,FALSE())</f>
        <v>#N/A</v>
      </c>
      <c r="C612" s="299"/>
      <c r="D612" s="311"/>
      <c r="E612" s="305"/>
      <c r="F612" s="298"/>
      <c r="G612" s="299"/>
      <c r="H612" s="299"/>
      <c r="I612" s="300"/>
      <c r="J612" s="301"/>
      <c r="K612" s="302"/>
      <c r="L612" s="301" t="str">
        <f aca="false">A612&amp;G612&amp;H612</f>
        <v/>
      </c>
      <c r="M612" s="302" t="e">
        <f aca="false">B612&amp;F612&amp;H612&amp;C612</f>
        <v>#N/A</v>
      </c>
      <c r="N612" s="288" t="str">
        <f aca="false">+I612&amp;H612</f>
        <v/>
      </c>
    </row>
    <row r="613" customFormat="false" ht="9.75" hidden="false" customHeight="false" outlineLevel="0" collapsed="false">
      <c r="A613" s="298"/>
      <c r="B613" s="294" t="e">
        <f aca="false">VLOOKUP(A613,Adr!A:B,2,FALSE())</f>
        <v>#N/A</v>
      </c>
      <c r="C613" s="312"/>
      <c r="D613" s="311"/>
      <c r="E613" s="305"/>
      <c r="F613" s="310"/>
      <c r="G613" s="295"/>
      <c r="H613" s="295"/>
      <c r="I613" s="301"/>
      <c r="J613" s="301"/>
      <c r="K613" s="302"/>
      <c r="L613" s="301" t="str">
        <f aca="false">A613&amp;G613&amp;H613</f>
        <v/>
      </c>
      <c r="M613" s="302" t="e">
        <f aca="false">B613&amp;F613&amp;H613&amp;C613</f>
        <v>#N/A</v>
      </c>
      <c r="N613" s="288" t="str">
        <f aca="false">+I613&amp;H613</f>
        <v/>
      </c>
    </row>
    <row r="614" customFormat="false" ht="9.75" hidden="false" customHeight="false" outlineLevel="0" collapsed="false">
      <c r="A614" s="298"/>
      <c r="B614" s="294" t="e">
        <f aca="false">VLOOKUP(A614,Adr!A:B,2,FALSE())</f>
        <v>#N/A</v>
      </c>
      <c r="C614" s="312"/>
      <c r="D614" s="311"/>
      <c r="E614" s="305"/>
      <c r="F614" s="310"/>
      <c r="G614" s="295"/>
      <c r="H614" s="295"/>
      <c r="I614" s="301"/>
      <c r="J614" s="301"/>
      <c r="K614" s="302"/>
      <c r="L614" s="301" t="str">
        <f aca="false">A614&amp;G614&amp;H614</f>
        <v/>
      </c>
      <c r="M614" s="302" t="e">
        <f aca="false">B614&amp;F614&amp;H614&amp;C614</f>
        <v>#N/A</v>
      </c>
      <c r="N614" s="288" t="str">
        <f aca="false">+I614&amp;H614</f>
        <v/>
      </c>
    </row>
    <row r="615" customFormat="false" ht="9.75" hidden="false" customHeight="false" outlineLevel="0" collapsed="false">
      <c r="A615" s="298"/>
      <c r="B615" s="294" t="e">
        <f aca="false">VLOOKUP(A615,Adr!A:B,2,FALSE())</f>
        <v>#N/A</v>
      </c>
      <c r="C615" s="299"/>
      <c r="D615" s="311"/>
      <c r="E615" s="305"/>
      <c r="F615" s="298"/>
      <c r="G615" s="299"/>
      <c r="H615" s="299"/>
      <c r="I615" s="300"/>
      <c r="J615" s="301"/>
      <c r="K615" s="302"/>
      <c r="L615" s="301" t="str">
        <f aca="false">A615&amp;G615&amp;H615</f>
        <v/>
      </c>
      <c r="M615" s="302" t="e">
        <f aca="false">B615&amp;F615&amp;H615&amp;C615</f>
        <v>#N/A</v>
      </c>
      <c r="N615" s="288" t="str">
        <f aca="false">+I615&amp;H615</f>
        <v/>
      </c>
    </row>
    <row r="616" customFormat="false" ht="9.75" hidden="false" customHeight="false" outlineLevel="0" collapsed="false">
      <c r="A616" s="298"/>
      <c r="B616" s="294" t="e">
        <f aca="false">VLOOKUP(A616,Adr!A:B,2,FALSE())</f>
        <v>#N/A</v>
      </c>
      <c r="C616" s="295"/>
      <c r="D616" s="314"/>
      <c r="E616" s="305"/>
      <c r="F616" s="310"/>
      <c r="G616" s="295"/>
      <c r="H616" s="295"/>
      <c r="I616" s="300"/>
      <c r="J616" s="301"/>
      <c r="K616" s="302"/>
      <c r="L616" s="301" t="str">
        <f aca="false">A616&amp;G616&amp;H616</f>
        <v/>
      </c>
      <c r="M616" s="302" t="e">
        <f aca="false">B616&amp;F616&amp;H616&amp;C616</f>
        <v>#N/A</v>
      </c>
      <c r="N616" s="288" t="str">
        <f aca="false">+I616&amp;H616</f>
        <v/>
      </c>
    </row>
    <row r="617" customFormat="false" ht="9.75" hidden="false" customHeight="false" outlineLevel="0" collapsed="false">
      <c r="A617" s="298"/>
      <c r="B617" s="294" t="e">
        <f aca="false">VLOOKUP(A617,Adr!A:B,2,FALSE())</f>
        <v>#N/A</v>
      </c>
      <c r="C617" s="312"/>
      <c r="D617" s="311"/>
      <c r="E617" s="305"/>
      <c r="F617" s="310"/>
      <c r="G617" s="295"/>
      <c r="H617" s="295"/>
      <c r="I617" s="301"/>
      <c r="J617" s="301"/>
      <c r="K617" s="302"/>
      <c r="L617" s="301" t="str">
        <f aca="false">A617&amp;G617&amp;H617</f>
        <v/>
      </c>
      <c r="M617" s="302" t="e">
        <f aca="false">B617&amp;F617&amp;H617&amp;C617</f>
        <v>#N/A</v>
      </c>
      <c r="N617" s="288" t="str">
        <f aca="false">+I617&amp;H617</f>
        <v/>
      </c>
    </row>
    <row r="618" customFormat="false" ht="9.75" hidden="false" customHeight="false" outlineLevel="0" collapsed="false">
      <c r="A618" s="298"/>
      <c r="B618" s="294" t="e">
        <f aca="false">VLOOKUP(A618,Adr!A:B,2,FALSE())</f>
        <v>#N/A</v>
      </c>
      <c r="C618" s="295"/>
      <c r="D618" s="314"/>
      <c r="E618" s="305"/>
      <c r="F618" s="310"/>
      <c r="G618" s="295"/>
      <c r="H618" s="295"/>
      <c r="I618" s="300"/>
      <c r="J618" s="301"/>
      <c r="K618" s="302"/>
      <c r="L618" s="301" t="str">
        <f aca="false">A618&amp;G618&amp;H618</f>
        <v/>
      </c>
      <c r="M618" s="302" t="e">
        <f aca="false">B618&amp;F618&amp;H618&amp;C618</f>
        <v>#N/A</v>
      </c>
      <c r="N618" s="288" t="str">
        <f aca="false">+I618&amp;H618</f>
        <v/>
      </c>
    </row>
    <row r="619" customFormat="false" ht="9.75" hidden="false" customHeight="false" outlineLevel="0" collapsed="false">
      <c r="A619" s="298"/>
      <c r="B619" s="294" t="e">
        <f aca="false">VLOOKUP(A619,Adr!A:B,2,FALSE())</f>
        <v>#N/A</v>
      </c>
      <c r="C619" s="295"/>
      <c r="D619" s="314"/>
      <c r="E619" s="305"/>
      <c r="F619" s="310"/>
      <c r="G619" s="295"/>
      <c r="H619" s="295"/>
      <c r="I619" s="300"/>
      <c r="J619" s="301"/>
      <c r="K619" s="302"/>
      <c r="L619" s="301" t="str">
        <f aca="false">A619&amp;G619&amp;H619</f>
        <v/>
      </c>
      <c r="M619" s="302" t="e">
        <f aca="false">B619&amp;F619&amp;H619&amp;C619</f>
        <v>#N/A</v>
      </c>
      <c r="N619" s="288" t="str">
        <f aca="false">+I619&amp;H619</f>
        <v/>
      </c>
    </row>
    <row r="620" customFormat="false" ht="9.75" hidden="false" customHeight="false" outlineLevel="0" collapsed="false">
      <c r="A620" s="298"/>
      <c r="B620" s="294" t="e">
        <f aca="false">VLOOKUP(A620,Adr!A:B,2,FALSE())</f>
        <v>#N/A</v>
      </c>
      <c r="C620" s="312"/>
      <c r="D620" s="311"/>
      <c r="E620" s="305"/>
      <c r="F620" s="310"/>
      <c r="G620" s="295"/>
      <c r="H620" s="295"/>
      <c r="I620" s="301"/>
      <c r="J620" s="301"/>
      <c r="K620" s="302"/>
      <c r="L620" s="301" t="str">
        <f aca="false">A620&amp;G620&amp;H620</f>
        <v/>
      </c>
      <c r="M620" s="302" t="e">
        <f aca="false">B620&amp;F620&amp;H620&amp;C620</f>
        <v>#N/A</v>
      </c>
      <c r="N620" s="288" t="str">
        <f aca="false">+I620&amp;H620</f>
        <v/>
      </c>
    </row>
    <row r="621" customFormat="false" ht="9.75" hidden="false" customHeight="false" outlineLevel="0" collapsed="false">
      <c r="A621" s="298"/>
      <c r="B621" s="294" t="e">
        <f aca="false">VLOOKUP(A621,Adr!A:B,2,FALSE())</f>
        <v>#N/A</v>
      </c>
      <c r="C621" s="299"/>
      <c r="D621" s="311"/>
      <c r="E621" s="305"/>
      <c r="F621" s="298"/>
      <c r="G621" s="299"/>
      <c r="H621" s="299"/>
      <c r="I621" s="300"/>
      <c r="J621" s="301"/>
      <c r="K621" s="302"/>
      <c r="L621" s="301" t="str">
        <f aca="false">A621&amp;G621&amp;H621</f>
        <v/>
      </c>
      <c r="M621" s="302" t="e">
        <f aca="false">B621&amp;F621&amp;H621&amp;C621</f>
        <v>#N/A</v>
      </c>
      <c r="N621" s="288" t="str">
        <f aca="false">+I621&amp;H621</f>
        <v/>
      </c>
    </row>
    <row r="622" customFormat="false" ht="9.75" hidden="false" customHeight="false" outlineLevel="0" collapsed="false">
      <c r="A622" s="298"/>
      <c r="B622" s="294" t="e">
        <f aca="false">VLOOKUP(A622,Adr!A:B,2,FALSE())</f>
        <v>#N/A</v>
      </c>
      <c r="C622" s="312"/>
      <c r="D622" s="311"/>
      <c r="E622" s="305"/>
      <c r="F622" s="310"/>
      <c r="G622" s="295"/>
      <c r="H622" s="295"/>
      <c r="I622" s="301"/>
      <c r="J622" s="301"/>
      <c r="K622" s="302"/>
      <c r="L622" s="301" t="str">
        <f aca="false">A622&amp;G622&amp;H622</f>
        <v/>
      </c>
      <c r="M622" s="302" t="e">
        <f aca="false">B622&amp;F622&amp;H622&amp;C622</f>
        <v>#N/A</v>
      </c>
      <c r="N622" s="288" t="str">
        <f aca="false">+I622&amp;H622</f>
        <v/>
      </c>
    </row>
    <row r="623" customFormat="false" ht="9.75" hidden="false" customHeight="false" outlineLevel="0" collapsed="false">
      <c r="A623" s="298"/>
      <c r="B623" s="294" t="e">
        <f aca="false">VLOOKUP(A623,Adr!A:B,2,FALSE())</f>
        <v>#N/A</v>
      </c>
      <c r="C623" s="299"/>
      <c r="D623" s="311"/>
      <c r="E623" s="305"/>
      <c r="F623" s="298"/>
      <c r="G623" s="299"/>
      <c r="H623" s="299"/>
      <c r="I623" s="300"/>
      <c r="J623" s="301"/>
      <c r="K623" s="302"/>
      <c r="L623" s="301" t="str">
        <f aca="false">A623&amp;G623&amp;H623</f>
        <v/>
      </c>
      <c r="M623" s="302" t="e">
        <f aca="false">B623&amp;F623&amp;H623&amp;C623</f>
        <v>#N/A</v>
      </c>
      <c r="N623" s="288" t="str">
        <f aca="false">+I623&amp;H623</f>
        <v/>
      </c>
    </row>
    <row r="624" customFormat="false" ht="9.75" hidden="false" customHeight="false" outlineLevel="0" collapsed="false">
      <c r="A624" s="298"/>
      <c r="B624" s="294" t="e">
        <f aca="false">VLOOKUP(A624,Adr!A:B,2,FALSE())</f>
        <v>#N/A</v>
      </c>
      <c r="C624" s="295"/>
      <c r="D624" s="314"/>
      <c r="E624" s="305"/>
      <c r="F624" s="310"/>
      <c r="G624" s="295"/>
      <c r="H624" s="295"/>
      <c r="I624" s="300"/>
      <c r="J624" s="301"/>
      <c r="K624" s="302"/>
      <c r="L624" s="301" t="str">
        <f aca="false">A624&amp;G624&amp;H624</f>
        <v/>
      </c>
      <c r="M624" s="302" t="e">
        <f aca="false">B624&amp;F624&amp;H624&amp;C624</f>
        <v>#N/A</v>
      </c>
      <c r="N624" s="288" t="str">
        <f aca="false">+I624&amp;H624</f>
        <v/>
      </c>
    </row>
    <row r="625" customFormat="false" ht="9.75" hidden="false" customHeight="false" outlineLevel="0" collapsed="false">
      <c r="A625" s="298"/>
      <c r="B625" s="294" t="e">
        <f aca="false">VLOOKUP(A625,Adr!A:B,2,FALSE())</f>
        <v>#N/A</v>
      </c>
      <c r="C625" s="295"/>
      <c r="D625" s="314"/>
      <c r="E625" s="305"/>
      <c r="F625" s="310"/>
      <c r="G625" s="295"/>
      <c r="H625" s="295"/>
      <c r="I625" s="300"/>
      <c r="J625" s="301"/>
      <c r="K625" s="302"/>
      <c r="L625" s="301" t="str">
        <f aca="false">A625&amp;G625&amp;H625</f>
        <v/>
      </c>
      <c r="M625" s="302" t="e">
        <f aca="false">B625&amp;F625&amp;H625&amp;C625</f>
        <v>#N/A</v>
      </c>
      <c r="N625" s="288" t="str">
        <f aca="false">+I625&amp;H625</f>
        <v/>
      </c>
    </row>
    <row r="626" customFormat="false" ht="9.75" hidden="false" customHeight="false" outlineLevel="0" collapsed="false">
      <c r="A626" s="298"/>
      <c r="B626" s="294" t="e">
        <f aca="false">VLOOKUP(A626,Adr!A:B,2,FALSE())</f>
        <v>#N/A</v>
      </c>
      <c r="C626" s="295"/>
      <c r="D626" s="315"/>
      <c r="E626" s="305"/>
      <c r="F626" s="310"/>
      <c r="G626" s="295"/>
      <c r="H626" s="295"/>
      <c r="I626" s="300"/>
      <c r="J626" s="301"/>
      <c r="K626" s="302"/>
      <c r="L626" s="301" t="str">
        <f aca="false">A626&amp;G626&amp;H626</f>
        <v/>
      </c>
      <c r="M626" s="302" t="e">
        <f aca="false">B626&amp;F626&amp;H626&amp;C626</f>
        <v>#N/A</v>
      </c>
      <c r="N626" s="288" t="str">
        <f aca="false">+I626&amp;H626</f>
        <v/>
      </c>
    </row>
    <row r="627" customFormat="false" ht="9.75" hidden="false" customHeight="false" outlineLevel="0" collapsed="false">
      <c r="A627" s="298"/>
      <c r="B627" s="294" t="e">
        <f aca="false">VLOOKUP(A627,Adr!A:B,2,FALSE())</f>
        <v>#N/A</v>
      </c>
      <c r="C627" s="312"/>
      <c r="D627" s="311"/>
      <c r="E627" s="305"/>
      <c r="F627" s="310"/>
      <c r="G627" s="295"/>
      <c r="H627" s="295"/>
      <c r="I627" s="301"/>
      <c r="J627" s="301"/>
      <c r="K627" s="302"/>
      <c r="L627" s="301" t="str">
        <f aca="false">A627&amp;G627&amp;H627</f>
        <v/>
      </c>
      <c r="M627" s="302" t="e">
        <f aca="false">B627&amp;F627&amp;H627&amp;C627</f>
        <v>#N/A</v>
      </c>
      <c r="N627" s="288" t="str">
        <f aca="false">+I627&amp;H627</f>
        <v/>
      </c>
    </row>
    <row r="628" customFormat="false" ht="9.75" hidden="false" customHeight="false" outlineLevel="0" collapsed="false">
      <c r="A628" s="298"/>
      <c r="B628" s="294" t="e">
        <f aca="false">VLOOKUP(A628,Adr!A:B,2,FALSE())</f>
        <v>#N/A</v>
      </c>
      <c r="C628" s="306"/>
      <c r="D628" s="314"/>
      <c r="E628" s="305"/>
      <c r="F628" s="310"/>
      <c r="G628" s="295"/>
      <c r="H628" s="295"/>
      <c r="I628" s="301"/>
      <c r="J628" s="301"/>
      <c r="K628" s="302"/>
      <c r="L628" s="301" t="str">
        <f aca="false">A628&amp;G628&amp;H628</f>
        <v/>
      </c>
      <c r="M628" s="302" t="e">
        <f aca="false">B628&amp;F628&amp;H628&amp;C628</f>
        <v>#N/A</v>
      </c>
      <c r="N628" s="288" t="str">
        <f aca="false">+I628&amp;H628</f>
        <v/>
      </c>
    </row>
    <row r="629" customFormat="false" ht="9.75" hidden="false" customHeight="false" outlineLevel="0" collapsed="false">
      <c r="A629" s="310"/>
      <c r="B629" s="294" t="e">
        <f aca="false">VLOOKUP(A629,Adr!A:B,2,FALSE())</f>
        <v>#N/A</v>
      </c>
      <c r="C629" s="295"/>
      <c r="D629" s="314"/>
      <c r="E629" s="305"/>
      <c r="F629" s="310"/>
      <c r="G629" s="295"/>
      <c r="H629" s="295"/>
      <c r="I629" s="300"/>
      <c r="J629" s="301"/>
      <c r="K629" s="302"/>
      <c r="L629" s="301" t="str">
        <f aca="false">A629&amp;G629&amp;H629</f>
        <v/>
      </c>
      <c r="M629" s="302" t="e">
        <f aca="false">B629&amp;F629&amp;H629&amp;C629</f>
        <v>#N/A</v>
      </c>
      <c r="N629" s="288" t="str">
        <f aca="false">+I629&amp;H629</f>
        <v/>
      </c>
    </row>
    <row r="630" customFormat="false" ht="9.75" hidden="false" customHeight="false" outlineLevel="0" collapsed="false">
      <c r="A630" s="298"/>
      <c r="B630" s="294" t="e">
        <f aca="false">VLOOKUP(A630,Adr!A:B,2,FALSE())</f>
        <v>#N/A</v>
      </c>
      <c r="C630" s="295"/>
      <c r="D630" s="314"/>
      <c r="E630" s="305"/>
      <c r="F630" s="310"/>
      <c r="G630" s="295"/>
      <c r="H630" s="295"/>
      <c r="I630" s="300"/>
      <c r="J630" s="301"/>
      <c r="K630" s="302"/>
      <c r="L630" s="301" t="str">
        <f aca="false">A630&amp;G630&amp;H630</f>
        <v/>
      </c>
      <c r="M630" s="302" t="e">
        <f aca="false">B630&amp;F630&amp;H630&amp;C630</f>
        <v>#N/A</v>
      </c>
      <c r="N630" s="288" t="str">
        <f aca="false">+I630&amp;H630</f>
        <v/>
      </c>
    </row>
    <row r="631" customFormat="false" ht="9.75" hidden="false" customHeight="false" outlineLevel="0" collapsed="false">
      <c r="A631" s="298"/>
      <c r="B631" s="294" t="e">
        <f aca="false">VLOOKUP(A631,Adr!A:B,2,FALSE())</f>
        <v>#N/A</v>
      </c>
      <c r="C631" s="306"/>
      <c r="D631" s="314"/>
      <c r="E631" s="305"/>
      <c r="F631" s="310"/>
      <c r="G631" s="295"/>
      <c r="H631" s="295"/>
      <c r="I631" s="301"/>
      <c r="J631" s="301"/>
      <c r="K631" s="302"/>
      <c r="L631" s="301" t="str">
        <f aca="false">A631&amp;G631&amp;H631</f>
        <v/>
      </c>
      <c r="M631" s="302" t="e">
        <f aca="false">B631&amp;F631&amp;H631&amp;C631</f>
        <v>#N/A</v>
      </c>
      <c r="N631" s="288" t="str">
        <f aca="false">+I631&amp;H631</f>
        <v/>
      </c>
    </row>
    <row r="632" customFormat="false" ht="9.75" hidden="false" customHeight="false" outlineLevel="0" collapsed="false">
      <c r="A632" s="298"/>
      <c r="B632" s="294" t="e">
        <f aca="false">VLOOKUP(A632,Adr!A:B,2,FALSE())</f>
        <v>#N/A</v>
      </c>
      <c r="C632" s="306"/>
      <c r="D632" s="314"/>
      <c r="E632" s="305"/>
      <c r="F632" s="310"/>
      <c r="G632" s="295"/>
      <c r="H632" s="295"/>
      <c r="I632" s="301"/>
      <c r="J632" s="301"/>
      <c r="K632" s="302"/>
      <c r="L632" s="301" t="str">
        <f aca="false">A632&amp;G632&amp;H632</f>
        <v/>
      </c>
      <c r="M632" s="302" t="e">
        <f aca="false">B632&amp;F632&amp;H632&amp;C632</f>
        <v>#N/A</v>
      </c>
      <c r="N632" s="288" t="str">
        <f aca="false">+I632&amp;H632</f>
        <v/>
      </c>
    </row>
    <row r="633" customFormat="false" ht="9.75" hidden="false" customHeight="false" outlineLevel="0" collapsed="false">
      <c r="A633" s="298"/>
      <c r="B633" s="294" t="e">
        <f aca="false">VLOOKUP(A633,Adr!A:B,2,FALSE())</f>
        <v>#N/A</v>
      </c>
      <c r="C633" s="295"/>
      <c r="D633" s="314"/>
      <c r="E633" s="305"/>
      <c r="F633" s="310"/>
      <c r="G633" s="295"/>
      <c r="H633" s="295"/>
      <c r="I633" s="300"/>
      <c r="J633" s="301"/>
      <c r="K633" s="302"/>
      <c r="L633" s="301" t="str">
        <f aca="false">A633&amp;G633&amp;H633</f>
        <v/>
      </c>
      <c r="M633" s="302" t="e">
        <f aca="false">B633&amp;F633&amp;H633&amp;C633</f>
        <v>#N/A</v>
      </c>
      <c r="N633" s="288" t="str">
        <f aca="false">+I633&amp;H633</f>
        <v/>
      </c>
    </row>
    <row r="634" customFormat="false" ht="9.75" hidden="false" customHeight="false" outlineLevel="0" collapsed="false">
      <c r="A634" s="298"/>
      <c r="B634" s="294" t="e">
        <f aca="false">VLOOKUP(A634,Adr!A:B,2,FALSE())</f>
        <v>#N/A</v>
      </c>
      <c r="C634" s="306"/>
      <c r="D634" s="314"/>
      <c r="E634" s="305"/>
      <c r="F634" s="310"/>
      <c r="G634" s="295"/>
      <c r="H634" s="295"/>
      <c r="I634" s="301"/>
      <c r="J634" s="301"/>
      <c r="K634" s="302"/>
      <c r="L634" s="301" t="str">
        <f aca="false">A634&amp;G634&amp;H634</f>
        <v/>
      </c>
      <c r="M634" s="302" t="e">
        <f aca="false">B634&amp;F634&amp;H634&amp;C634</f>
        <v>#N/A</v>
      </c>
      <c r="N634" s="288" t="str">
        <f aca="false">+I634&amp;H634</f>
        <v/>
      </c>
    </row>
    <row r="635" customFormat="false" ht="9.75" hidden="false" customHeight="false" outlineLevel="0" collapsed="false">
      <c r="A635" s="298"/>
      <c r="B635" s="294" t="e">
        <f aca="false">VLOOKUP(A635,Adr!A:B,2,FALSE())</f>
        <v>#N/A</v>
      </c>
      <c r="C635" s="306"/>
      <c r="D635" s="315"/>
      <c r="E635" s="305"/>
      <c r="F635" s="298"/>
      <c r="G635" s="299"/>
      <c r="H635" s="299"/>
      <c r="I635" s="301"/>
      <c r="J635" s="301"/>
      <c r="K635" s="302"/>
      <c r="L635" s="301" t="str">
        <f aca="false">A635&amp;G635&amp;H635</f>
        <v/>
      </c>
      <c r="M635" s="302" t="e">
        <f aca="false">B635&amp;F635&amp;H635&amp;C635</f>
        <v>#N/A</v>
      </c>
      <c r="N635" s="288" t="str">
        <f aca="false">+I635&amp;H635</f>
        <v/>
      </c>
    </row>
    <row r="636" customFormat="false" ht="9.75" hidden="false" customHeight="false" outlineLevel="0" collapsed="false">
      <c r="A636" s="253"/>
      <c r="B636" s="294" t="e">
        <f aca="false">VLOOKUP(A636,Adr!A:B,2,FALSE())</f>
        <v>#N/A</v>
      </c>
      <c r="C636" s="299"/>
      <c r="D636" s="311"/>
      <c r="E636" s="305"/>
      <c r="F636" s="298"/>
      <c r="G636" s="299"/>
      <c r="H636" s="299"/>
      <c r="I636" s="300"/>
      <c r="J636" s="301"/>
      <c r="K636" s="302"/>
      <c r="L636" s="301" t="str">
        <f aca="false">A636&amp;G636&amp;H636</f>
        <v/>
      </c>
      <c r="M636" s="302" t="e">
        <f aca="false">B636&amp;F636&amp;H636&amp;C636</f>
        <v>#N/A</v>
      </c>
      <c r="N636" s="288" t="str">
        <f aca="false">+I636&amp;H636</f>
        <v/>
      </c>
    </row>
    <row r="637" customFormat="false" ht="9.75" hidden="false" customHeight="false" outlineLevel="0" collapsed="false">
      <c r="A637" s="298"/>
      <c r="B637" s="294" t="e">
        <f aca="false">VLOOKUP(A637,Adr!A:B,2,FALSE())</f>
        <v>#N/A</v>
      </c>
      <c r="C637" s="299"/>
      <c r="D637" s="311"/>
      <c r="E637" s="305"/>
      <c r="F637" s="298"/>
      <c r="G637" s="299"/>
      <c r="H637" s="299"/>
      <c r="I637" s="300"/>
      <c r="J637" s="301"/>
      <c r="K637" s="302"/>
      <c r="L637" s="301" t="str">
        <f aca="false">A637&amp;G637&amp;H637</f>
        <v/>
      </c>
      <c r="M637" s="302" t="e">
        <f aca="false">B637&amp;F637&amp;H637&amp;C637</f>
        <v>#N/A</v>
      </c>
      <c r="N637" s="288" t="str">
        <f aca="false">+I637&amp;H637</f>
        <v/>
      </c>
    </row>
    <row r="638" customFormat="false" ht="9.75" hidden="false" customHeight="false" outlineLevel="0" collapsed="false">
      <c r="A638" s="253"/>
      <c r="B638" s="294" t="e">
        <f aca="false">VLOOKUP(A638,Adr!A:B,2,FALSE())</f>
        <v>#N/A</v>
      </c>
      <c r="C638" s="299"/>
      <c r="D638" s="311"/>
      <c r="E638" s="305"/>
      <c r="F638" s="298"/>
      <c r="G638" s="299"/>
      <c r="H638" s="299"/>
      <c r="I638" s="300"/>
      <c r="J638" s="301"/>
      <c r="K638" s="302"/>
      <c r="L638" s="301" t="str">
        <f aca="false">A638&amp;G638&amp;H638</f>
        <v/>
      </c>
      <c r="M638" s="302" t="e">
        <f aca="false">B638&amp;F638&amp;H638&amp;C638</f>
        <v>#N/A</v>
      </c>
      <c r="N638" s="288" t="str">
        <f aca="false">+I638&amp;H638</f>
        <v/>
      </c>
    </row>
    <row r="639" customFormat="false" ht="9.75" hidden="false" customHeight="false" outlineLevel="0" collapsed="false">
      <c r="A639" s="258"/>
      <c r="B639" s="294" t="e">
        <f aca="false">VLOOKUP(A639,Adr!A:B,2,FALSE())</f>
        <v>#N/A</v>
      </c>
      <c r="C639" s="299"/>
      <c r="D639" s="311"/>
      <c r="E639" s="305"/>
      <c r="F639" s="298"/>
      <c r="G639" s="299"/>
      <c r="H639" s="299"/>
      <c r="I639" s="300"/>
      <c r="J639" s="301"/>
      <c r="K639" s="302"/>
      <c r="L639" s="301" t="str">
        <f aca="false">A639&amp;G639&amp;H639</f>
        <v/>
      </c>
      <c r="M639" s="302" t="e">
        <f aca="false">B639&amp;F639&amp;H639&amp;C639</f>
        <v>#N/A</v>
      </c>
      <c r="N639" s="288" t="str">
        <f aca="false">+I639&amp;H639</f>
        <v/>
      </c>
    </row>
    <row r="640" customFormat="false" ht="9.75" hidden="false" customHeight="false" outlineLevel="0" collapsed="false">
      <c r="A640" s="308"/>
      <c r="B640" s="294" t="e">
        <f aca="false">VLOOKUP(A640,Adr!A:B,2,FALSE())</f>
        <v>#N/A</v>
      </c>
      <c r="C640" s="299"/>
      <c r="D640" s="311"/>
      <c r="E640" s="305"/>
      <c r="F640" s="298"/>
      <c r="G640" s="299"/>
      <c r="H640" s="299"/>
      <c r="I640" s="300"/>
      <c r="J640" s="301"/>
      <c r="K640" s="302"/>
      <c r="L640" s="301" t="str">
        <f aca="false">A640&amp;G640&amp;H640</f>
        <v/>
      </c>
      <c r="M640" s="302" t="e">
        <f aca="false">B640&amp;F640&amp;H640&amp;C640</f>
        <v>#N/A</v>
      </c>
      <c r="N640" s="288" t="str">
        <f aca="false">+I640&amp;H640</f>
        <v/>
      </c>
    </row>
    <row r="641" customFormat="false" ht="9.75" hidden="false" customHeight="false" outlineLevel="0" collapsed="false">
      <c r="A641" s="298"/>
      <c r="B641" s="294" t="e">
        <f aca="false">VLOOKUP(A641,Adr!A:B,2,FALSE())</f>
        <v>#N/A</v>
      </c>
      <c r="C641" s="299"/>
      <c r="D641" s="311"/>
      <c r="E641" s="305"/>
      <c r="F641" s="298"/>
      <c r="G641" s="299"/>
      <c r="H641" s="299"/>
      <c r="I641" s="300"/>
      <c r="J641" s="301"/>
      <c r="K641" s="302"/>
      <c r="L641" s="301" t="str">
        <f aca="false">A641&amp;G641&amp;H641</f>
        <v/>
      </c>
      <c r="M641" s="302" t="e">
        <f aca="false">B641&amp;F641&amp;H641&amp;C641</f>
        <v>#N/A</v>
      </c>
      <c r="N641" s="288" t="str">
        <f aca="false">+I641&amp;H641</f>
        <v/>
      </c>
    </row>
    <row r="642" customFormat="false" ht="9.75" hidden="false" customHeight="false" outlineLevel="0" collapsed="false">
      <c r="A642" s="298"/>
      <c r="B642" s="294" t="e">
        <f aca="false">VLOOKUP(A642,Adr!A:B,2,FALSE())</f>
        <v>#N/A</v>
      </c>
      <c r="C642" s="306"/>
      <c r="D642" s="314"/>
      <c r="E642" s="305"/>
      <c r="F642" s="310"/>
      <c r="G642" s="295"/>
      <c r="H642" s="295"/>
      <c r="I642" s="301"/>
      <c r="J642" s="301"/>
      <c r="K642" s="302"/>
      <c r="L642" s="301" t="str">
        <f aca="false">A642&amp;G642&amp;H642</f>
        <v/>
      </c>
      <c r="M642" s="302" t="e">
        <f aca="false">B642&amp;F642&amp;H642&amp;C642</f>
        <v>#N/A</v>
      </c>
      <c r="N642" s="288" t="str">
        <f aca="false">+I642&amp;H642</f>
        <v/>
      </c>
    </row>
    <row r="643" customFormat="false" ht="9.75" hidden="false" customHeight="false" outlineLevel="0" collapsed="false">
      <c r="A643" s="298"/>
      <c r="B643" s="294" t="e">
        <f aca="false">VLOOKUP(A643,Adr!A:B,2,FALSE())</f>
        <v>#N/A</v>
      </c>
      <c r="C643" s="306"/>
      <c r="D643" s="314"/>
      <c r="E643" s="305"/>
      <c r="F643" s="310"/>
      <c r="G643" s="295"/>
      <c r="H643" s="295"/>
      <c r="I643" s="301"/>
      <c r="J643" s="301"/>
      <c r="K643" s="302"/>
      <c r="L643" s="301" t="str">
        <f aca="false">A643&amp;G643&amp;H643</f>
        <v/>
      </c>
      <c r="M643" s="302" t="e">
        <f aca="false">B643&amp;F643&amp;H643&amp;C643</f>
        <v>#N/A</v>
      </c>
      <c r="N643" s="288" t="str">
        <f aca="false">+I643&amp;H643</f>
        <v/>
      </c>
    </row>
    <row r="644" customFormat="false" ht="9.75" hidden="false" customHeight="false" outlineLevel="0" collapsed="false">
      <c r="A644" s="298"/>
      <c r="B644" s="294" t="e">
        <f aca="false">VLOOKUP(A644,Adr!A:B,2,FALSE())</f>
        <v>#N/A</v>
      </c>
      <c r="C644" s="306"/>
      <c r="D644" s="315"/>
      <c r="E644" s="305"/>
      <c r="F644" s="298"/>
      <c r="G644" s="299"/>
      <c r="H644" s="299"/>
      <c r="I644" s="301"/>
      <c r="J644" s="301"/>
      <c r="K644" s="302"/>
      <c r="L644" s="301" t="str">
        <f aca="false">A644&amp;G644&amp;H644</f>
        <v/>
      </c>
      <c r="M644" s="302" t="e">
        <f aca="false">B644&amp;F644&amp;H644&amp;C644</f>
        <v>#N/A</v>
      </c>
      <c r="N644" s="288" t="str">
        <f aca="false">+I644&amp;H644</f>
        <v/>
      </c>
    </row>
    <row r="645" customFormat="false" ht="9.75" hidden="false" customHeight="false" outlineLevel="0" collapsed="false">
      <c r="A645" s="298"/>
      <c r="B645" s="294" t="e">
        <f aca="false">VLOOKUP(A645,Adr!A:B,2,FALSE())</f>
        <v>#N/A</v>
      </c>
      <c r="C645" s="306"/>
      <c r="D645" s="315"/>
      <c r="E645" s="305"/>
      <c r="F645" s="298"/>
      <c r="G645" s="299"/>
      <c r="H645" s="299"/>
      <c r="I645" s="301"/>
      <c r="J645" s="301"/>
      <c r="K645" s="302"/>
      <c r="L645" s="301" t="str">
        <f aca="false">A645&amp;G645&amp;H645</f>
        <v/>
      </c>
      <c r="M645" s="302" t="e">
        <f aca="false">B645&amp;F645&amp;H645&amp;C645</f>
        <v>#N/A</v>
      </c>
      <c r="N645" s="288" t="str">
        <f aca="false">+I645&amp;H645</f>
        <v/>
      </c>
    </row>
    <row r="646" customFormat="false" ht="9.75" hidden="false" customHeight="false" outlineLevel="0" collapsed="false">
      <c r="A646" s="298"/>
      <c r="B646" s="294" t="e">
        <f aca="false">VLOOKUP(A646,Adr!A:B,2,FALSE())</f>
        <v>#N/A</v>
      </c>
      <c r="C646" s="299"/>
      <c r="D646" s="311"/>
      <c r="E646" s="305"/>
      <c r="F646" s="298"/>
      <c r="G646" s="299"/>
      <c r="H646" s="299"/>
      <c r="I646" s="300"/>
      <c r="J646" s="301"/>
      <c r="K646" s="302"/>
      <c r="L646" s="301" t="str">
        <f aca="false">A646&amp;G646&amp;H646</f>
        <v/>
      </c>
      <c r="M646" s="302" t="e">
        <f aca="false">B646&amp;F646&amp;H646&amp;C646</f>
        <v>#N/A</v>
      </c>
      <c r="N646" s="288" t="str">
        <f aca="false">+I646&amp;H646</f>
        <v/>
      </c>
    </row>
    <row r="647" customFormat="false" ht="9.75" hidden="false" customHeight="false" outlineLevel="0" collapsed="false">
      <c r="A647" s="298"/>
      <c r="B647" s="294" t="e">
        <f aca="false">VLOOKUP(A647,Adr!A:B,2,FALSE())</f>
        <v>#N/A</v>
      </c>
      <c r="C647" s="299"/>
      <c r="D647" s="311"/>
      <c r="E647" s="305"/>
      <c r="F647" s="298"/>
      <c r="G647" s="299"/>
      <c r="H647" s="299"/>
      <c r="I647" s="300"/>
      <c r="J647" s="301"/>
      <c r="K647" s="302"/>
      <c r="L647" s="301" t="str">
        <f aca="false">A647&amp;G647&amp;H647</f>
        <v/>
      </c>
      <c r="M647" s="302" t="e">
        <f aca="false">B647&amp;F647&amp;H647&amp;C647</f>
        <v>#N/A</v>
      </c>
      <c r="N647" s="288" t="str">
        <f aca="false">+I647&amp;H647</f>
        <v/>
      </c>
    </row>
    <row r="648" customFormat="false" ht="9.75" hidden="false" customHeight="false" outlineLevel="0" collapsed="false">
      <c r="A648" s="298"/>
      <c r="B648" s="294" t="e">
        <f aca="false">VLOOKUP(A648,Adr!A:B,2,FALSE())</f>
        <v>#N/A</v>
      </c>
      <c r="C648" s="299"/>
      <c r="D648" s="311"/>
      <c r="E648" s="305"/>
      <c r="F648" s="298"/>
      <c r="G648" s="299"/>
      <c r="H648" s="299"/>
      <c r="I648" s="300"/>
      <c r="J648" s="301"/>
      <c r="K648" s="302"/>
      <c r="L648" s="301" t="str">
        <f aca="false">A648&amp;G648&amp;H648</f>
        <v/>
      </c>
      <c r="M648" s="302" t="e">
        <f aca="false">B648&amp;F648&amp;H648&amp;C648</f>
        <v>#N/A</v>
      </c>
      <c r="N648" s="288" t="str">
        <f aca="false">+I648&amp;H648</f>
        <v/>
      </c>
    </row>
    <row r="649" customFormat="false" ht="9.75" hidden="false" customHeight="false" outlineLevel="0" collapsed="false">
      <c r="A649" s="298"/>
      <c r="B649" s="294" t="e">
        <f aca="false">VLOOKUP(A649,Adr!A:B,2,FALSE())</f>
        <v>#N/A</v>
      </c>
      <c r="C649" s="299"/>
      <c r="D649" s="311"/>
      <c r="E649" s="305"/>
      <c r="F649" s="298"/>
      <c r="G649" s="299"/>
      <c r="H649" s="299"/>
      <c r="I649" s="300"/>
      <c r="J649" s="301"/>
      <c r="K649" s="302"/>
      <c r="L649" s="301" t="str">
        <f aca="false">A649&amp;G649&amp;H649</f>
        <v/>
      </c>
      <c r="M649" s="302" t="e">
        <f aca="false">B649&amp;F649&amp;H649&amp;C649</f>
        <v>#N/A</v>
      </c>
      <c r="N649" s="288" t="str">
        <f aca="false">+I649&amp;H649</f>
        <v/>
      </c>
    </row>
    <row r="650" customFormat="false" ht="9.75" hidden="false" customHeight="false" outlineLevel="0" collapsed="false">
      <c r="A650" s="298"/>
      <c r="B650" s="294" t="e">
        <f aca="false">VLOOKUP(A650,Adr!A:B,2,FALSE())</f>
        <v>#N/A</v>
      </c>
      <c r="C650" s="306"/>
      <c r="D650" s="315"/>
      <c r="E650" s="305"/>
      <c r="F650" s="298"/>
      <c r="G650" s="299"/>
      <c r="H650" s="299"/>
      <c r="I650" s="301"/>
      <c r="J650" s="301"/>
      <c r="K650" s="302"/>
      <c r="L650" s="301" t="str">
        <f aca="false">A650&amp;G650&amp;H650</f>
        <v/>
      </c>
      <c r="M650" s="302" t="e">
        <f aca="false">B650&amp;F650&amp;H650&amp;C650</f>
        <v>#N/A</v>
      </c>
      <c r="N650" s="288" t="str">
        <f aca="false">+I650&amp;H650</f>
        <v/>
      </c>
    </row>
    <row r="651" customFormat="false" ht="9.75" hidden="false" customHeight="false" outlineLevel="0" collapsed="false">
      <c r="A651" s="298"/>
      <c r="B651" s="294" t="e">
        <f aca="false">VLOOKUP(A651,Adr!A:B,2,FALSE())</f>
        <v>#N/A</v>
      </c>
      <c r="C651" s="299"/>
      <c r="D651" s="311"/>
      <c r="E651" s="305"/>
      <c r="F651" s="298"/>
      <c r="G651" s="299"/>
      <c r="H651" s="299"/>
      <c r="I651" s="300"/>
      <c r="J651" s="301"/>
      <c r="K651" s="302"/>
      <c r="L651" s="301" t="str">
        <f aca="false">A651&amp;G651&amp;H651</f>
        <v/>
      </c>
      <c r="M651" s="302" t="e">
        <f aca="false">B651&amp;F651&amp;H651&amp;C651</f>
        <v>#N/A</v>
      </c>
      <c r="N651" s="288" t="str">
        <f aca="false">+I651&amp;H651</f>
        <v/>
      </c>
    </row>
    <row r="652" customFormat="false" ht="9.75" hidden="false" customHeight="false" outlineLevel="0" collapsed="false">
      <c r="A652" s="298"/>
      <c r="B652" s="294" t="e">
        <f aca="false">VLOOKUP(A652,Adr!A:B,2,FALSE())</f>
        <v>#N/A</v>
      </c>
      <c r="C652" s="299"/>
      <c r="D652" s="311"/>
      <c r="E652" s="305"/>
      <c r="F652" s="298"/>
      <c r="G652" s="299"/>
      <c r="H652" s="299"/>
      <c r="I652" s="300"/>
      <c r="J652" s="301"/>
      <c r="K652" s="302"/>
      <c r="L652" s="301" t="str">
        <f aca="false">A652&amp;G652&amp;H652</f>
        <v/>
      </c>
      <c r="M652" s="302" t="e">
        <f aca="false">B652&amp;F652&amp;H652&amp;C652</f>
        <v>#N/A</v>
      </c>
      <c r="N652" s="288" t="str">
        <f aca="false">+I652&amp;H652</f>
        <v/>
      </c>
    </row>
    <row r="653" customFormat="false" ht="9.75" hidden="false" customHeight="false" outlineLevel="0" collapsed="false">
      <c r="A653" s="298"/>
      <c r="B653" s="294" t="e">
        <f aca="false">VLOOKUP(A653,Adr!A:B,2,FALSE())</f>
        <v>#N/A</v>
      </c>
      <c r="C653" s="299"/>
      <c r="D653" s="311"/>
      <c r="E653" s="305"/>
      <c r="F653" s="298"/>
      <c r="G653" s="299"/>
      <c r="H653" s="299"/>
      <c r="I653" s="300"/>
      <c r="J653" s="301"/>
      <c r="K653" s="302"/>
      <c r="L653" s="301" t="str">
        <f aca="false">A653&amp;G653&amp;H653</f>
        <v/>
      </c>
      <c r="M653" s="302" t="e">
        <f aca="false">B653&amp;F653&amp;H653&amp;C653</f>
        <v>#N/A</v>
      </c>
      <c r="N653" s="288" t="str">
        <f aca="false">+I653&amp;H653</f>
        <v/>
      </c>
    </row>
    <row r="654" customFormat="false" ht="9.75" hidden="false" customHeight="false" outlineLevel="0" collapsed="false">
      <c r="A654" s="298"/>
      <c r="B654" s="294" t="e">
        <f aca="false">VLOOKUP(A654,Adr!A:B,2,FALSE())</f>
        <v>#N/A</v>
      </c>
      <c r="C654" s="306"/>
      <c r="D654" s="314"/>
      <c r="E654" s="305"/>
      <c r="F654" s="310"/>
      <c r="G654" s="295"/>
      <c r="H654" s="295"/>
      <c r="I654" s="301"/>
      <c r="J654" s="301"/>
      <c r="K654" s="302"/>
      <c r="L654" s="301" t="str">
        <f aca="false">A654&amp;G654&amp;H654</f>
        <v/>
      </c>
      <c r="M654" s="302" t="e">
        <f aca="false">B654&amp;F654&amp;H654&amp;C654</f>
        <v>#N/A</v>
      </c>
      <c r="N654" s="288" t="str">
        <f aca="false">+I654&amp;H654</f>
        <v/>
      </c>
    </row>
    <row r="655" customFormat="false" ht="9.75" hidden="false" customHeight="false" outlineLevel="0" collapsed="false">
      <c r="A655" s="298"/>
      <c r="B655" s="294" t="e">
        <f aca="false">VLOOKUP(A655,Adr!A:B,2,FALSE())</f>
        <v>#N/A</v>
      </c>
      <c r="C655" s="306"/>
      <c r="D655" s="314"/>
      <c r="E655" s="305"/>
      <c r="F655" s="310"/>
      <c r="G655" s="295"/>
      <c r="H655" s="295"/>
      <c r="I655" s="301"/>
      <c r="J655" s="301"/>
      <c r="K655" s="302"/>
      <c r="L655" s="301" t="str">
        <f aca="false">A655&amp;G655&amp;H655</f>
        <v/>
      </c>
      <c r="M655" s="302" t="e">
        <f aca="false">B655&amp;F655&amp;H655&amp;C655</f>
        <v>#N/A</v>
      </c>
      <c r="N655" s="288" t="str">
        <f aca="false">+I655&amp;H655</f>
        <v/>
      </c>
    </row>
    <row r="656" customFormat="false" ht="9.75" hidden="false" customHeight="false" outlineLevel="0" collapsed="false">
      <c r="A656" s="298"/>
      <c r="B656" s="294" t="e">
        <f aca="false">VLOOKUP(A656,Adr!A:B,2,FALSE())</f>
        <v>#N/A</v>
      </c>
      <c r="C656" s="306"/>
      <c r="D656" s="314"/>
      <c r="E656" s="305"/>
      <c r="F656" s="310"/>
      <c r="G656" s="295"/>
      <c r="H656" s="295"/>
      <c r="I656" s="301"/>
      <c r="J656" s="301"/>
      <c r="K656" s="302"/>
      <c r="L656" s="301" t="str">
        <f aca="false">A656&amp;G656&amp;H656</f>
        <v/>
      </c>
      <c r="M656" s="302" t="e">
        <f aca="false">B656&amp;F656&amp;H656&amp;C656</f>
        <v>#N/A</v>
      </c>
      <c r="N656" s="288" t="str">
        <f aca="false">+I656&amp;H656</f>
        <v/>
      </c>
    </row>
    <row r="657" customFormat="false" ht="9.75" hidden="false" customHeight="false" outlineLevel="0" collapsed="false">
      <c r="A657" s="298"/>
      <c r="B657" s="294" t="e">
        <f aca="false">VLOOKUP(A657,Adr!A:B,2,FALSE())</f>
        <v>#N/A</v>
      </c>
      <c r="C657" s="306"/>
      <c r="D657" s="314"/>
      <c r="E657" s="305"/>
      <c r="F657" s="310"/>
      <c r="G657" s="295"/>
      <c r="H657" s="295"/>
      <c r="I657" s="301"/>
      <c r="J657" s="301"/>
      <c r="K657" s="302"/>
      <c r="L657" s="301" t="str">
        <f aca="false">A657&amp;G657&amp;H657</f>
        <v/>
      </c>
      <c r="M657" s="302" t="e">
        <f aca="false">B657&amp;F657&amp;H657&amp;C657</f>
        <v>#N/A</v>
      </c>
      <c r="N657" s="288" t="str">
        <f aca="false">+I657&amp;H657</f>
        <v/>
      </c>
    </row>
    <row r="658" customFormat="false" ht="9.75" hidden="false" customHeight="false" outlineLevel="0" collapsed="false">
      <c r="A658" s="298"/>
      <c r="B658" s="294" t="e">
        <f aca="false">VLOOKUP(A658,Adr!A:B,2,FALSE())</f>
        <v>#N/A</v>
      </c>
      <c r="C658" s="306"/>
      <c r="D658" s="315"/>
      <c r="E658" s="305"/>
      <c r="F658" s="298"/>
      <c r="G658" s="299"/>
      <c r="H658" s="299"/>
      <c r="I658" s="301"/>
      <c r="J658" s="301"/>
      <c r="K658" s="302"/>
      <c r="L658" s="301" t="str">
        <f aca="false">A658&amp;G658&amp;H658</f>
        <v/>
      </c>
      <c r="M658" s="302" t="e">
        <f aca="false">B658&amp;F658&amp;H658&amp;C658</f>
        <v>#N/A</v>
      </c>
      <c r="N658" s="288" t="str">
        <f aca="false">+I658&amp;H658</f>
        <v/>
      </c>
    </row>
    <row r="659" customFormat="false" ht="9.75" hidden="false" customHeight="false" outlineLevel="0" collapsed="false">
      <c r="A659" s="298"/>
      <c r="B659" s="294" t="e">
        <f aca="false">VLOOKUP(A659,Adr!A:B,2,FALSE())</f>
        <v>#N/A</v>
      </c>
      <c r="C659" s="306"/>
      <c r="D659" s="315"/>
      <c r="E659" s="305"/>
      <c r="F659" s="298"/>
      <c r="G659" s="299"/>
      <c r="H659" s="299"/>
      <c r="I659" s="301"/>
      <c r="J659" s="301"/>
      <c r="K659" s="302"/>
      <c r="L659" s="301" t="str">
        <f aca="false">A659&amp;G659&amp;H659</f>
        <v/>
      </c>
      <c r="M659" s="302" t="e">
        <f aca="false">B659&amp;F659&amp;H659&amp;C659</f>
        <v>#N/A</v>
      </c>
      <c r="N659" s="288" t="str">
        <f aca="false">+I659&amp;H659</f>
        <v/>
      </c>
    </row>
    <row r="660" customFormat="false" ht="9.75" hidden="false" customHeight="false" outlineLevel="0" collapsed="false">
      <c r="A660" s="298"/>
      <c r="B660" s="294" t="e">
        <f aca="false">VLOOKUP(A660,Adr!A:B,2,FALSE())</f>
        <v>#N/A</v>
      </c>
      <c r="C660" s="306"/>
      <c r="D660" s="314"/>
      <c r="E660" s="305"/>
      <c r="F660" s="310"/>
      <c r="G660" s="295"/>
      <c r="H660" s="295"/>
      <c r="I660" s="301"/>
      <c r="J660" s="301"/>
      <c r="K660" s="302"/>
      <c r="L660" s="301" t="str">
        <f aca="false">A660&amp;G660&amp;H660</f>
        <v/>
      </c>
      <c r="M660" s="302" t="e">
        <f aca="false">B660&amp;F660&amp;H660&amp;C660</f>
        <v>#N/A</v>
      </c>
      <c r="N660" s="288" t="str">
        <f aca="false">+I660&amp;H660</f>
        <v/>
      </c>
    </row>
    <row r="661" customFormat="false" ht="9.75" hidden="false" customHeight="false" outlineLevel="0" collapsed="false">
      <c r="A661" s="298"/>
      <c r="B661" s="294" t="e">
        <f aca="false">VLOOKUP(A661,Adr!A:B,2,FALSE())</f>
        <v>#N/A</v>
      </c>
      <c r="C661" s="312"/>
      <c r="D661" s="311"/>
      <c r="E661" s="305"/>
      <c r="F661" s="310"/>
      <c r="G661" s="295"/>
      <c r="H661" s="295"/>
      <c r="I661" s="301"/>
      <c r="J661" s="301"/>
      <c r="K661" s="302"/>
      <c r="L661" s="301" t="str">
        <f aca="false">A661&amp;G661&amp;H661</f>
        <v/>
      </c>
      <c r="M661" s="302" t="e">
        <f aca="false">B661&amp;F661&amp;H661&amp;C661</f>
        <v>#N/A</v>
      </c>
      <c r="N661" s="288" t="str">
        <f aca="false">+I661&amp;H661</f>
        <v/>
      </c>
    </row>
    <row r="662" customFormat="false" ht="9.75" hidden="false" customHeight="false" outlineLevel="0" collapsed="false">
      <c r="A662" s="298"/>
      <c r="B662" s="294" t="e">
        <f aca="false">VLOOKUP(A662,Adr!A:B,2,FALSE())</f>
        <v>#N/A</v>
      </c>
      <c r="C662" s="312"/>
      <c r="D662" s="311"/>
      <c r="E662" s="305"/>
      <c r="F662" s="310"/>
      <c r="G662" s="295"/>
      <c r="H662" s="295"/>
      <c r="I662" s="301"/>
      <c r="J662" s="301"/>
      <c r="K662" s="302"/>
      <c r="L662" s="301" t="str">
        <f aca="false">A662&amp;G662&amp;H662</f>
        <v/>
      </c>
      <c r="M662" s="302" t="e">
        <f aca="false">B662&amp;F662&amp;H662&amp;C662</f>
        <v>#N/A</v>
      </c>
      <c r="N662" s="288" t="str">
        <f aca="false">+I662&amp;H662</f>
        <v/>
      </c>
    </row>
    <row r="663" customFormat="false" ht="9.75" hidden="false" customHeight="false" outlineLevel="0" collapsed="false">
      <c r="A663" s="298"/>
      <c r="B663" s="294" t="e">
        <f aca="false">VLOOKUP(A663,Adr!A:B,2,FALSE())</f>
        <v>#N/A</v>
      </c>
      <c r="C663" s="306"/>
      <c r="D663" s="314"/>
      <c r="E663" s="305"/>
      <c r="F663" s="310"/>
      <c r="G663" s="295"/>
      <c r="H663" s="295"/>
      <c r="I663" s="301"/>
      <c r="J663" s="301"/>
      <c r="K663" s="302"/>
      <c r="L663" s="301" t="str">
        <f aca="false">A663&amp;G663&amp;H663</f>
        <v/>
      </c>
      <c r="M663" s="302" t="e">
        <f aca="false">B663&amp;F663&amp;H663&amp;C663</f>
        <v>#N/A</v>
      </c>
      <c r="N663" s="288" t="str">
        <f aca="false">+I663&amp;H663</f>
        <v/>
      </c>
    </row>
    <row r="664" customFormat="false" ht="9.75" hidden="false" customHeight="false" outlineLevel="0" collapsed="false">
      <c r="A664" s="298"/>
      <c r="B664" s="294" t="e">
        <f aca="false">VLOOKUP(A664,Adr!A:B,2,FALSE())</f>
        <v>#N/A</v>
      </c>
      <c r="C664" s="306"/>
      <c r="D664" s="314"/>
      <c r="E664" s="305"/>
      <c r="F664" s="310"/>
      <c r="G664" s="295"/>
      <c r="H664" s="295"/>
      <c r="I664" s="301"/>
      <c r="J664" s="301"/>
      <c r="K664" s="302"/>
      <c r="L664" s="301" t="str">
        <f aca="false">A664&amp;G664&amp;H664</f>
        <v/>
      </c>
      <c r="M664" s="302" t="e">
        <f aca="false">B664&amp;F664&amp;H664&amp;C664</f>
        <v>#N/A</v>
      </c>
      <c r="N664" s="288" t="str">
        <f aca="false">+I664&amp;H664</f>
        <v/>
      </c>
    </row>
    <row r="665" customFormat="false" ht="9.75" hidden="false" customHeight="false" outlineLevel="0" collapsed="false">
      <c r="A665" s="298"/>
      <c r="B665" s="294" t="e">
        <f aca="false">VLOOKUP(A665,Adr!A:B,2,FALSE())</f>
        <v>#N/A</v>
      </c>
      <c r="C665" s="306"/>
      <c r="D665" s="314"/>
      <c r="E665" s="305"/>
      <c r="F665" s="310"/>
      <c r="G665" s="295"/>
      <c r="H665" s="295"/>
      <c r="I665" s="301"/>
      <c r="J665" s="301"/>
      <c r="K665" s="302"/>
      <c r="L665" s="301" t="str">
        <f aca="false">A665&amp;G665&amp;H665</f>
        <v/>
      </c>
      <c r="M665" s="302" t="e">
        <f aca="false">B665&amp;F665&amp;H665&amp;C665</f>
        <v>#N/A</v>
      </c>
      <c r="N665" s="288" t="str">
        <f aca="false">+I665&amp;H665</f>
        <v/>
      </c>
    </row>
    <row r="666" customFormat="false" ht="9.75" hidden="false" customHeight="false" outlineLevel="0" collapsed="false">
      <c r="A666" s="298"/>
      <c r="B666" s="294" t="e">
        <f aca="false">VLOOKUP(A666,Adr!A:B,2,FALSE())</f>
        <v>#N/A</v>
      </c>
      <c r="C666" s="306"/>
      <c r="D666" s="314"/>
      <c r="E666" s="305"/>
      <c r="F666" s="310"/>
      <c r="G666" s="295"/>
      <c r="H666" s="295"/>
      <c r="I666" s="301"/>
      <c r="J666" s="301"/>
      <c r="K666" s="302"/>
      <c r="L666" s="301" t="str">
        <f aca="false">A666&amp;G666&amp;H666</f>
        <v/>
      </c>
      <c r="M666" s="302" t="e">
        <f aca="false">B666&amp;F666&amp;H666&amp;C666</f>
        <v>#N/A</v>
      </c>
      <c r="N666" s="288" t="str">
        <f aca="false">+I666&amp;H666</f>
        <v/>
      </c>
    </row>
    <row r="667" customFormat="false" ht="9.75" hidden="false" customHeight="false" outlineLevel="0" collapsed="false">
      <c r="A667" s="298"/>
      <c r="B667" s="294" t="e">
        <f aca="false">VLOOKUP(A667,Adr!A:B,2,FALSE())</f>
        <v>#N/A</v>
      </c>
      <c r="C667" s="306"/>
      <c r="D667" s="314"/>
      <c r="E667" s="305"/>
      <c r="F667" s="310"/>
      <c r="G667" s="295"/>
      <c r="H667" s="295"/>
      <c r="I667" s="301"/>
      <c r="J667" s="301"/>
      <c r="K667" s="302"/>
      <c r="L667" s="301" t="str">
        <f aca="false">A667&amp;G667&amp;H667</f>
        <v/>
      </c>
      <c r="M667" s="302" t="e">
        <f aca="false">B667&amp;F667&amp;H667&amp;C667</f>
        <v>#N/A</v>
      </c>
      <c r="N667" s="288" t="str">
        <f aca="false">+I667&amp;H667</f>
        <v/>
      </c>
    </row>
    <row r="668" customFormat="false" ht="9.75" hidden="false" customHeight="false" outlineLevel="0" collapsed="false">
      <c r="A668" s="310"/>
      <c r="B668" s="294" t="e">
        <f aca="false">VLOOKUP(A668,Adr!A:B,2,FALSE())</f>
        <v>#N/A</v>
      </c>
      <c r="C668" s="295"/>
      <c r="D668" s="314"/>
      <c r="E668" s="297"/>
      <c r="F668" s="310"/>
      <c r="G668" s="295"/>
      <c r="H668" s="295"/>
      <c r="I668" s="300"/>
      <c r="J668" s="301"/>
      <c r="K668" s="302"/>
      <c r="L668" s="301" t="str">
        <f aca="false">A668&amp;G668&amp;H668</f>
        <v/>
      </c>
      <c r="M668" s="302" t="e">
        <f aca="false">B668&amp;F668&amp;H668&amp;C668</f>
        <v>#N/A</v>
      </c>
      <c r="N668" s="288" t="str">
        <f aca="false">+I668&amp;H668</f>
        <v/>
      </c>
    </row>
    <row r="669" customFormat="false" ht="9.75" hidden="false" customHeight="false" outlineLevel="0" collapsed="false">
      <c r="A669" s="298"/>
      <c r="B669" s="294" t="e">
        <f aca="false">VLOOKUP(A669,Adr!A:B,2,FALSE())</f>
        <v>#N/A</v>
      </c>
      <c r="C669" s="312"/>
      <c r="D669" s="311"/>
      <c r="E669" s="305"/>
      <c r="F669" s="298"/>
      <c r="G669" s="299"/>
      <c r="H669" s="299"/>
      <c r="I669" s="300"/>
      <c r="J669" s="301"/>
      <c r="K669" s="302"/>
      <c r="L669" s="301" t="str">
        <f aca="false">A669&amp;G669&amp;H669</f>
        <v/>
      </c>
      <c r="M669" s="302" t="e">
        <f aca="false">B669&amp;F669&amp;H669&amp;C669</f>
        <v>#N/A</v>
      </c>
      <c r="N669" s="288" t="str">
        <f aca="false">+I669&amp;H669</f>
        <v/>
      </c>
    </row>
    <row r="670" customFormat="false" ht="9.75" hidden="false" customHeight="false" outlineLevel="0" collapsed="false">
      <c r="A670" s="298"/>
      <c r="B670" s="294" t="e">
        <f aca="false">VLOOKUP(A670,Adr!A:B,2,FALSE())</f>
        <v>#N/A</v>
      </c>
      <c r="C670" s="306"/>
      <c r="D670" s="314"/>
      <c r="E670" s="305"/>
      <c r="F670" s="298"/>
      <c r="G670" s="299"/>
      <c r="H670" s="299"/>
      <c r="I670" s="300"/>
      <c r="J670" s="301"/>
      <c r="K670" s="302"/>
      <c r="L670" s="301" t="str">
        <f aca="false">A670&amp;G670&amp;H670</f>
        <v/>
      </c>
      <c r="M670" s="302" t="e">
        <f aca="false">B670&amp;F670&amp;H670&amp;C670</f>
        <v>#N/A</v>
      </c>
      <c r="N670" s="288" t="str">
        <f aca="false">+I670&amp;H670</f>
        <v/>
      </c>
    </row>
    <row r="671" customFormat="false" ht="9.75" hidden="false" customHeight="false" outlineLevel="0" collapsed="false">
      <c r="A671" s="298"/>
      <c r="B671" s="294" t="e">
        <f aca="false">VLOOKUP(A671,Adr!A:B,2,FALSE())</f>
        <v>#N/A</v>
      </c>
      <c r="C671" s="306"/>
      <c r="D671" s="314"/>
      <c r="E671" s="305"/>
      <c r="F671" s="298"/>
      <c r="G671" s="299"/>
      <c r="H671" s="299"/>
      <c r="I671" s="300"/>
      <c r="J671" s="301"/>
      <c r="K671" s="302"/>
      <c r="L671" s="301" t="str">
        <f aca="false">A671&amp;G671&amp;H671</f>
        <v/>
      </c>
      <c r="M671" s="302" t="e">
        <f aca="false">B671&amp;F671&amp;H671&amp;C671</f>
        <v>#N/A</v>
      </c>
      <c r="N671" s="288" t="str">
        <f aca="false">+I671&amp;H671</f>
        <v/>
      </c>
    </row>
    <row r="672" customFormat="false" ht="9.75" hidden="false" customHeight="false" outlineLevel="0" collapsed="false">
      <c r="A672" s="298"/>
      <c r="B672" s="294" t="e">
        <f aca="false">VLOOKUP(A672,Adr!A:B,2,FALSE())</f>
        <v>#N/A</v>
      </c>
      <c r="C672" s="306"/>
      <c r="D672" s="314"/>
      <c r="E672" s="305"/>
      <c r="F672" s="298"/>
      <c r="G672" s="299"/>
      <c r="H672" s="299"/>
      <c r="I672" s="300"/>
      <c r="J672" s="301"/>
      <c r="K672" s="302"/>
      <c r="L672" s="301" t="str">
        <f aca="false">A672&amp;G672&amp;H672</f>
        <v/>
      </c>
      <c r="M672" s="302" t="e">
        <f aca="false">B672&amp;F672&amp;H672&amp;C672</f>
        <v>#N/A</v>
      </c>
      <c r="N672" s="288" t="str">
        <f aca="false">+I672&amp;H672</f>
        <v/>
      </c>
    </row>
    <row r="673" customFormat="false" ht="9.75" hidden="false" customHeight="false" outlineLevel="0" collapsed="false">
      <c r="A673" s="298"/>
      <c r="B673" s="294" t="e">
        <f aca="false">VLOOKUP(A673,Adr!A:B,2,FALSE())</f>
        <v>#N/A</v>
      </c>
      <c r="C673" s="306"/>
      <c r="D673" s="314"/>
      <c r="E673" s="305"/>
      <c r="F673" s="298"/>
      <c r="G673" s="299"/>
      <c r="H673" s="299"/>
      <c r="I673" s="300"/>
      <c r="J673" s="301"/>
      <c r="K673" s="302"/>
      <c r="L673" s="301" t="str">
        <f aca="false">A673&amp;G673&amp;H673</f>
        <v/>
      </c>
      <c r="M673" s="302" t="e">
        <f aca="false">B673&amp;F673&amp;H673&amp;C673</f>
        <v>#N/A</v>
      </c>
      <c r="N673" s="288" t="str">
        <f aca="false">+I673&amp;H673</f>
        <v/>
      </c>
    </row>
    <row r="674" customFormat="false" ht="9.75" hidden="false" customHeight="false" outlineLevel="0" collapsed="false">
      <c r="A674" s="298"/>
      <c r="B674" s="294" t="e">
        <f aca="false">VLOOKUP(A674,Adr!A:B,2,FALSE())</f>
        <v>#N/A</v>
      </c>
      <c r="C674" s="306"/>
      <c r="D674" s="314"/>
      <c r="E674" s="305"/>
      <c r="F674" s="298"/>
      <c r="G674" s="299"/>
      <c r="H674" s="299"/>
      <c r="I674" s="300"/>
      <c r="J674" s="301"/>
      <c r="K674" s="302"/>
      <c r="L674" s="301" t="str">
        <f aca="false">A674&amp;G674&amp;H674</f>
        <v/>
      </c>
      <c r="M674" s="302" t="e">
        <f aca="false">B674&amp;F674&amp;H674&amp;C674</f>
        <v>#N/A</v>
      </c>
      <c r="N674" s="288" t="str">
        <f aca="false">+I674&amp;H674</f>
        <v/>
      </c>
    </row>
    <row r="675" customFormat="false" ht="9.75" hidden="false" customHeight="false" outlineLevel="0" collapsed="false">
      <c r="A675" s="298"/>
      <c r="B675" s="294" t="e">
        <f aca="false">VLOOKUP(A675,Adr!A:B,2,FALSE())</f>
        <v>#N/A</v>
      </c>
      <c r="C675" s="312"/>
      <c r="D675" s="311"/>
      <c r="E675" s="305"/>
      <c r="F675" s="298"/>
      <c r="G675" s="299"/>
      <c r="H675" s="299"/>
      <c r="I675" s="300"/>
      <c r="J675" s="301"/>
      <c r="K675" s="302"/>
      <c r="L675" s="301" t="str">
        <f aca="false">A675&amp;G675&amp;H675</f>
        <v/>
      </c>
      <c r="M675" s="302" t="e">
        <f aca="false">B675&amp;F675&amp;H675&amp;C675</f>
        <v>#N/A</v>
      </c>
      <c r="N675" s="288" t="str">
        <f aca="false">+I675&amp;H675</f>
        <v/>
      </c>
    </row>
    <row r="676" customFormat="false" ht="9.75" hidden="false" customHeight="false" outlineLevel="0" collapsed="false">
      <c r="A676" s="258"/>
      <c r="B676" s="294" t="e">
        <f aca="false">VLOOKUP(A676,Adr!A:B,2,FALSE())</f>
        <v>#N/A</v>
      </c>
      <c r="C676" s="299"/>
      <c r="D676" s="311"/>
      <c r="E676" s="305"/>
      <c r="F676" s="298"/>
      <c r="G676" s="299"/>
      <c r="H676" s="299"/>
      <c r="I676" s="300"/>
      <c r="J676" s="301"/>
      <c r="K676" s="302"/>
      <c r="L676" s="301" t="str">
        <f aca="false">A676&amp;G676&amp;H676</f>
        <v/>
      </c>
      <c r="M676" s="302" t="e">
        <f aca="false">B676&amp;F676&amp;H676&amp;C676</f>
        <v>#N/A</v>
      </c>
      <c r="N676" s="288" t="str">
        <f aca="false">+I676&amp;H676</f>
        <v/>
      </c>
    </row>
    <row r="677" customFormat="false" ht="9.75" hidden="false" customHeight="false" outlineLevel="0" collapsed="false">
      <c r="A677" s="298"/>
      <c r="B677" s="294" t="e">
        <f aca="false">VLOOKUP(A677,Adr!A:B,2,FALSE())</f>
        <v>#N/A</v>
      </c>
      <c r="C677" s="306"/>
      <c r="D677" s="314"/>
      <c r="E677" s="305"/>
      <c r="F677" s="298"/>
      <c r="G677" s="299"/>
      <c r="H677" s="299"/>
      <c r="I677" s="300"/>
      <c r="J677" s="301"/>
      <c r="K677" s="302"/>
      <c r="L677" s="301" t="str">
        <f aca="false">A677&amp;G677&amp;H677</f>
        <v/>
      </c>
      <c r="M677" s="302" t="e">
        <f aca="false">B677&amp;F677&amp;H677&amp;C677</f>
        <v>#N/A</v>
      </c>
      <c r="N677" s="288" t="str">
        <f aca="false">+I677&amp;H677</f>
        <v/>
      </c>
    </row>
    <row r="678" customFormat="false" ht="9.75" hidden="false" customHeight="false" outlineLevel="0" collapsed="false">
      <c r="A678" s="298"/>
      <c r="B678" s="294" t="e">
        <f aca="false">VLOOKUP(A678,Adr!A:B,2,FALSE())</f>
        <v>#N/A</v>
      </c>
      <c r="C678" s="306"/>
      <c r="D678" s="314"/>
      <c r="E678" s="305"/>
      <c r="F678" s="298"/>
      <c r="G678" s="299"/>
      <c r="H678" s="299"/>
      <c r="I678" s="300"/>
      <c r="J678" s="301"/>
      <c r="K678" s="302"/>
      <c r="L678" s="301" t="str">
        <f aca="false">A678&amp;G678&amp;H678</f>
        <v/>
      </c>
      <c r="M678" s="302" t="e">
        <f aca="false">B678&amp;F678&amp;H678&amp;C678</f>
        <v>#N/A</v>
      </c>
      <c r="N678" s="288" t="str">
        <f aca="false">+I678&amp;H678</f>
        <v/>
      </c>
    </row>
    <row r="679" customFormat="false" ht="9.75" hidden="false" customHeight="false" outlineLevel="0" collapsed="false">
      <c r="A679" s="308"/>
      <c r="B679" s="294" t="e">
        <f aca="false">VLOOKUP(A679,Adr!A:B,2,FALSE())</f>
        <v>#N/A</v>
      </c>
      <c r="C679" s="299"/>
      <c r="D679" s="311"/>
      <c r="E679" s="305"/>
      <c r="F679" s="298"/>
      <c r="G679" s="299"/>
      <c r="H679" s="299"/>
      <c r="I679" s="300"/>
      <c r="J679" s="301"/>
      <c r="K679" s="302"/>
      <c r="L679" s="301" t="str">
        <f aca="false">A679&amp;G679&amp;H679</f>
        <v/>
      </c>
      <c r="M679" s="302" t="e">
        <f aca="false">B679&amp;F679&amp;H679&amp;C679</f>
        <v>#N/A</v>
      </c>
      <c r="N679" s="288" t="str">
        <f aca="false">+I679&amp;H679</f>
        <v/>
      </c>
    </row>
    <row r="680" customFormat="false" ht="9.75" hidden="false" customHeight="false" outlineLevel="0" collapsed="false">
      <c r="A680" s="298"/>
      <c r="B680" s="294" t="e">
        <f aca="false">VLOOKUP(A680,Adr!A:B,2,FALSE())</f>
        <v>#N/A</v>
      </c>
      <c r="C680" s="312"/>
      <c r="D680" s="311"/>
      <c r="E680" s="305"/>
      <c r="F680" s="298"/>
      <c r="G680" s="299"/>
      <c r="H680" s="299"/>
      <c r="I680" s="300"/>
      <c r="J680" s="301"/>
      <c r="K680" s="302"/>
      <c r="L680" s="301" t="str">
        <f aca="false">A680&amp;G680&amp;H680</f>
        <v/>
      </c>
      <c r="M680" s="302" t="e">
        <f aca="false">B680&amp;F680&amp;H680&amp;C680</f>
        <v>#N/A</v>
      </c>
      <c r="N680" s="288" t="str">
        <f aca="false">+I680&amp;H680</f>
        <v/>
      </c>
    </row>
    <row r="681" customFormat="false" ht="9.75" hidden="false" customHeight="false" outlineLevel="0" collapsed="false">
      <c r="A681" s="298"/>
      <c r="B681" s="294" t="e">
        <f aca="false">VLOOKUP(A681,Adr!A:B,2,FALSE())</f>
        <v>#N/A</v>
      </c>
      <c r="C681" s="306"/>
      <c r="D681" s="314"/>
      <c r="E681" s="305"/>
      <c r="F681" s="298"/>
      <c r="G681" s="299"/>
      <c r="H681" s="299"/>
      <c r="I681" s="300"/>
      <c r="J681" s="301"/>
      <c r="K681" s="302"/>
      <c r="L681" s="301" t="str">
        <f aca="false">A681&amp;G681&amp;H681</f>
        <v/>
      </c>
      <c r="M681" s="302" t="e">
        <f aca="false">B681&amp;F681&amp;H681&amp;C681</f>
        <v>#N/A</v>
      </c>
      <c r="N681" s="288" t="str">
        <f aca="false">+I681&amp;H681</f>
        <v/>
      </c>
    </row>
    <row r="682" customFormat="false" ht="9.75" hidden="false" customHeight="false" outlineLevel="0" collapsed="false">
      <c r="A682" s="298"/>
      <c r="B682" s="294" t="e">
        <f aca="false">VLOOKUP(A682,Adr!A:B,2,FALSE())</f>
        <v>#N/A</v>
      </c>
      <c r="C682" s="312"/>
      <c r="D682" s="311"/>
      <c r="E682" s="305"/>
      <c r="F682" s="298"/>
      <c r="G682" s="299"/>
      <c r="H682" s="299"/>
      <c r="I682" s="300"/>
      <c r="J682" s="301"/>
      <c r="K682" s="302"/>
      <c r="L682" s="301" t="str">
        <f aca="false">A682&amp;G682&amp;H682</f>
        <v/>
      </c>
      <c r="M682" s="302" t="e">
        <f aca="false">B682&amp;F682&amp;H682&amp;C682</f>
        <v>#N/A</v>
      </c>
      <c r="N682" s="288" t="str">
        <f aca="false">+I682&amp;H682</f>
        <v/>
      </c>
    </row>
    <row r="683" customFormat="false" ht="9.75" hidden="false" customHeight="false" outlineLevel="0" collapsed="false">
      <c r="A683" s="298"/>
      <c r="B683" s="294" t="e">
        <f aca="false">VLOOKUP(A683,Adr!A:B,2,FALSE())</f>
        <v>#N/A</v>
      </c>
      <c r="C683" s="312"/>
      <c r="D683" s="311"/>
      <c r="E683" s="305"/>
      <c r="F683" s="298"/>
      <c r="G683" s="299"/>
      <c r="H683" s="299"/>
      <c r="I683" s="300"/>
      <c r="J683" s="301"/>
      <c r="K683" s="302"/>
      <c r="L683" s="301" t="str">
        <f aca="false">A683&amp;G683&amp;H683</f>
        <v/>
      </c>
      <c r="M683" s="302" t="e">
        <f aca="false">B683&amp;F683&amp;H683&amp;C683</f>
        <v>#N/A</v>
      </c>
      <c r="N683" s="288" t="str">
        <f aca="false">+I683&amp;H683</f>
        <v/>
      </c>
    </row>
    <row r="684" customFormat="false" ht="9.75" hidden="false" customHeight="false" outlineLevel="0" collapsed="false">
      <c r="A684" s="298"/>
      <c r="B684" s="294" t="e">
        <f aca="false">VLOOKUP(A684,Adr!A:B,2,FALSE())</f>
        <v>#N/A</v>
      </c>
      <c r="C684" s="306"/>
      <c r="D684" s="314"/>
      <c r="E684" s="305"/>
      <c r="F684" s="298"/>
      <c r="G684" s="299"/>
      <c r="H684" s="299"/>
      <c r="I684" s="300"/>
      <c r="J684" s="301"/>
      <c r="K684" s="302"/>
      <c r="L684" s="301" t="str">
        <f aca="false">A684&amp;G684&amp;H684</f>
        <v/>
      </c>
      <c r="M684" s="302" t="e">
        <f aca="false">B684&amp;F684&amp;H684&amp;C684</f>
        <v>#N/A</v>
      </c>
      <c r="N684" s="288" t="str">
        <f aca="false">+I684&amp;H684</f>
        <v/>
      </c>
    </row>
    <row r="685" customFormat="false" ht="9.75" hidden="false" customHeight="false" outlineLevel="0" collapsed="false">
      <c r="A685" s="298"/>
      <c r="B685" s="294" t="e">
        <f aca="false">VLOOKUP(A685,Adr!A:B,2,FALSE())</f>
        <v>#N/A</v>
      </c>
      <c r="C685" s="312"/>
      <c r="D685" s="311"/>
      <c r="E685" s="305"/>
      <c r="F685" s="298"/>
      <c r="G685" s="299"/>
      <c r="H685" s="299"/>
      <c r="I685" s="300"/>
      <c r="J685" s="301"/>
      <c r="K685" s="302"/>
      <c r="L685" s="301" t="str">
        <f aca="false">A685&amp;G685&amp;H685</f>
        <v/>
      </c>
      <c r="M685" s="302" t="e">
        <f aca="false">B685&amp;F685&amp;H685&amp;C685</f>
        <v>#N/A</v>
      </c>
      <c r="N685" s="288" t="str">
        <f aca="false">+I685&amp;H685</f>
        <v/>
      </c>
    </row>
    <row r="686" customFormat="false" ht="9.75" hidden="false" customHeight="false" outlineLevel="0" collapsed="false">
      <c r="A686" s="258"/>
      <c r="B686" s="294" t="e">
        <f aca="false">VLOOKUP(A686,Adr!A:B,2,FALSE())</f>
        <v>#N/A</v>
      </c>
      <c r="C686" s="299"/>
      <c r="D686" s="311"/>
      <c r="E686" s="305"/>
      <c r="F686" s="298"/>
      <c r="G686" s="299"/>
      <c r="H686" s="299"/>
      <c r="I686" s="300"/>
      <c r="J686" s="301"/>
      <c r="K686" s="302"/>
      <c r="L686" s="301" t="str">
        <f aca="false">A686&amp;G686&amp;H686</f>
        <v/>
      </c>
      <c r="M686" s="302" t="e">
        <f aca="false">B686&amp;F686&amp;H686&amp;C686</f>
        <v>#N/A</v>
      </c>
      <c r="N686" s="288" t="str">
        <f aca="false">+I686&amp;H686</f>
        <v/>
      </c>
    </row>
    <row r="687" customFormat="false" ht="9.75" hidden="false" customHeight="false" outlineLevel="0" collapsed="false">
      <c r="A687" s="298"/>
      <c r="B687" s="294" t="e">
        <f aca="false">VLOOKUP(A687,Adr!A:B,2,FALSE())</f>
        <v>#N/A</v>
      </c>
      <c r="C687" s="299"/>
      <c r="D687" s="311"/>
      <c r="E687" s="305"/>
      <c r="F687" s="298"/>
      <c r="G687" s="299"/>
      <c r="H687" s="299"/>
      <c r="I687" s="300"/>
      <c r="J687" s="301"/>
      <c r="K687" s="302"/>
      <c r="L687" s="301" t="str">
        <f aca="false">A687&amp;G687&amp;H687</f>
        <v/>
      </c>
      <c r="M687" s="302" t="e">
        <f aca="false">B687&amp;F687&amp;H687&amp;C687</f>
        <v>#N/A</v>
      </c>
      <c r="N687" s="288" t="str">
        <f aca="false">+I687&amp;H687</f>
        <v/>
      </c>
    </row>
    <row r="688" customFormat="false" ht="9.75" hidden="false" customHeight="false" outlineLevel="0" collapsed="false">
      <c r="A688" s="298"/>
      <c r="B688" s="294" t="e">
        <f aca="false">VLOOKUP(A688,Adr!A:B,2,FALSE())</f>
        <v>#N/A</v>
      </c>
      <c r="C688" s="295"/>
      <c r="D688" s="314"/>
      <c r="E688" s="305"/>
      <c r="F688" s="310"/>
      <c r="G688" s="295"/>
      <c r="H688" s="295"/>
      <c r="I688" s="300"/>
      <c r="J688" s="301"/>
      <c r="K688" s="302"/>
      <c r="L688" s="301" t="str">
        <f aca="false">A688&amp;G688&amp;H688</f>
        <v/>
      </c>
      <c r="M688" s="302" t="e">
        <f aca="false">B688&amp;F688&amp;H688&amp;C688</f>
        <v>#N/A</v>
      </c>
      <c r="N688" s="288" t="str">
        <f aca="false">+I688&amp;H688</f>
        <v/>
      </c>
    </row>
    <row r="689" customFormat="false" ht="9.75" hidden="false" customHeight="false" outlineLevel="0" collapsed="false">
      <c r="A689" s="298"/>
      <c r="B689" s="294" t="e">
        <f aca="false">VLOOKUP(A689,Adr!A:B,2,FALSE())</f>
        <v>#N/A</v>
      </c>
      <c r="C689" s="295"/>
      <c r="D689" s="314"/>
      <c r="E689" s="305"/>
      <c r="F689" s="310"/>
      <c r="G689" s="295"/>
      <c r="H689" s="295"/>
      <c r="I689" s="300"/>
      <c r="J689" s="301"/>
      <c r="K689" s="302"/>
      <c r="L689" s="301" t="str">
        <f aca="false">A689&amp;G689&amp;H689</f>
        <v/>
      </c>
      <c r="M689" s="302" t="e">
        <f aca="false">B689&amp;F689&amp;H689&amp;C689</f>
        <v>#N/A</v>
      </c>
      <c r="N689" s="288" t="str">
        <f aca="false">+I689&amp;H689</f>
        <v/>
      </c>
    </row>
    <row r="690" customFormat="false" ht="9.75" hidden="false" customHeight="false" outlineLevel="0" collapsed="false">
      <c r="A690" s="298"/>
      <c r="B690" s="294" t="e">
        <f aca="false">VLOOKUP(A690,Adr!A:B,2,FALSE())</f>
        <v>#N/A</v>
      </c>
      <c r="C690" s="299"/>
      <c r="D690" s="311"/>
      <c r="E690" s="305"/>
      <c r="F690" s="298"/>
      <c r="G690" s="299"/>
      <c r="H690" s="299"/>
      <c r="I690" s="300"/>
      <c r="J690" s="301"/>
      <c r="K690" s="302"/>
      <c r="L690" s="301" t="str">
        <f aca="false">A690&amp;G690&amp;H690</f>
        <v/>
      </c>
      <c r="M690" s="302" t="e">
        <f aca="false">B690&amp;F690&amp;H690&amp;C690</f>
        <v>#N/A</v>
      </c>
      <c r="N690" s="288" t="str">
        <f aca="false">+I690&amp;H690</f>
        <v/>
      </c>
    </row>
    <row r="691" customFormat="false" ht="9.75" hidden="false" customHeight="false" outlineLevel="0" collapsed="false">
      <c r="A691" s="310"/>
      <c r="B691" s="294" t="e">
        <f aca="false">VLOOKUP(A691,Adr!A:B,2,FALSE())</f>
        <v>#N/A</v>
      </c>
      <c r="C691" s="295"/>
      <c r="D691" s="314"/>
      <c r="E691" s="305"/>
      <c r="F691" s="310"/>
      <c r="G691" s="299"/>
      <c r="H691" s="295"/>
      <c r="I691" s="300"/>
      <c r="J691" s="301"/>
      <c r="K691" s="302"/>
      <c r="L691" s="301" t="str">
        <f aca="false">A691&amp;G691&amp;H691</f>
        <v/>
      </c>
      <c r="M691" s="302" t="e">
        <f aca="false">B691&amp;F691&amp;H691&amp;C691</f>
        <v>#N/A</v>
      </c>
      <c r="N691" s="288" t="str">
        <f aca="false">+I691&amp;H691</f>
        <v/>
      </c>
    </row>
    <row r="692" customFormat="false" ht="9.75" hidden="false" customHeight="false" outlineLevel="0" collapsed="false">
      <c r="A692" s="298"/>
      <c r="B692" s="294" t="e">
        <f aca="false">VLOOKUP(A692,Adr!A:B,2,FALSE())</f>
        <v>#N/A</v>
      </c>
      <c r="C692" s="295"/>
      <c r="D692" s="314"/>
      <c r="E692" s="305"/>
      <c r="F692" s="310"/>
      <c r="G692" s="295"/>
      <c r="H692" s="295"/>
      <c r="I692" s="300"/>
      <c r="J692" s="301"/>
      <c r="K692" s="302"/>
      <c r="L692" s="301" t="str">
        <f aca="false">A692&amp;G692&amp;H692</f>
        <v/>
      </c>
      <c r="M692" s="302" t="e">
        <f aca="false">B692&amp;F692&amp;H692&amp;C692</f>
        <v>#N/A</v>
      </c>
      <c r="N692" s="288" t="str">
        <f aca="false">+I692&amp;H692</f>
        <v/>
      </c>
    </row>
    <row r="693" customFormat="false" ht="9.75" hidden="false" customHeight="false" outlineLevel="0" collapsed="false">
      <c r="A693" s="298"/>
      <c r="B693" s="294" t="e">
        <f aca="false">VLOOKUP(A693,Adr!A:B,2,FALSE())</f>
        <v>#N/A</v>
      </c>
      <c r="C693" s="312"/>
      <c r="D693" s="311"/>
      <c r="E693" s="305"/>
      <c r="F693" s="310"/>
      <c r="G693" s="295"/>
      <c r="H693" s="295"/>
      <c r="I693" s="301"/>
      <c r="J693" s="301"/>
      <c r="K693" s="302"/>
      <c r="L693" s="301" t="str">
        <f aca="false">A693&amp;G693&amp;H693</f>
        <v/>
      </c>
      <c r="M693" s="302" t="e">
        <f aca="false">B693&amp;F693&amp;H693&amp;C693</f>
        <v>#N/A</v>
      </c>
      <c r="N693" s="288" t="str">
        <f aca="false">+I693&amp;H693</f>
        <v/>
      </c>
    </row>
    <row r="694" customFormat="false" ht="9.75" hidden="false" customHeight="false" outlineLevel="0" collapsed="false">
      <c r="A694" s="298"/>
      <c r="B694" s="294" t="e">
        <f aca="false">VLOOKUP(A694,Adr!A:B,2,FALSE())</f>
        <v>#N/A</v>
      </c>
      <c r="C694" s="312"/>
      <c r="D694" s="311"/>
      <c r="E694" s="305"/>
      <c r="F694" s="310"/>
      <c r="G694" s="295"/>
      <c r="H694" s="295"/>
      <c r="I694" s="301"/>
      <c r="J694" s="301"/>
      <c r="K694" s="302"/>
      <c r="L694" s="301" t="str">
        <f aca="false">A694&amp;G694&amp;H694</f>
        <v/>
      </c>
      <c r="M694" s="302" t="e">
        <f aca="false">B694&amp;F694&amp;H694&amp;C694</f>
        <v>#N/A</v>
      </c>
      <c r="N694" s="288" t="str">
        <f aca="false">+I694&amp;H694</f>
        <v/>
      </c>
    </row>
    <row r="695" customFormat="false" ht="9.75" hidden="false" customHeight="false" outlineLevel="0" collapsed="false">
      <c r="A695" s="298"/>
      <c r="B695" s="294" t="e">
        <f aca="false">VLOOKUP(A695,Adr!A:B,2,FALSE())</f>
        <v>#N/A</v>
      </c>
      <c r="C695" s="306"/>
      <c r="D695" s="315"/>
      <c r="E695" s="305"/>
      <c r="F695" s="298"/>
      <c r="G695" s="299"/>
      <c r="H695" s="299"/>
      <c r="I695" s="301"/>
      <c r="J695" s="301"/>
      <c r="K695" s="302"/>
      <c r="L695" s="301" t="str">
        <f aca="false">A695&amp;G695&amp;H695</f>
        <v/>
      </c>
      <c r="M695" s="302" t="e">
        <f aca="false">B695&amp;F695&amp;H695&amp;C695</f>
        <v>#N/A</v>
      </c>
      <c r="N695" s="288" t="str">
        <f aca="false">+I695&amp;H695</f>
        <v/>
      </c>
    </row>
    <row r="696" customFormat="false" ht="9.75" hidden="false" customHeight="false" outlineLevel="0" collapsed="false">
      <c r="A696" s="298"/>
      <c r="B696" s="294" t="e">
        <f aca="false">VLOOKUP(A696,Adr!A:B,2,FALSE())</f>
        <v>#N/A</v>
      </c>
      <c r="C696" s="306"/>
      <c r="D696" s="315"/>
      <c r="E696" s="305"/>
      <c r="F696" s="298"/>
      <c r="G696" s="299"/>
      <c r="H696" s="299"/>
      <c r="I696" s="301"/>
      <c r="J696" s="301"/>
      <c r="K696" s="302"/>
      <c r="L696" s="301" t="str">
        <f aca="false">A696&amp;G696&amp;H696</f>
        <v/>
      </c>
      <c r="M696" s="302" t="e">
        <f aca="false">B696&amp;F696&amp;H696&amp;C696</f>
        <v>#N/A</v>
      </c>
      <c r="N696" s="288" t="str">
        <f aca="false">+I696&amp;H696</f>
        <v/>
      </c>
    </row>
    <row r="697" customFormat="false" ht="9.75" hidden="false" customHeight="false" outlineLevel="0" collapsed="false">
      <c r="A697" s="298"/>
      <c r="B697" s="294" t="e">
        <f aca="false">VLOOKUP(A697,Adr!A:B,2,FALSE())</f>
        <v>#N/A</v>
      </c>
      <c r="C697" s="312"/>
      <c r="D697" s="311"/>
      <c r="E697" s="305"/>
      <c r="F697" s="298"/>
      <c r="G697" s="299"/>
      <c r="H697" s="299"/>
      <c r="I697" s="300"/>
      <c r="J697" s="301"/>
      <c r="K697" s="302"/>
      <c r="L697" s="301" t="str">
        <f aca="false">A697&amp;G697&amp;H697</f>
        <v/>
      </c>
      <c r="M697" s="302" t="e">
        <f aca="false">B697&amp;F697&amp;H697&amp;C697</f>
        <v>#N/A</v>
      </c>
      <c r="N697" s="288" t="str">
        <f aca="false">+I697&amp;H697</f>
        <v/>
      </c>
    </row>
    <row r="698" customFormat="false" ht="9.75" hidden="false" customHeight="false" outlineLevel="0" collapsed="false">
      <c r="A698" s="298"/>
      <c r="B698" s="294" t="e">
        <f aca="false">VLOOKUP(A698,Adr!A:B,2,FALSE())</f>
        <v>#N/A</v>
      </c>
      <c r="C698" s="295"/>
      <c r="D698" s="314"/>
      <c r="E698" s="305"/>
      <c r="F698" s="310"/>
      <c r="G698" s="295"/>
      <c r="H698" s="295"/>
      <c r="I698" s="300"/>
      <c r="J698" s="301"/>
      <c r="K698" s="302"/>
      <c r="L698" s="301" t="str">
        <f aca="false">A698&amp;G698&amp;H698</f>
        <v/>
      </c>
      <c r="M698" s="302" t="e">
        <f aca="false">B698&amp;F698&amp;H698&amp;C698</f>
        <v>#N/A</v>
      </c>
      <c r="N698" s="288" t="str">
        <f aca="false">+I698&amp;H698</f>
        <v/>
      </c>
    </row>
    <row r="699" customFormat="false" ht="9.75" hidden="false" customHeight="false" outlineLevel="0" collapsed="false">
      <c r="A699" s="298"/>
      <c r="B699" s="294" t="e">
        <f aca="false">VLOOKUP(A699,Adr!A:B,2,FALSE())</f>
        <v>#N/A</v>
      </c>
      <c r="C699" s="295"/>
      <c r="D699" s="314"/>
      <c r="E699" s="305"/>
      <c r="F699" s="310"/>
      <c r="G699" s="295"/>
      <c r="H699" s="295"/>
      <c r="I699" s="300"/>
      <c r="J699" s="301"/>
      <c r="K699" s="302"/>
      <c r="L699" s="301" t="str">
        <f aca="false">A699&amp;G699&amp;H699</f>
        <v/>
      </c>
      <c r="M699" s="302" t="e">
        <f aca="false">B699&amp;F699&amp;H699&amp;C699</f>
        <v>#N/A</v>
      </c>
      <c r="N699" s="288" t="str">
        <f aca="false">+I699&amp;H699</f>
        <v/>
      </c>
    </row>
    <row r="700" customFormat="false" ht="9.75" hidden="false" customHeight="false" outlineLevel="0" collapsed="false">
      <c r="A700" s="298"/>
      <c r="B700" s="294" t="e">
        <f aca="false">VLOOKUP(A700,Adr!A:B,2,FALSE())</f>
        <v>#N/A</v>
      </c>
      <c r="C700" s="312"/>
      <c r="D700" s="311"/>
      <c r="E700" s="305"/>
      <c r="F700" s="310"/>
      <c r="G700" s="295"/>
      <c r="H700" s="295"/>
      <c r="I700" s="301"/>
      <c r="J700" s="301"/>
      <c r="K700" s="302"/>
      <c r="L700" s="301" t="str">
        <f aca="false">A700&amp;G700&amp;H700</f>
        <v/>
      </c>
      <c r="M700" s="302" t="e">
        <f aca="false">B700&amp;F700&amp;H700&amp;C700</f>
        <v>#N/A</v>
      </c>
      <c r="N700" s="288" t="str">
        <f aca="false">+I700&amp;H700</f>
        <v/>
      </c>
    </row>
    <row r="701" customFormat="false" ht="9.75" hidden="false" customHeight="false" outlineLevel="0" collapsed="false">
      <c r="A701" s="298"/>
      <c r="B701" s="294" t="e">
        <f aca="false">VLOOKUP(A701,Adr!A:B,2,FALSE())</f>
        <v>#N/A</v>
      </c>
      <c r="C701" s="295"/>
      <c r="D701" s="314"/>
      <c r="E701" s="305"/>
      <c r="F701" s="310"/>
      <c r="G701" s="295"/>
      <c r="H701" s="295"/>
      <c r="I701" s="300"/>
      <c r="J701" s="301"/>
      <c r="K701" s="302"/>
      <c r="L701" s="301" t="str">
        <f aca="false">A701&amp;G701&amp;H701</f>
        <v/>
      </c>
      <c r="M701" s="302" t="e">
        <f aca="false">B701&amp;F701&amp;H701&amp;C701</f>
        <v>#N/A</v>
      </c>
      <c r="N701" s="288" t="str">
        <f aca="false">+I701&amp;H701</f>
        <v/>
      </c>
    </row>
    <row r="702" customFormat="false" ht="9.75" hidden="false" customHeight="false" outlineLevel="0" collapsed="false">
      <c r="A702" s="298"/>
      <c r="B702" s="294" t="e">
        <f aca="false">VLOOKUP(A702,Adr!A:B,2,FALSE())</f>
        <v>#N/A</v>
      </c>
      <c r="C702" s="295"/>
      <c r="D702" s="314"/>
      <c r="E702" s="305"/>
      <c r="F702" s="310"/>
      <c r="G702" s="295"/>
      <c r="H702" s="295"/>
      <c r="I702" s="300"/>
      <c r="J702" s="301"/>
      <c r="K702" s="302"/>
      <c r="L702" s="301" t="str">
        <f aca="false">A702&amp;G702&amp;H702</f>
        <v/>
      </c>
      <c r="M702" s="302" t="e">
        <f aca="false">B702&amp;F702&amp;H702&amp;C702</f>
        <v>#N/A</v>
      </c>
      <c r="N702" s="288" t="str">
        <f aca="false">+I702&amp;H702</f>
        <v/>
      </c>
    </row>
    <row r="703" customFormat="false" ht="9.75" hidden="false" customHeight="false" outlineLevel="0" collapsed="false">
      <c r="A703" s="298"/>
      <c r="B703" s="294" t="e">
        <f aca="false">VLOOKUP(A703,Adr!A:B,2,FALSE())</f>
        <v>#N/A</v>
      </c>
      <c r="C703" s="295"/>
      <c r="D703" s="314"/>
      <c r="E703" s="305"/>
      <c r="F703" s="310"/>
      <c r="G703" s="295"/>
      <c r="H703" s="295"/>
      <c r="I703" s="300"/>
      <c r="J703" s="301"/>
      <c r="K703" s="302"/>
      <c r="L703" s="301" t="str">
        <f aca="false">A703&amp;G703&amp;H703</f>
        <v/>
      </c>
      <c r="M703" s="302" t="e">
        <f aca="false">B703&amp;F703&amp;H703&amp;C703</f>
        <v>#N/A</v>
      </c>
      <c r="N703" s="288" t="str">
        <f aca="false">+I703&amp;H703</f>
        <v/>
      </c>
    </row>
    <row r="704" customFormat="false" ht="9.75" hidden="false" customHeight="false" outlineLevel="0" collapsed="false">
      <c r="A704" s="298"/>
      <c r="B704" s="294" t="e">
        <f aca="false">VLOOKUP(A704,Adr!A:B,2,FALSE())</f>
        <v>#N/A</v>
      </c>
      <c r="C704" s="295"/>
      <c r="D704" s="314"/>
      <c r="E704" s="305"/>
      <c r="F704" s="310"/>
      <c r="G704" s="295"/>
      <c r="H704" s="295"/>
      <c r="I704" s="300"/>
      <c r="J704" s="301"/>
      <c r="K704" s="302"/>
      <c r="L704" s="301" t="str">
        <f aca="false">A704&amp;G704&amp;H704</f>
        <v/>
      </c>
      <c r="M704" s="302" t="e">
        <f aca="false">B704&amp;F704&amp;H704&amp;C704</f>
        <v>#N/A</v>
      </c>
      <c r="N704" s="288" t="str">
        <f aca="false">+I704&amp;H704</f>
        <v/>
      </c>
    </row>
    <row r="705" customFormat="false" ht="9.75" hidden="false" customHeight="false" outlineLevel="0" collapsed="false">
      <c r="A705" s="298"/>
      <c r="B705" s="294" t="e">
        <f aca="false">VLOOKUP(A705,Adr!A:B,2,FALSE())</f>
        <v>#N/A</v>
      </c>
      <c r="C705" s="312"/>
      <c r="D705" s="311"/>
      <c r="E705" s="305"/>
      <c r="F705" s="310"/>
      <c r="G705" s="295"/>
      <c r="H705" s="295"/>
      <c r="I705" s="301"/>
      <c r="J705" s="301"/>
      <c r="K705" s="302"/>
      <c r="L705" s="301" t="str">
        <f aca="false">A705&amp;G705&amp;H705</f>
        <v/>
      </c>
      <c r="M705" s="302" t="e">
        <f aca="false">B705&amp;F705&amp;H705&amp;C705</f>
        <v>#N/A</v>
      </c>
      <c r="N705" s="288" t="str">
        <f aca="false">+I705&amp;H705</f>
        <v/>
      </c>
    </row>
    <row r="706" customFormat="false" ht="9.75" hidden="false" customHeight="false" outlineLevel="0" collapsed="false">
      <c r="A706" s="298"/>
      <c r="B706" s="294" t="e">
        <f aca="false">VLOOKUP(A706,Adr!A:B,2,FALSE())</f>
        <v>#N/A</v>
      </c>
      <c r="C706" s="295"/>
      <c r="D706" s="314"/>
      <c r="E706" s="305"/>
      <c r="F706" s="310"/>
      <c r="G706" s="295"/>
      <c r="H706" s="295"/>
      <c r="I706" s="300"/>
      <c r="J706" s="301"/>
      <c r="K706" s="302"/>
      <c r="L706" s="301" t="str">
        <f aca="false">A706&amp;G706&amp;H706</f>
        <v/>
      </c>
      <c r="M706" s="302" t="e">
        <f aca="false">B706&amp;F706&amp;H706&amp;C706</f>
        <v>#N/A</v>
      </c>
      <c r="N706" s="288" t="str">
        <f aca="false">+I706&amp;H706</f>
        <v/>
      </c>
    </row>
    <row r="707" customFormat="false" ht="9.75" hidden="false" customHeight="false" outlineLevel="0" collapsed="false">
      <c r="A707" s="298"/>
      <c r="B707" s="294" t="e">
        <f aca="false">VLOOKUP(A707,Adr!A:B,2,FALSE())</f>
        <v>#N/A</v>
      </c>
      <c r="C707" s="306"/>
      <c r="D707" s="315"/>
      <c r="E707" s="305"/>
      <c r="F707" s="298"/>
      <c r="G707" s="299"/>
      <c r="H707" s="299"/>
      <c r="I707" s="301"/>
      <c r="J707" s="301"/>
      <c r="K707" s="302"/>
      <c r="L707" s="301" t="str">
        <f aca="false">A707&amp;G707&amp;H707</f>
        <v/>
      </c>
      <c r="M707" s="302" t="e">
        <f aca="false">B707&amp;F707&amp;H707&amp;C707</f>
        <v>#N/A</v>
      </c>
      <c r="N707" s="288" t="str">
        <f aca="false">+I707&amp;H707</f>
        <v/>
      </c>
    </row>
    <row r="708" customFormat="false" ht="9.75" hidden="false" customHeight="false" outlineLevel="0" collapsed="false">
      <c r="A708" s="298"/>
      <c r="B708" s="294" t="e">
        <f aca="false">VLOOKUP(A708,Adr!A:B,2,FALSE())</f>
        <v>#N/A</v>
      </c>
      <c r="C708" s="312"/>
      <c r="D708" s="311"/>
      <c r="E708" s="305"/>
      <c r="F708" s="298"/>
      <c r="G708" s="299"/>
      <c r="H708" s="299"/>
      <c r="I708" s="300"/>
      <c r="J708" s="301"/>
      <c r="K708" s="302"/>
      <c r="L708" s="301" t="str">
        <f aca="false">A708&amp;G708&amp;H708</f>
        <v/>
      </c>
      <c r="M708" s="302" t="e">
        <f aca="false">B708&amp;F708&amp;H708&amp;C708</f>
        <v>#N/A</v>
      </c>
      <c r="N708" s="288" t="str">
        <f aca="false">+I708&amp;H708</f>
        <v/>
      </c>
    </row>
    <row r="709" customFormat="false" ht="9.75" hidden="false" customHeight="false" outlineLevel="0" collapsed="false">
      <c r="A709" s="298"/>
      <c r="B709" s="294" t="e">
        <f aca="false">VLOOKUP(A709,Adr!A:B,2,FALSE())</f>
        <v>#N/A</v>
      </c>
      <c r="C709" s="306"/>
      <c r="D709" s="314"/>
      <c r="E709" s="305"/>
      <c r="F709" s="298"/>
      <c r="G709" s="299"/>
      <c r="H709" s="299"/>
      <c r="I709" s="300"/>
      <c r="J709" s="301"/>
      <c r="K709" s="302"/>
      <c r="L709" s="301" t="str">
        <f aca="false">A709&amp;G709&amp;H709</f>
        <v/>
      </c>
      <c r="M709" s="302" t="e">
        <f aca="false">B709&amp;F709&amp;H709&amp;C709</f>
        <v>#N/A</v>
      </c>
      <c r="N709" s="288" t="str">
        <f aca="false">+I709&amp;H709</f>
        <v/>
      </c>
    </row>
    <row r="710" customFormat="false" ht="9.75" hidden="false" customHeight="false" outlineLevel="0" collapsed="false">
      <c r="A710" s="298"/>
      <c r="B710" s="294" t="e">
        <f aca="false">VLOOKUP(A710,Adr!A:B,2,FALSE())</f>
        <v>#N/A</v>
      </c>
      <c r="C710" s="312"/>
      <c r="D710" s="311"/>
      <c r="E710" s="305"/>
      <c r="F710" s="310"/>
      <c r="G710" s="295"/>
      <c r="H710" s="295"/>
      <c r="I710" s="301"/>
      <c r="J710" s="301"/>
      <c r="K710" s="302"/>
      <c r="L710" s="301" t="str">
        <f aca="false">A710&amp;G710&amp;H710</f>
        <v/>
      </c>
      <c r="M710" s="302" t="e">
        <f aca="false">B710&amp;F710&amp;H710&amp;C710</f>
        <v>#N/A</v>
      </c>
      <c r="N710" s="288" t="str">
        <f aca="false">+I710&amp;H710</f>
        <v/>
      </c>
    </row>
    <row r="711" customFormat="false" ht="9.75" hidden="false" customHeight="false" outlineLevel="0" collapsed="false">
      <c r="A711" s="298"/>
      <c r="B711" s="294" t="e">
        <f aca="false">VLOOKUP(A711,Adr!A:B,2,FALSE())</f>
        <v>#N/A</v>
      </c>
      <c r="C711" s="312"/>
      <c r="D711" s="311"/>
      <c r="E711" s="305"/>
      <c r="F711" s="310"/>
      <c r="G711" s="295"/>
      <c r="H711" s="295"/>
      <c r="I711" s="301"/>
      <c r="J711" s="301"/>
      <c r="K711" s="302"/>
      <c r="L711" s="301" t="str">
        <f aca="false">A711&amp;G711&amp;H711</f>
        <v/>
      </c>
      <c r="M711" s="302" t="e">
        <f aca="false">B711&amp;F711&amp;H711&amp;C711</f>
        <v>#N/A</v>
      </c>
      <c r="N711" s="288" t="str">
        <f aca="false">+I711&amp;H711</f>
        <v/>
      </c>
    </row>
    <row r="712" customFormat="false" ht="9.75" hidden="false" customHeight="false" outlineLevel="0" collapsed="false">
      <c r="A712" s="298"/>
      <c r="B712" s="294" t="e">
        <f aca="false">VLOOKUP(A712,Adr!A:B,2,FALSE())</f>
        <v>#N/A</v>
      </c>
      <c r="C712" s="295"/>
      <c r="D712" s="314"/>
      <c r="E712" s="305"/>
      <c r="F712" s="310"/>
      <c r="G712" s="295"/>
      <c r="H712" s="295"/>
      <c r="I712" s="300"/>
      <c r="J712" s="301"/>
      <c r="K712" s="302"/>
      <c r="L712" s="301" t="str">
        <f aca="false">A712&amp;G712&amp;H712</f>
        <v/>
      </c>
      <c r="M712" s="302" t="e">
        <f aca="false">B712&amp;F712&amp;H712&amp;C712</f>
        <v>#N/A</v>
      </c>
      <c r="N712" s="288" t="str">
        <f aca="false">+I712&amp;H712</f>
        <v/>
      </c>
    </row>
    <row r="713" customFormat="false" ht="9.75" hidden="false" customHeight="false" outlineLevel="0" collapsed="false">
      <c r="A713" s="298"/>
      <c r="B713" s="294" t="e">
        <f aca="false">VLOOKUP(A713,Adr!A:B,2,FALSE())</f>
        <v>#N/A</v>
      </c>
      <c r="C713" s="299"/>
      <c r="D713" s="311"/>
      <c r="E713" s="305"/>
      <c r="F713" s="298"/>
      <c r="G713" s="299"/>
      <c r="H713" s="299"/>
      <c r="I713" s="300"/>
      <c r="J713" s="301"/>
      <c r="K713" s="302"/>
      <c r="L713" s="301" t="str">
        <f aca="false">A713&amp;G713&amp;H713</f>
        <v/>
      </c>
      <c r="M713" s="302" t="e">
        <f aca="false">B713&amp;F713&amp;H713&amp;C713</f>
        <v>#N/A</v>
      </c>
      <c r="N713" s="288" t="str">
        <f aca="false">+I713&amp;H713</f>
        <v/>
      </c>
    </row>
    <row r="714" customFormat="false" ht="9.75" hidden="false" customHeight="false" outlineLevel="0" collapsed="false">
      <c r="A714" s="298"/>
      <c r="B714" s="294" t="e">
        <f aca="false">VLOOKUP(A714,Adr!A:B,2,FALSE())</f>
        <v>#N/A</v>
      </c>
      <c r="C714" s="306"/>
      <c r="D714" s="315"/>
      <c r="E714" s="305"/>
      <c r="F714" s="298"/>
      <c r="G714" s="299"/>
      <c r="H714" s="299"/>
      <c r="I714" s="301"/>
      <c r="J714" s="301"/>
      <c r="K714" s="302"/>
      <c r="L714" s="301" t="str">
        <f aca="false">A714&amp;G714&amp;H714</f>
        <v/>
      </c>
      <c r="M714" s="302" t="e">
        <f aca="false">B714&amp;F714&amp;H714&amp;C714</f>
        <v>#N/A</v>
      </c>
      <c r="N714" s="288" t="str">
        <f aca="false">+I714&amp;H714</f>
        <v/>
      </c>
    </row>
    <row r="715" customFormat="false" ht="9.75" hidden="false" customHeight="false" outlineLevel="0" collapsed="false">
      <c r="A715" s="298"/>
      <c r="B715" s="294" t="e">
        <f aca="false">VLOOKUP(A715,Adr!A:B,2,FALSE())</f>
        <v>#N/A</v>
      </c>
      <c r="C715" s="306"/>
      <c r="D715" s="315"/>
      <c r="E715" s="305"/>
      <c r="F715" s="298"/>
      <c r="G715" s="299"/>
      <c r="H715" s="299"/>
      <c r="I715" s="301"/>
      <c r="J715" s="301"/>
      <c r="K715" s="302"/>
      <c r="L715" s="301" t="str">
        <f aca="false">A715&amp;G715&amp;H715</f>
        <v/>
      </c>
      <c r="M715" s="302" t="e">
        <f aca="false">B715&amp;F715&amp;H715&amp;C715</f>
        <v>#N/A</v>
      </c>
      <c r="N715" s="288" t="str">
        <f aca="false">+I715&amp;H715</f>
        <v/>
      </c>
    </row>
    <row r="716" customFormat="false" ht="9.75" hidden="false" customHeight="false" outlineLevel="0" collapsed="false">
      <c r="A716" s="310"/>
      <c r="B716" s="294" t="e">
        <f aca="false">VLOOKUP(A716,Adr!A:B,2,FALSE())</f>
        <v>#N/A</v>
      </c>
      <c r="C716" s="295"/>
      <c r="D716" s="314"/>
      <c r="E716" s="305"/>
      <c r="F716" s="310"/>
      <c r="G716" s="295"/>
      <c r="H716" s="295"/>
      <c r="I716" s="300"/>
      <c r="J716" s="301"/>
      <c r="K716" s="302"/>
      <c r="L716" s="301" t="str">
        <f aca="false">A716&amp;G716&amp;H716</f>
        <v/>
      </c>
      <c r="M716" s="302" t="e">
        <f aca="false">B716&amp;F716&amp;H716&amp;C716</f>
        <v>#N/A</v>
      </c>
      <c r="N716" s="288" t="str">
        <f aca="false">+I716&amp;H716</f>
        <v/>
      </c>
    </row>
    <row r="717" customFormat="false" ht="9.75" hidden="false" customHeight="false" outlineLevel="0" collapsed="false">
      <c r="A717" s="308"/>
      <c r="B717" s="294" t="e">
        <f aca="false">VLOOKUP(A717,Adr!A:B,2,FALSE())</f>
        <v>#N/A</v>
      </c>
      <c r="C717" s="299"/>
      <c r="D717" s="311"/>
      <c r="E717" s="305"/>
      <c r="F717" s="298"/>
      <c r="G717" s="299"/>
      <c r="H717" s="299"/>
      <c r="I717" s="300"/>
      <c r="J717" s="301"/>
      <c r="K717" s="302"/>
      <c r="L717" s="301" t="str">
        <f aca="false">A717&amp;G717&amp;H717</f>
        <v/>
      </c>
      <c r="M717" s="302" t="e">
        <f aca="false">B717&amp;F717&amp;H717&amp;C717</f>
        <v>#N/A</v>
      </c>
      <c r="N717" s="288" t="str">
        <f aca="false">+I717&amp;H717</f>
        <v/>
      </c>
    </row>
    <row r="718" customFormat="false" ht="9.75" hidden="false" customHeight="false" outlineLevel="0" collapsed="false">
      <c r="A718" s="298"/>
      <c r="B718" s="294" t="e">
        <f aca="false">VLOOKUP(A718,Adr!A:B,2,FALSE())</f>
        <v>#N/A</v>
      </c>
      <c r="C718" s="312"/>
      <c r="D718" s="311"/>
      <c r="E718" s="305"/>
      <c r="F718" s="298"/>
      <c r="G718" s="299"/>
      <c r="H718" s="299"/>
      <c r="I718" s="300"/>
      <c r="J718" s="301"/>
      <c r="K718" s="302"/>
      <c r="L718" s="301" t="str">
        <f aca="false">A718&amp;G718&amp;H718</f>
        <v/>
      </c>
      <c r="M718" s="302" t="e">
        <f aca="false">B718&amp;F718&amp;H718&amp;C718</f>
        <v>#N/A</v>
      </c>
      <c r="N718" s="288" t="str">
        <f aca="false">+I718&amp;H718</f>
        <v/>
      </c>
    </row>
    <row r="719" customFormat="false" ht="9.75" hidden="false" customHeight="false" outlineLevel="0" collapsed="false">
      <c r="A719" s="258"/>
      <c r="B719" s="294" t="e">
        <f aca="false">VLOOKUP(A719,Adr!A:B,2,FALSE())</f>
        <v>#N/A</v>
      </c>
      <c r="C719" s="299"/>
      <c r="D719" s="311"/>
      <c r="E719" s="305"/>
      <c r="F719" s="298"/>
      <c r="G719" s="299"/>
      <c r="H719" s="299"/>
      <c r="I719" s="300"/>
      <c r="J719" s="301"/>
      <c r="K719" s="302"/>
      <c r="L719" s="301" t="str">
        <f aca="false">A719&amp;G719&amp;H719</f>
        <v/>
      </c>
      <c r="M719" s="302" t="e">
        <f aca="false">B719&amp;F719&amp;H719&amp;C719</f>
        <v>#N/A</v>
      </c>
      <c r="N719" s="288" t="str">
        <f aca="false">+I719&amp;H719</f>
        <v/>
      </c>
    </row>
    <row r="720" customFormat="false" ht="9.75" hidden="false" customHeight="false" outlineLevel="0" collapsed="false">
      <c r="A720" s="258"/>
      <c r="B720" s="294" t="e">
        <f aca="false">VLOOKUP(A720,Adr!A:B,2,FALSE())</f>
        <v>#N/A</v>
      </c>
      <c r="C720" s="299"/>
      <c r="D720" s="311"/>
      <c r="E720" s="305"/>
      <c r="F720" s="298"/>
      <c r="G720" s="299"/>
      <c r="H720" s="299"/>
      <c r="I720" s="300"/>
      <c r="J720" s="301"/>
      <c r="K720" s="302"/>
      <c r="L720" s="301" t="str">
        <f aca="false">A720&amp;G720&amp;H720</f>
        <v/>
      </c>
      <c r="M720" s="302" t="e">
        <f aca="false">B720&amp;F720&amp;H720&amp;C720</f>
        <v>#N/A</v>
      </c>
      <c r="N720" s="288" t="str">
        <f aca="false">+I720&amp;H720</f>
        <v/>
      </c>
    </row>
    <row r="721" customFormat="false" ht="9.75" hidden="false" customHeight="false" outlineLevel="0" collapsed="false">
      <c r="A721" s="310"/>
      <c r="B721" s="294" t="e">
        <f aca="false">VLOOKUP(A721,Adr!A:B,2,FALSE())</f>
        <v>#N/A</v>
      </c>
      <c r="C721" s="295"/>
      <c r="D721" s="314"/>
      <c r="E721" s="305"/>
      <c r="F721" s="310"/>
      <c r="G721" s="295"/>
      <c r="H721" s="295"/>
      <c r="I721" s="300"/>
      <c r="J721" s="301"/>
      <c r="K721" s="302"/>
      <c r="L721" s="301" t="str">
        <f aca="false">A721&amp;G721&amp;H721</f>
        <v/>
      </c>
      <c r="M721" s="302" t="e">
        <f aca="false">B721&amp;F721&amp;H721&amp;C721</f>
        <v>#N/A</v>
      </c>
      <c r="N721" s="288" t="str">
        <f aca="false">+I721&amp;H721</f>
        <v/>
      </c>
    </row>
    <row r="722" customFormat="false" ht="9.75" hidden="false" customHeight="false" outlineLevel="0" collapsed="false">
      <c r="A722" s="298"/>
      <c r="B722" s="294" t="e">
        <f aca="false">VLOOKUP(A722,Adr!A:B,2,FALSE())</f>
        <v>#N/A</v>
      </c>
      <c r="C722" s="312"/>
      <c r="D722" s="311"/>
      <c r="E722" s="305"/>
      <c r="F722" s="310"/>
      <c r="G722" s="295"/>
      <c r="H722" s="295"/>
      <c r="I722" s="301"/>
      <c r="J722" s="301"/>
      <c r="K722" s="302"/>
      <c r="L722" s="301" t="str">
        <f aca="false">A722&amp;G722&amp;H722</f>
        <v/>
      </c>
      <c r="M722" s="302" t="e">
        <f aca="false">B722&amp;F722&amp;H722&amp;C722</f>
        <v>#N/A</v>
      </c>
      <c r="N722" s="288" t="str">
        <f aca="false">+I722&amp;H722</f>
        <v/>
      </c>
    </row>
    <row r="723" customFormat="false" ht="9.75" hidden="false" customHeight="false" outlineLevel="0" collapsed="false">
      <c r="A723" s="298"/>
      <c r="B723" s="294" t="e">
        <f aca="false">VLOOKUP(A723,Adr!A:B,2,FALSE())</f>
        <v>#N/A</v>
      </c>
      <c r="C723" s="312"/>
      <c r="D723" s="311"/>
      <c r="E723" s="305"/>
      <c r="F723" s="310"/>
      <c r="G723" s="295"/>
      <c r="H723" s="295"/>
      <c r="I723" s="301"/>
      <c r="J723" s="301"/>
      <c r="K723" s="302"/>
      <c r="L723" s="301" t="str">
        <f aca="false">A723&amp;G723&amp;H723</f>
        <v/>
      </c>
      <c r="M723" s="302" t="e">
        <f aca="false">B723&amp;F723&amp;H723&amp;C723</f>
        <v>#N/A</v>
      </c>
      <c r="N723" s="288" t="str">
        <f aca="false">+I723&amp;H723</f>
        <v/>
      </c>
    </row>
    <row r="724" customFormat="false" ht="9.75" hidden="false" customHeight="false" outlineLevel="0" collapsed="false">
      <c r="A724" s="298"/>
      <c r="B724" s="294" t="e">
        <f aca="false">VLOOKUP(A724,Adr!A:B,2,FALSE())</f>
        <v>#N/A</v>
      </c>
      <c r="C724" s="299"/>
      <c r="D724" s="311"/>
      <c r="E724" s="305"/>
      <c r="F724" s="298"/>
      <c r="G724" s="299"/>
      <c r="H724" s="299"/>
      <c r="I724" s="300"/>
      <c r="J724" s="301"/>
      <c r="K724" s="302"/>
      <c r="L724" s="301" t="str">
        <f aca="false">A724&amp;G724&amp;H724</f>
        <v/>
      </c>
      <c r="M724" s="302" t="e">
        <f aca="false">B724&amp;F724&amp;H724&amp;C724</f>
        <v>#N/A</v>
      </c>
      <c r="N724" s="288" t="str">
        <f aca="false">+I724&amp;H724</f>
        <v/>
      </c>
    </row>
    <row r="725" customFormat="false" ht="9.75" hidden="false" customHeight="false" outlineLevel="0" collapsed="false">
      <c r="A725" s="298"/>
      <c r="B725" s="294" t="e">
        <f aca="false">VLOOKUP(A725,Adr!A:B,2,FALSE())</f>
        <v>#N/A</v>
      </c>
      <c r="C725" s="295"/>
      <c r="D725" s="314"/>
      <c r="E725" s="305"/>
      <c r="F725" s="310"/>
      <c r="G725" s="295"/>
      <c r="H725" s="295"/>
      <c r="I725" s="300"/>
      <c r="J725" s="301"/>
      <c r="K725" s="302"/>
      <c r="L725" s="301" t="str">
        <f aca="false">A725&amp;G725&amp;H725</f>
        <v/>
      </c>
      <c r="M725" s="302" t="e">
        <f aca="false">B725&amp;F725&amp;H725&amp;C725</f>
        <v>#N/A</v>
      </c>
      <c r="N725" s="288" t="str">
        <f aca="false">+I725&amp;H725</f>
        <v/>
      </c>
    </row>
    <row r="726" customFormat="false" ht="9.75" hidden="false" customHeight="false" outlineLevel="0" collapsed="false">
      <c r="A726" s="298"/>
      <c r="B726" s="294" t="e">
        <f aca="false">VLOOKUP(A726,Adr!A:B,2,FALSE())</f>
        <v>#N/A</v>
      </c>
      <c r="C726" s="295"/>
      <c r="D726" s="314"/>
      <c r="E726" s="305"/>
      <c r="F726" s="310"/>
      <c r="G726" s="295"/>
      <c r="H726" s="295"/>
      <c r="I726" s="300"/>
      <c r="J726" s="301"/>
      <c r="K726" s="302"/>
      <c r="L726" s="301" t="str">
        <f aca="false">A726&amp;G726&amp;H726</f>
        <v/>
      </c>
      <c r="M726" s="302" t="e">
        <f aca="false">B726&amp;F726&amp;H726&amp;C726</f>
        <v>#N/A</v>
      </c>
      <c r="N726" s="288" t="str">
        <f aca="false">+I726&amp;H726</f>
        <v/>
      </c>
    </row>
    <row r="727" customFormat="false" ht="9.75" hidden="false" customHeight="false" outlineLevel="0" collapsed="false">
      <c r="A727" s="298"/>
      <c r="B727" s="294" t="e">
        <f aca="false">VLOOKUP(A727,Adr!A:B,2,FALSE())</f>
        <v>#N/A</v>
      </c>
      <c r="C727" s="312"/>
      <c r="D727" s="311"/>
      <c r="E727" s="305"/>
      <c r="F727" s="310"/>
      <c r="G727" s="295"/>
      <c r="H727" s="295"/>
      <c r="I727" s="301"/>
      <c r="J727" s="301"/>
      <c r="K727" s="302"/>
      <c r="L727" s="301" t="str">
        <f aca="false">A727&amp;G727&amp;H727</f>
        <v/>
      </c>
      <c r="M727" s="302" t="e">
        <f aca="false">B727&amp;F727&amp;H727&amp;C727</f>
        <v>#N/A</v>
      </c>
      <c r="N727" s="288" t="str">
        <f aca="false">+I727&amp;H727</f>
        <v/>
      </c>
    </row>
    <row r="728" customFormat="false" ht="9.75" hidden="false" customHeight="false" outlineLevel="0" collapsed="false">
      <c r="A728" s="310"/>
      <c r="B728" s="294" t="e">
        <f aca="false">VLOOKUP(A728,Adr!A:B,2,FALSE())</f>
        <v>#N/A</v>
      </c>
      <c r="C728" s="295"/>
      <c r="D728" s="314"/>
      <c r="E728" s="297"/>
      <c r="F728" s="310"/>
      <c r="G728" s="295"/>
      <c r="H728" s="295"/>
      <c r="I728" s="300"/>
      <c r="J728" s="301"/>
      <c r="K728" s="302"/>
      <c r="L728" s="301" t="str">
        <f aca="false">A728&amp;G728&amp;H728</f>
        <v/>
      </c>
      <c r="M728" s="302" t="e">
        <f aca="false">B728&amp;F728&amp;H728&amp;C728</f>
        <v>#N/A</v>
      </c>
      <c r="N728" s="288" t="str">
        <f aca="false">+I728&amp;H728</f>
        <v/>
      </c>
    </row>
    <row r="729" customFormat="false" ht="9.75" hidden="false" customHeight="false" outlineLevel="0" collapsed="false">
      <c r="A729" s="310"/>
      <c r="B729" s="294" t="e">
        <f aca="false">VLOOKUP(A729,Adr!A:B,2,FALSE())</f>
        <v>#N/A</v>
      </c>
      <c r="C729" s="295"/>
      <c r="D729" s="314"/>
      <c r="E729" s="297"/>
      <c r="F729" s="310"/>
      <c r="G729" s="295"/>
      <c r="H729" s="295"/>
      <c r="I729" s="300"/>
      <c r="J729" s="301"/>
      <c r="K729" s="302"/>
      <c r="L729" s="301" t="str">
        <f aca="false">A729&amp;G729&amp;H729</f>
        <v/>
      </c>
      <c r="M729" s="302" t="e">
        <f aca="false">B729&amp;F729&amp;H729&amp;C729</f>
        <v>#N/A</v>
      </c>
      <c r="N729" s="288" t="str">
        <f aca="false">+I729&amp;H729</f>
        <v/>
      </c>
    </row>
    <row r="730" customFormat="false" ht="9.75" hidden="false" customHeight="false" outlineLevel="0" collapsed="false">
      <c r="A730" s="310"/>
      <c r="B730" s="294" t="e">
        <f aca="false">VLOOKUP(A730,Adr!A:B,2,FALSE())</f>
        <v>#N/A</v>
      </c>
      <c r="C730" s="295"/>
      <c r="D730" s="314"/>
      <c r="E730" s="297"/>
      <c r="F730" s="310"/>
      <c r="G730" s="295"/>
      <c r="H730" s="295"/>
      <c r="I730" s="300"/>
      <c r="J730" s="301"/>
      <c r="K730" s="302"/>
      <c r="L730" s="301" t="str">
        <f aca="false">A730&amp;G730&amp;H730</f>
        <v/>
      </c>
      <c r="M730" s="302" t="e">
        <f aca="false">B730&amp;F730&amp;H730&amp;C730</f>
        <v>#N/A</v>
      </c>
      <c r="N730" s="288" t="str">
        <f aca="false">+I730&amp;H730</f>
        <v/>
      </c>
    </row>
    <row r="731" customFormat="false" ht="9.75" hidden="false" customHeight="false" outlineLevel="0" collapsed="false">
      <c r="A731" s="310"/>
      <c r="B731" s="294" t="e">
        <f aca="false">VLOOKUP(A731,Adr!A:B,2,FALSE())</f>
        <v>#N/A</v>
      </c>
      <c r="C731" s="295"/>
      <c r="D731" s="314"/>
      <c r="E731" s="297"/>
      <c r="F731" s="310"/>
      <c r="G731" s="295"/>
      <c r="H731" s="295"/>
      <c r="I731" s="300"/>
      <c r="J731" s="301"/>
      <c r="K731" s="302"/>
      <c r="L731" s="301" t="str">
        <f aca="false">A731&amp;G731&amp;H731</f>
        <v/>
      </c>
      <c r="M731" s="302" t="e">
        <f aca="false">B731&amp;F731&amp;H731&amp;C731</f>
        <v>#N/A</v>
      </c>
      <c r="N731" s="288" t="str">
        <f aca="false">+I731&amp;H731</f>
        <v/>
      </c>
    </row>
    <row r="732" customFormat="false" ht="9.75" hidden="false" customHeight="false" outlineLevel="0" collapsed="false">
      <c r="A732" s="310"/>
      <c r="B732" s="294" t="e">
        <f aca="false">VLOOKUP(A732,Adr!A:B,2,FALSE())</f>
        <v>#N/A</v>
      </c>
      <c r="C732" s="295"/>
      <c r="D732" s="314"/>
      <c r="E732" s="297"/>
      <c r="F732" s="310"/>
      <c r="G732" s="295"/>
      <c r="H732" s="295"/>
      <c r="I732" s="300"/>
      <c r="J732" s="301"/>
      <c r="K732" s="302"/>
      <c r="L732" s="301" t="str">
        <f aca="false">A732&amp;G732&amp;H732</f>
        <v/>
      </c>
      <c r="M732" s="302" t="e">
        <f aca="false">B732&amp;F732&amp;H732&amp;C732</f>
        <v>#N/A</v>
      </c>
      <c r="N732" s="288" t="str">
        <f aca="false">+I732&amp;H732</f>
        <v/>
      </c>
    </row>
    <row r="733" customFormat="false" ht="9.75" hidden="false" customHeight="false" outlineLevel="0" collapsed="false">
      <c r="A733" s="310"/>
      <c r="B733" s="294" t="e">
        <f aca="false">VLOOKUP(A733,Adr!A:B,2,FALSE())</f>
        <v>#N/A</v>
      </c>
      <c r="C733" s="295"/>
      <c r="D733" s="314"/>
      <c r="E733" s="297"/>
      <c r="F733" s="310"/>
      <c r="G733" s="295"/>
      <c r="H733" s="295"/>
      <c r="I733" s="300"/>
      <c r="J733" s="301"/>
      <c r="K733" s="302"/>
      <c r="L733" s="301" t="str">
        <f aca="false">A733&amp;G733&amp;H733</f>
        <v/>
      </c>
      <c r="M733" s="302" t="e">
        <f aca="false">B733&amp;F733&amp;H733&amp;C733</f>
        <v>#N/A</v>
      </c>
      <c r="N733" s="288" t="str">
        <f aca="false">+I733&amp;H733</f>
        <v/>
      </c>
    </row>
    <row r="734" customFormat="false" ht="9.75" hidden="false" customHeight="false" outlineLevel="0" collapsed="false">
      <c r="A734" s="310"/>
      <c r="B734" s="294" t="e">
        <f aca="false">VLOOKUP(A734,Adr!A:B,2,FALSE())</f>
        <v>#N/A</v>
      </c>
      <c r="C734" s="295"/>
      <c r="D734" s="314"/>
      <c r="E734" s="297"/>
      <c r="F734" s="310"/>
      <c r="G734" s="295"/>
      <c r="H734" s="295"/>
      <c r="I734" s="300"/>
      <c r="J734" s="301"/>
      <c r="K734" s="302"/>
      <c r="L734" s="301" t="str">
        <f aca="false">A734&amp;G734&amp;H734</f>
        <v/>
      </c>
      <c r="M734" s="302" t="e">
        <f aca="false">B734&amp;F734&amp;H734&amp;C734</f>
        <v>#N/A</v>
      </c>
      <c r="N734" s="288" t="str">
        <f aca="false">+I734&amp;H734</f>
        <v/>
      </c>
    </row>
    <row r="735" customFormat="false" ht="9.75" hidden="false" customHeight="false" outlineLevel="0" collapsed="false">
      <c r="A735" s="310"/>
      <c r="B735" s="294" t="e">
        <f aca="false">VLOOKUP(A735,Adr!A:B,2,FALSE())</f>
        <v>#N/A</v>
      </c>
      <c r="C735" s="295"/>
      <c r="D735" s="314"/>
      <c r="E735" s="297"/>
      <c r="F735" s="310"/>
      <c r="G735" s="295"/>
      <c r="H735" s="295"/>
      <c r="I735" s="300"/>
      <c r="J735" s="301"/>
      <c r="K735" s="302"/>
      <c r="L735" s="301" t="str">
        <f aca="false">A735&amp;G735&amp;H735</f>
        <v/>
      </c>
      <c r="M735" s="302" t="e">
        <f aca="false">B735&amp;F735&amp;H735&amp;C735</f>
        <v>#N/A</v>
      </c>
      <c r="N735" s="288" t="str">
        <f aca="false">+I735&amp;H735</f>
        <v/>
      </c>
    </row>
    <row r="736" customFormat="false" ht="9.75" hidden="false" customHeight="false" outlineLevel="0" collapsed="false">
      <c r="A736" s="310"/>
      <c r="B736" s="294" t="e">
        <f aca="false">VLOOKUP(A736,Adr!A:B,2,FALSE())</f>
        <v>#N/A</v>
      </c>
      <c r="C736" s="295"/>
      <c r="D736" s="314"/>
      <c r="E736" s="297"/>
      <c r="F736" s="310"/>
      <c r="G736" s="295"/>
      <c r="H736" s="295"/>
      <c r="I736" s="300"/>
      <c r="J736" s="301"/>
      <c r="K736" s="302"/>
      <c r="L736" s="301" t="str">
        <f aca="false">A736&amp;G736&amp;H736</f>
        <v/>
      </c>
      <c r="M736" s="302" t="e">
        <f aca="false">B736&amp;F736&amp;H736&amp;C736</f>
        <v>#N/A</v>
      </c>
      <c r="N736" s="288" t="str">
        <f aca="false">+I736&amp;H736</f>
        <v/>
      </c>
    </row>
    <row r="737" customFormat="false" ht="9.75" hidden="false" customHeight="false" outlineLevel="0" collapsed="false">
      <c r="A737" s="310"/>
      <c r="B737" s="294" t="e">
        <f aca="false">VLOOKUP(A737,Adr!A:B,2,FALSE())</f>
        <v>#N/A</v>
      </c>
      <c r="C737" s="295"/>
      <c r="D737" s="314"/>
      <c r="E737" s="297"/>
      <c r="F737" s="310"/>
      <c r="G737" s="295"/>
      <c r="H737" s="295"/>
      <c r="I737" s="300"/>
      <c r="J737" s="301"/>
      <c r="K737" s="302"/>
      <c r="L737" s="301" t="str">
        <f aca="false">A737&amp;G737&amp;H737</f>
        <v/>
      </c>
      <c r="M737" s="302" t="e">
        <f aca="false">B737&amp;F737&amp;H737&amp;C737</f>
        <v>#N/A</v>
      </c>
      <c r="N737" s="288" t="str">
        <f aca="false">+I737&amp;H737</f>
        <v/>
      </c>
    </row>
    <row r="738" customFormat="false" ht="9.75" hidden="false" customHeight="false" outlineLevel="0" collapsed="false">
      <c r="A738" s="310"/>
      <c r="B738" s="294" t="e">
        <f aca="false">VLOOKUP(A738,Adr!A:B,2,FALSE())</f>
        <v>#N/A</v>
      </c>
      <c r="C738" s="295"/>
      <c r="D738" s="314"/>
      <c r="E738" s="297"/>
      <c r="F738" s="310"/>
      <c r="G738" s="295"/>
      <c r="H738" s="295"/>
      <c r="I738" s="300"/>
      <c r="J738" s="301"/>
      <c r="K738" s="302"/>
      <c r="L738" s="301" t="str">
        <f aca="false">A738&amp;G738&amp;H738</f>
        <v/>
      </c>
      <c r="M738" s="302" t="e">
        <f aca="false">B738&amp;F738&amp;H738&amp;C738</f>
        <v>#N/A</v>
      </c>
      <c r="N738" s="288" t="str">
        <f aca="false">+I738&amp;H738</f>
        <v/>
      </c>
    </row>
    <row r="739" customFormat="false" ht="9.75" hidden="false" customHeight="false" outlineLevel="0" collapsed="false">
      <c r="A739" s="310"/>
      <c r="B739" s="294" t="e">
        <f aca="false">VLOOKUP(A739,Adr!A:B,2,FALSE())</f>
        <v>#N/A</v>
      </c>
      <c r="C739" s="295"/>
      <c r="D739" s="314"/>
      <c r="E739" s="297"/>
      <c r="F739" s="310"/>
      <c r="G739" s="295"/>
      <c r="H739" s="295"/>
      <c r="I739" s="300"/>
      <c r="J739" s="301"/>
      <c r="K739" s="302"/>
      <c r="L739" s="301" t="str">
        <f aca="false">A739&amp;G739&amp;H739</f>
        <v/>
      </c>
      <c r="M739" s="302" t="e">
        <f aca="false">B739&amp;F739&amp;H739&amp;C739</f>
        <v>#N/A</v>
      </c>
      <c r="N739" s="288" t="str">
        <f aca="false">+I739&amp;H739</f>
        <v/>
      </c>
    </row>
    <row r="740" customFormat="false" ht="9.75" hidden="false" customHeight="false" outlineLevel="0" collapsed="false">
      <c r="A740" s="310"/>
      <c r="B740" s="294" t="e">
        <f aca="false">VLOOKUP(A740,Adr!A:B,2,FALSE())</f>
        <v>#N/A</v>
      </c>
      <c r="C740" s="295"/>
      <c r="D740" s="314"/>
      <c r="E740" s="297"/>
      <c r="F740" s="310"/>
      <c r="G740" s="295"/>
      <c r="H740" s="295"/>
      <c r="I740" s="300"/>
      <c r="J740" s="301"/>
      <c r="K740" s="302"/>
      <c r="L740" s="301" t="str">
        <f aca="false">A740&amp;G740&amp;H740</f>
        <v/>
      </c>
      <c r="M740" s="302" t="e">
        <f aca="false">B740&amp;F740&amp;H740&amp;C740</f>
        <v>#N/A</v>
      </c>
      <c r="N740" s="288" t="str">
        <f aca="false">+I740&amp;H740</f>
        <v/>
      </c>
    </row>
    <row r="741" customFormat="false" ht="9.75" hidden="false" customHeight="false" outlineLevel="0" collapsed="false">
      <c r="A741" s="310"/>
      <c r="B741" s="294" t="e">
        <f aca="false">VLOOKUP(A741,Adr!A:B,2,FALSE())</f>
        <v>#N/A</v>
      </c>
      <c r="C741" s="295"/>
      <c r="D741" s="314"/>
      <c r="E741" s="297"/>
      <c r="F741" s="310"/>
      <c r="G741" s="295"/>
      <c r="H741" s="295"/>
      <c r="I741" s="300"/>
      <c r="J741" s="301"/>
      <c r="K741" s="302"/>
      <c r="L741" s="301" t="str">
        <f aca="false">A741&amp;G741&amp;H741</f>
        <v/>
      </c>
      <c r="M741" s="302" t="e">
        <f aca="false">B741&amp;F741&amp;H741&amp;C741</f>
        <v>#N/A</v>
      </c>
      <c r="N741" s="288" t="str">
        <f aca="false">+I741&amp;H741</f>
        <v/>
      </c>
    </row>
    <row r="742" customFormat="false" ht="9.75" hidden="false" customHeight="false" outlineLevel="0" collapsed="false">
      <c r="A742" s="310"/>
      <c r="B742" s="294" t="e">
        <f aca="false">VLOOKUP(A742,Adr!A:B,2,FALSE())</f>
        <v>#N/A</v>
      </c>
      <c r="C742" s="295"/>
      <c r="D742" s="314"/>
      <c r="E742" s="297"/>
      <c r="F742" s="310"/>
      <c r="G742" s="295"/>
      <c r="H742" s="295"/>
      <c r="I742" s="300"/>
      <c r="J742" s="301"/>
      <c r="K742" s="302"/>
      <c r="L742" s="301" t="str">
        <f aca="false">A742&amp;G742&amp;H742</f>
        <v/>
      </c>
      <c r="M742" s="302" t="e">
        <f aca="false">B742&amp;F742&amp;H742&amp;C742</f>
        <v>#N/A</v>
      </c>
      <c r="N742" s="288" t="str">
        <f aca="false">+I742&amp;H742</f>
        <v/>
      </c>
    </row>
    <row r="743" customFormat="false" ht="9.75" hidden="false" customHeight="false" outlineLevel="0" collapsed="false">
      <c r="A743" s="310"/>
      <c r="B743" s="294" t="e">
        <f aca="false">VLOOKUP(A743,Adr!A:B,2,FALSE())</f>
        <v>#N/A</v>
      </c>
      <c r="C743" s="295"/>
      <c r="D743" s="314"/>
      <c r="E743" s="297"/>
      <c r="F743" s="310"/>
      <c r="G743" s="295"/>
      <c r="H743" s="295"/>
      <c r="I743" s="300"/>
      <c r="J743" s="301"/>
      <c r="K743" s="302"/>
      <c r="L743" s="301" t="str">
        <f aca="false">A743&amp;G743&amp;H743</f>
        <v/>
      </c>
      <c r="M743" s="302" t="e">
        <f aca="false">B743&amp;F743&amp;H743&amp;C743</f>
        <v>#N/A</v>
      </c>
      <c r="N743" s="288" t="str">
        <f aca="false">+I743&amp;H743</f>
        <v/>
      </c>
    </row>
    <row r="744" customFormat="false" ht="9.75" hidden="false" customHeight="false" outlineLevel="0" collapsed="false">
      <c r="A744" s="310"/>
      <c r="B744" s="294" t="e">
        <f aca="false">VLOOKUP(A744,Adr!A:B,2,FALSE())</f>
        <v>#N/A</v>
      </c>
      <c r="C744" s="295"/>
      <c r="D744" s="314"/>
      <c r="E744" s="297"/>
      <c r="F744" s="310"/>
      <c r="G744" s="295"/>
      <c r="H744" s="295"/>
      <c r="I744" s="300"/>
      <c r="J744" s="301"/>
      <c r="K744" s="302"/>
      <c r="L744" s="301" t="str">
        <f aca="false">A744&amp;G744&amp;H744</f>
        <v/>
      </c>
      <c r="M744" s="302" t="e">
        <f aca="false">B744&amp;F744&amp;H744&amp;C744</f>
        <v>#N/A</v>
      </c>
      <c r="N744" s="288" t="str">
        <f aca="false">+I744&amp;H744</f>
        <v/>
      </c>
    </row>
    <row r="745" customFormat="false" ht="9.75" hidden="false" customHeight="false" outlineLevel="0" collapsed="false">
      <c r="A745" s="310"/>
      <c r="B745" s="294" t="e">
        <f aca="false">VLOOKUP(A745,Adr!A:B,2,FALSE())</f>
        <v>#N/A</v>
      </c>
      <c r="C745" s="295"/>
      <c r="D745" s="314"/>
      <c r="E745" s="297"/>
      <c r="F745" s="310"/>
      <c r="G745" s="295"/>
      <c r="H745" s="295"/>
      <c r="I745" s="300"/>
      <c r="J745" s="301"/>
      <c r="K745" s="302"/>
      <c r="L745" s="301" t="str">
        <f aca="false">A745&amp;G745&amp;H745</f>
        <v/>
      </c>
      <c r="M745" s="302" t="e">
        <f aca="false">B745&amp;F745&amp;H745&amp;C745</f>
        <v>#N/A</v>
      </c>
      <c r="N745" s="288" t="str">
        <f aca="false">+I745&amp;H745</f>
        <v/>
      </c>
    </row>
    <row r="746" customFormat="false" ht="9.75" hidden="false" customHeight="false" outlineLevel="0" collapsed="false">
      <c r="A746" s="310"/>
      <c r="B746" s="294" t="e">
        <f aca="false">VLOOKUP(A746,Adr!A:B,2,FALSE())</f>
        <v>#N/A</v>
      </c>
      <c r="C746" s="295"/>
      <c r="D746" s="314"/>
      <c r="E746" s="297"/>
      <c r="F746" s="310"/>
      <c r="G746" s="295"/>
      <c r="H746" s="295"/>
      <c r="I746" s="300"/>
      <c r="J746" s="301"/>
      <c r="K746" s="302"/>
      <c r="L746" s="301" t="str">
        <f aca="false">A746&amp;G746&amp;H746</f>
        <v/>
      </c>
      <c r="M746" s="302" t="e">
        <f aca="false">B746&amp;F746&amp;H746&amp;C746</f>
        <v>#N/A</v>
      </c>
      <c r="N746" s="288" t="str">
        <f aca="false">+I746&amp;H746</f>
        <v/>
      </c>
    </row>
    <row r="747" customFormat="false" ht="9.75" hidden="false" customHeight="false" outlineLevel="0" collapsed="false">
      <c r="A747" s="310"/>
      <c r="B747" s="294" t="e">
        <f aca="false">VLOOKUP(A747,Adr!A:B,2,FALSE())</f>
        <v>#N/A</v>
      </c>
      <c r="C747" s="295"/>
      <c r="D747" s="314"/>
      <c r="E747" s="297"/>
      <c r="F747" s="310"/>
      <c r="G747" s="295"/>
      <c r="H747" s="295"/>
      <c r="I747" s="300"/>
      <c r="J747" s="301"/>
      <c r="K747" s="302"/>
      <c r="L747" s="301" t="str">
        <f aca="false">A747&amp;G747&amp;H747</f>
        <v/>
      </c>
      <c r="M747" s="302" t="e">
        <f aca="false">B747&amp;F747&amp;H747&amp;C747</f>
        <v>#N/A</v>
      </c>
      <c r="N747" s="288" t="str">
        <f aca="false">+I747&amp;H747</f>
        <v/>
      </c>
    </row>
    <row r="748" customFormat="false" ht="9.75" hidden="false" customHeight="false" outlineLevel="0" collapsed="false">
      <c r="A748" s="310"/>
      <c r="B748" s="294" t="e">
        <f aca="false">VLOOKUP(A748,Adr!A:B,2,FALSE())</f>
        <v>#N/A</v>
      </c>
      <c r="C748" s="295"/>
      <c r="D748" s="314"/>
      <c r="E748" s="297"/>
      <c r="F748" s="310"/>
      <c r="G748" s="295"/>
      <c r="H748" s="295"/>
      <c r="I748" s="300"/>
      <c r="J748" s="301"/>
      <c r="K748" s="302"/>
      <c r="L748" s="301" t="str">
        <f aca="false">A748&amp;G748&amp;H748</f>
        <v/>
      </c>
      <c r="M748" s="302" t="e">
        <f aca="false">B748&amp;F748&amp;H748&amp;C748</f>
        <v>#N/A</v>
      </c>
      <c r="N748" s="288" t="str">
        <f aca="false">+I748&amp;H748</f>
        <v/>
      </c>
    </row>
    <row r="749" customFormat="false" ht="9.75" hidden="false" customHeight="false" outlineLevel="0" collapsed="false">
      <c r="A749" s="310"/>
      <c r="B749" s="294" t="e">
        <f aca="false">VLOOKUP(A749,Adr!A:B,2,FALSE())</f>
        <v>#N/A</v>
      </c>
      <c r="C749" s="295"/>
      <c r="D749" s="314"/>
      <c r="E749" s="297"/>
      <c r="F749" s="310"/>
      <c r="G749" s="295"/>
      <c r="H749" s="295"/>
      <c r="I749" s="300"/>
      <c r="J749" s="301"/>
      <c r="K749" s="302"/>
      <c r="L749" s="301" t="str">
        <f aca="false">A749&amp;G749&amp;H749</f>
        <v/>
      </c>
      <c r="M749" s="302" t="e">
        <f aca="false">B749&amp;F749&amp;H749&amp;C749</f>
        <v>#N/A</v>
      </c>
      <c r="N749" s="288" t="str">
        <f aca="false">+I749&amp;H749</f>
        <v/>
      </c>
    </row>
    <row r="750" customFormat="false" ht="9.75" hidden="false" customHeight="false" outlineLevel="0" collapsed="false">
      <c r="A750" s="310"/>
      <c r="B750" s="294" t="e">
        <f aca="false">VLOOKUP(A750,Adr!A:B,2,FALSE())</f>
        <v>#N/A</v>
      </c>
      <c r="C750" s="295"/>
      <c r="D750" s="314"/>
      <c r="E750" s="297"/>
      <c r="F750" s="310"/>
      <c r="G750" s="295"/>
      <c r="H750" s="295"/>
      <c r="I750" s="300"/>
      <c r="J750" s="301"/>
      <c r="K750" s="302"/>
      <c r="L750" s="301" t="str">
        <f aca="false">A750&amp;G750&amp;H750</f>
        <v/>
      </c>
      <c r="M750" s="302" t="e">
        <f aca="false">B750&amp;F750&amp;H750&amp;C750</f>
        <v>#N/A</v>
      </c>
      <c r="N750" s="288" t="str">
        <f aca="false">+I750&amp;H750</f>
        <v/>
      </c>
    </row>
    <row r="751" customFormat="false" ht="9.75" hidden="false" customHeight="false" outlineLevel="0" collapsed="false">
      <c r="A751" s="310"/>
      <c r="B751" s="294" t="e">
        <f aca="false">VLOOKUP(A751,Adr!A:B,2,FALSE())</f>
        <v>#N/A</v>
      </c>
      <c r="C751" s="295"/>
      <c r="D751" s="314"/>
      <c r="E751" s="297"/>
      <c r="F751" s="310"/>
      <c r="G751" s="295"/>
      <c r="H751" s="295"/>
      <c r="I751" s="300"/>
      <c r="J751" s="301"/>
      <c r="K751" s="302"/>
      <c r="L751" s="301" t="str">
        <f aca="false">A751&amp;G751&amp;H751</f>
        <v/>
      </c>
      <c r="M751" s="302" t="e">
        <f aca="false">B751&amp;F751&amp;H751&amp;C751</f>
        <v>#N/A</v>
      </c>
      <c r="N751" s="288" t="str">
        <f aca="false">+I751&amp;H751</f>
        <v/>
      </c>
    </row>
    <row r="752" customFormat="false" ht="9.75" hidden="false" customHeight="false" outlineLevel="0" collapsed="false">
      <c r="A752" s="298"/>
      <c r="B752" s="294" t="e">
        <f aca="false">VLOOKUP(A752,Adr!A:B,2,FALSE())</f>
        <v>#N/A</v>
      </c>
      <c r="C752" s="306"/>
      <c r="D752" s="315"/>
      <c r="E752" s="305"/>
      <c r="F752" s="298"/>
      <c r="G752" s="299"/>
      <c r="H752" s="299"/>
      <c r="I752" s="301"/>
      <c r="J752" s="301"/>
      <c r="K752" s="302"/>
      <c r="L752" s="301" t="str">
        <f aca="false">A752&amp;G752&amp;H752</f>
        <v/>
      </c>
      <c r="M752" s="302" t="e">
        <f aca="false">B752&amp;F752&amp;H752&amp;C752</f>
        <v>#N/A</v>
      </c>
      <c r="N752" s="288" t="str">
        <f aca="false">+I752&amp;H752</f>
        <v/>
      </c>
    </row>
    <row r="753" customFormat="false" ht="9.75" hidden="false" customHeight="false" outlineLevel="0" collapsed="false">
      <c r="A753" s="298"/>
      <c r="B753" s="294" t="e">
        <f aca="false">VLOOKUP(A753,Adr!A:B,2,FALSE())</f>
        <v>#N/A</v>
      </c>
      <c r="C753" s="306"/>
      <c r="D753" s="315"/>
      <c r="E753" s="305"/>
      <c r="F753" s="298"/>
      <c r="G753" s="299"/>
      <c r="H753" s="299"/>
      <c r="I753" s="301"/>
      <c r="J753" s="301"/>
      <c r="K753" s="302"/>
      <c r="L753" s="301" t="str">
        <f aca="false">A753&amp;G753&amp;H753</f>
        <v/>
      </c>
      <c r="M753" s="302" t="e">
        <f aca="false">B753&amp;F753&amp;H753&amp;C753</f>
        <v>#N/A</v>
      </c>
      <c r="N753" s="288" t="str">
        <f aca="false">+I753&amp;H753</f>
        <v/>
      </c>
    </row>
    <row r="754" customFormat="false" ht="9.75" hidden="false" customHeight="false" outlineLevel="0" collapsed="false">
      <c r="A754" s="298"/>
      <c r="B754" s="294" t="e">
        <f aca="false">VLOOKUP(A754,Adr!A:B,2,FALSE())</f>
        <v>#N/A</v>
      </c>
      <c r="C754" s="306"/>
      <c r="D754" s="315"/>
      <c r="E754" s="305"/>
      <c r="F754" s="298"/>
      <c r="G754" s="299"/>
      <c r="H754" s="299"/>
      <c r="I754" s="301"/>
      <c r="J754" s="301"/>
      <c r="K754" s="302"/>
      <c r="L754" s="301" t="str">
        <f aca="false">A754&amp;G754&amp;H754</f>
        <v/>
      </c>
      <c r="M754" s="302" t="e">
        <f aca="false">B754&amp;F754&amp;H754&amp;C754</f>
        <v>#N/A</v>
      </c>
      <c r="N754" s="288" t="str">
        <f aca="false">+I754&amp;H754</f>
        <v/>
      </c>
    </row>
    <row r="755" customFormat="false" ht="9.75" hidden="false" customHeight="false" outlineLevel="0" collapsed="false">
      <c r="A755" s="298"/>
      <c r="B755" s="294" t="e">
        <f aca="false">VLOOKUP(A755,Adr!A:B,2,FALSE())</f>
        <v>#N/A</v>
      </c>
      <c r="C755" s="306"/>
      <c r="D755" s="315"/>
      <c r="E755" s="305"/>
      <c r="F755" s="298"/>
      <c r="G755" s="299"/>
      <c r="H755" s="299"/>
      <c r="I755" s="301"/>
      <c r="J755" s="301"/>
      <c r="K755" s="302"/>
      <c r="L755" s="301" t="str">
        <f aca="false">A755&amp;G755&amp;H755</f>
        <v/>
      </c>
      <c r="M755" s="302" t="e">
        <f aca="false">B755&amp;F755&amp;H755&amp;C755</f>
        <v>#N/A</v>
      </c>
      <c r="N755" s="288" t="str">
        <f aca="false">+I755&amp;H755</f>
        <v/>
      </c>
    </row>
    <row r="756" customFormat="false" ht="9.75" hidden="false" customHeight="false" outlineLevel="0" collapsed="false">
      <c r="A756" s="310"/>
      <c r="B756" s="294" t="e">
        <f aca="false">VLOOKUP(A756,Adr!A:B,2,FALSE())</f>
        <v>#N/A</v>
      </c>
      <c r="C756" s="295"/>
      <c r="D756" s="314"/>
      <c r="E756" s="305"/>
      <c r="F756" s="310"/>
      <c r="G756" s="295"/>
      <c r="H756" s="295"/>
      <c r="I756" s="300"/>
      <c r="J756" s="301"/>
      <c r="K756" s="302"/>
      <c r="L756" s="301" t="str">
        <f aca="false">A756&amp;G756&amp;H756</f>
        <v/>
      </c>
      <c r="M756" s="302" t="e">
        <f aca="false">B756&amp;F756&amp;H756&amp;C756</f>
        <v>#N/A</v>
      </c>
      <c r="N756" s="288" t="str">
        <f aca="false">+I756&amp;H756</f>
        <v/>
      </c>
    </row>
    <row r="757" customFormat="false" ht="9.75" hidden="false" customHeight="false" outlineLevel="0" collapsed="false">
      <c r="A757" s="298"/>
      <c r="B757" s="294" t="e">
        <f aca="false">VLOOKUP(A757,Adr!A:B,2,FALSE())</f>
        <v>#N/A</v>
      </c>
      <c r="C757" s="312"/>
      <c r="D757" s="311"/>
      <c r="E757" s="305"/>
      <c r="F757" s="310"/>
      <c r="G757" s="295"/>
      <c r="H757" s="295"/>
      <c r="I757" s="301"/>
      <c r="J757" s="301"/>
      <c r="K757" s="302"/>
      <c r="L757" s="301" t="str">
        <f aca="false">A757&amp;G757&amp;H757</f>
        <v/>
      </c>
      <c r="M757" s="302" t="e">
        <f aca="false">B757&amp;F757&amp;H757&amp;C757</f>
        <v>#N/A</v>
      </c>
      <c r="N757" s="288" t="str">
        <f aca="false">+I757&amp;H757</f>
        <v/>
      </c>
    </row>
    <row r="758" customFormat="false" ht="9.75" hidden="false" customHeight="false" outlineLevel="0" collapsed="false">
      <c r="A758" s="298"/>
      <c r="B758" s="294" t="e">
        <f aca="false">VLOOKUP(A758,Adr!A:B,2,FALSE())</f>
        <v>#N/A</v>
      </c>
      <c r="C758" s="312"/>
      <c r="D758" s="311"/>
      <c r="E758" s="305"/>
      <c r="F758" s="310"/>
      <c r="G758" s="295"/>
      <c r="H758" s="295"/>
      <c r="I758" s="301"/>
      <c r="J758" s="301"/>
      <c r="K758" s="302"/>
      <c r="L758" s="301" t="str">
        <f aca="false">A758&amp;G758&amp;H758</f>
        <v/>
      </c>
      <c r="M758" s="302" t="e">
        <f aca="false">B758&amp;F758&amp;H758&amp;C758</f>
        <v>#N/A</v>
      </c>
      <c r="N758" s="288" t="str">
        <f aca="false">+I758&amp;H758</f>
        <v/>
      </c>
    </row>
    <row r="759" customFormat="false" ht="9.75" hidden="false" customHeight="false" outlineLevel="0" collapsed="false">
      <c r="A759" s="298"/>
      <c r="B759" s="294" t="e">
        <f aca="false">VLOOKUP(A759,Adr!A:B,2,FALSE())</f>
        <v>#N/A</v>
      </c>
      <c r="C759" s="295"/>
      <c r="D759" s="314"/>
      <c r="E759" s="305"/>
      <c r="F759" s="310"/>
      <c r="G759" s="295"/>
      <c r="H759" s="295"/>
      <c r="I759" s="300"/>
      <c r="J759" s="301"/>
      <c r="K759" s="302"/>
      <c r="L759" s="301" t="str">
        <f aca="false">A759&amp;G759&amp;H759</f>
        <v/>
      </c>
      <c r="M759" s="302" t="e">
        <f aca="false">B759&amp;F759&amp;H759&amp;C759</f>
        <v>#N/A</v>
      </c>
      <c r="N759" s="288" t="str">
        <f aca="false">+I759&amp;H759</f>
        <v/>
      </c>
    </row>
    <row r="760" customFormat="false" ht="9.75" hidden="false" customHeight="false" outlineLevel="0" collapsed="false">
      <c r="A760" s="298"/>
      <c r="B760" s="294" t="e">
        <f aca="false">VLOOKUP(A760,Adr!A:B,2,FALSE())</f>
        <v>#N/A</v>
      </c>
      <c r="C760" s="295"/>
      <c r="D760" s="314"/>
      <c r="E760" s="305"/>
      <c r="F760" s="310"/>
      <c r="G760" s="295"/>
      <c r="H760" s="295"/>
      <c r="I760" s="300"/>
      <c r="J760" s="301"/>
      <c r="K760" s="302"/>
      <c r="L760" s="301" t="str">
        <f aca="false">A760&amp;G760&amp;H760</f>
        <v/>
      </c>
      <c r="M760" s="302" t="e">
        <f aca="false">B760&amp;F760&amp;H760&amp;C760</f>
        <v>#N/A</v>
      </c>
      <c r="N760" s="288" t="str">
        <f aca="false">+I760&amp;H760</f>
        <v/>
      </c>
    </row>
    <row r="761" customFormat="false" ht="9.75" hidden="false" customHeight="false" outlineLevel="0" collapsed="false">
      <c r="A761" s="298"/>
      <c r="B761" s="294" t="e">
        <f aca="false">VLOOKUP(A761,Adr!A:B,2,FALSE())</f>
        <v>#N/A</v>
      </c>
      <c r="C761" s="295"/>
      <c r="D761" s="314"/>
      <c r="E761" s="305"/>
      <c r="F761" s="310"/>
      <c r="G761" s="295"/>
      <c r="H761" s="295"/>
      <c r="I761" s="300"/>
      <c r="J761" s="301"/>
      <c r="K761" s="302"/>
      <c r="L761" s="301" t="str">
        <f aca="false">A761&amp;G761&amp;H761</f>
        <v/>
      </c>
      <c r="M761" s="302" t="e">
        <f aca="false">B761&amp;F761&amp;H761&amp;C761</f>
        <v>#N/A</v>
      </c>
      <c r="N761" s="288" t="str">
        <f aca="false">+I761&amp;H761</f>
        <v/>
      </c>
    </row>
    <row r="762" customFormat="false" ht="9.75" hidden="false" customHeight="false" outlineLevel="0" collapsed="false">
      <c r="A762" s="310"/>
      <c r="B762" s="294" t="e">
        <f aca="false">VLOOKUP(A762,Adr!A:B,2,FALSE())</f>
        <v>#N/A</v>
      </c>
      <c r="C762" s="295"/>
      <c r="D762" s="314"/>
      <c r="E762" s="297"/>
      <c r="F762" s="310"/>
      <c r="G762" s="295"/>
      <c r="H762" s="295"/>
      <c r="I762" s="300"/>
      <c r="J762" s="301"/>
      <c r="K762" s="302"/>
      <c r="L762" s="301" t="str">
        <f aca="false">A762&amp;G762&amp;H762</f>
        <v/>
      </c>
      <c r="M762" s="302" t="e">
        <f aca="false">B762&amp;F762&amp;H762&amp;C762</f>
        <v>#N/A</v>
      </c>
      <c r="N762" s="288" t="str">
        <f aca="false">+I762&amp;H762</f>
        <v/>
      </c>
    </row>
    <row r="763" customFormat="false" ht="9.75" hidden="false" customHeight="false" outlineLevel="0" collapsed="false">
      <c r="C763" s="306"/>
      <c r="G763" s="295"/>
      <c r="H763" s="295"/>
    </row>
    <row r="764" customFormat="false" ht="9.75" hidden="false" customHeight="false" outlineLevel="0" collapsed="false">
      <c r="C764" s="306"/>
      <c r="G764" s="295"/>
      <c r="H764" s="295"/>
    </row>
    <row r="765" customFormat="false" ht="9.75" hidden="false" customHeight="false" outlineLevel="0" collapsed="false">
      <c r="G765" s="295"/>
      <c r="H765" s="295"/>
    </row>
    <row r="766" customFormat="false" ht="9.75" hidden="false" customHeight="false" outlineLevel="0" collapsed="false">
      <c r="G766" s="295"/>
      <c r="H766" s="295"/>
    </row>
    <row r="767" customFormat="false" ht="9.75" hidden="false" customHeight="false" outlineLevel="0" collapsed="false">
      <c r="G767" s="295"/>
      <c r="H767" s="295"/>
    </row>
    <row r="768" customFormat="false" ht="9.75" hidden="false" customHeight="false" outlineLevel="0" collapsed="false">
      <c r="G768" s="295"/>
      <c r="H768" s="295"/>
    </row>
  </sheetData>
  <sheetProtection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15" activeCellId="0" sqref="F15"/>
    </sheetView>
  </sheetViews>
  <sheetFormatPr defaultColWidth="8.6796875" defaultRowHeight="12" zeroHeight="false" outlineLevelRow="0" outlineLevelCol="0"/>
  <cols>
    <col collapsed="false" customWidth="true" hidden="false" outlineLevel="0" max="1" min="1" style="316" width="24.09"/>
    <col collapsed="false" customWidth="true" hidden="false" outlineLevel="0" max="2" min="2" style="316" width="2.09"/>
    <col collapsed="false" customWidth="true" hidden="false" outlineLevel="0" max="3" min="3" style="316" width="5"/>
    <col collapsed="false" customWidth="true" hidden="false" outlineLevel="0" max="4" min="4" style="316" width="14"/>
    <col collapsed="false" customWidth="true" hidden="false" outlineLevel="0" max="5" min="5" style="316" width="6.54"/>
    <col collapsed="false" customWidth="true" hidden="false" outlineLevel="0" max="7" min="7" style="316" width="41.54"/>
    <col collapsed="false" customWidth="true" hidden="false" outlineLevel="0" max="8" min="8" style="316" width="2"/>
    <col collapsed="false" customWidth="true" hidden="false" outlineLevel="0" max="9" min="9" style="316" width="6.54"/>
    <col collapsed="false" customWidth="true" hidden="false" outlineLevel="0" max="10" min="10" style="316" width="41.09"/>
  </cols>
  <sheetData>
    <row r="1" s="318" customFormat="true" ht="12.75" hidden="false" customHeight="false" outlineLevel="0" collapsed="false">
      <c r="A1" s="317" t="s">
        <v>2409</v>
      </c>
      <c r="B1" s="317"/>
      <c r="C1" s="317" t="s">
        <v>373</v>
      </c>
      <c r="D1" s="317" t="s">
        <v>2870</v>
      </c>
      <c r="E1" s="317" t="s">
        <v>2871</v>
      </c>
      <c r="F1" s="317" t="s">
        <v>352</v>
      </c>
      <c r="G1" s="317" t="s">
        <v>2872</v>
      </c>
      <c r="H1" s="317"/>
      <c r="I1" s="317" t="s">
        <v>352</v>
      </c>
      <c r="J1" s="317" t="s">
        <v>2873</v>
      </c>
      <c r="K1" s="317"/>
      <c r="L1" s="317"/>
      <c r="M1" s="317"/>
      <c r="N1" s="317"/>
    </row>
    <row r="2" customFormat="false" ht="12" hidden="false" customHeight="false" outlineLevel="0" collapsed="false">
      <c r="A2" s="316" t="s">
        <v>2874</v>
      </c>
      <c r="C2" s="316" t="s">
        <v>376</v>
      </c>
      <c r="D2" s="316" t="s">
        <v>2875</v>
      </c>
      <c r="E2" s="316" t="n">
        <v>1</v>
      </c>
      <c r="F2" s="316" t="s">
        <v>356</v>
      </c>
      <c r="G2" s="316" t="s">
        <v>2876</v>
      </c>
      <c r="I2" s="316" t="s">
        <v>354</v>
      </c>
      <c r="J2" s="316" t="s">
        <v>2877</v>
      </c>
    </row>
    <row r="3" customFormat="false" ht="12" hidden="false" customHeight="false" outlineLevel="0" collapsed="false">
      <c r="A3" s="316" t="s">
        <v>2450</v>
      </c>
      <c r="C3" s="316" t="s">
        <v>378</v>
      </c>
      <c r="D3" s="316" t="s">
        <v>2878</v>
      </c>
      <c r="E3" s="316" t="n">
        <v>1</v>
      </c>
      <c r="F3" s="316" t="s">
        <v>356</v>
      </c>
      <c r="G3" s="316" t="s">
        <v>2876</v>
      </c>
      <c r="I3" s="316" t="s">
        <v>356</v>
      </c>
      <c r="J3" s="316" t="s">
        <v>357</v>
      </c>
    </row>
    <row r="4" customFormat="false" ht="12" hidden="false" customHeight="false" outlineLevel="0" collapsed="false">
      <c r="A4" s="316" t="s">
        <v>2596</v>
      </c>
      <c r="C4" s="316" t="s">
        <v>380</v>
      </c>
      <c r="D4" s="316" t="s">
        <v>2879</v>
      </c>
      <c r="E4" s="316" t="n">
        <v>1</v>
      </c>
      <c r="F4" s="316" t="s">
        <v>356</v>
      </c>
      <c r="G4" s="316" t="s">
        <v>2876</v>
      </c>
      <c r="I4" s="316" t="s">
        <v>358</v>
      </c>
      <c r="J4" s="316" t="s">
        <v>359</v>
      </c>
    </row>
    <row r="5" customFormat="false" ht="12" hidden="false" customHeight="false" outlineLevel="0" collapsed="false">
      <c r="A5" s="316" t="s">
        <v>2472</v>
      </c>
      <c r="C5" s="316" t="s">
        <v>382</v>
      </c>
      <c r="D5" s="316" t="s">
        <v>2880</v>
      </c>
      <c r="E5" s="316" t="n">
        <v>1</v>
      </c>
      <c r="F5" s="316" t="s">
        <v>356</v>
      </c>
      <c r="G5" s="316" t="s">
        <v>2876</v>
      </c>
      <c r="I5" s="316" t="s">
        <v>360</v>
      </c>
      <c r="J5" s="316" t="s">
        <v>361</v>
      </c>
    </row>
    <row r="6" customFormat="false" ht="12" hidden="false" customHeight="false" outlineLevel="0" collapsed="false">
      <c r="A6" s="316" t="s">
        <v>2881</v>
      </c>
      <c r="C6" s="316" t="s">
        <v>384</v>
      </c>
      <c r="D6" s="316" t="s">
        <v>2882</v>
      </c>
      <c r="E6" s="316" t="n">
        <v>1</v>
      </c>
      <c r="F6" s="316" t="s">
        <v>356</v>
      </c>
      <c r="G6" s="316" t="s">
        <v>2876</v>
      </c>
      <c r="I6" s="316" t="s">
        <v>362</v>
      </c>
      <c r="J6" s="316" t="s">
        <v>2883</v>
      </c>
    </row>
    <row r="7" customFormat="false" ht="12" hidden="false" customHeight="false" outlineLevel="0" collapsed="false">
      <c r="A7" s="316" t="s">
        <v>2884</v>
      </c>
      <c r="C7" s="316" t="s">
        <v>386</v>
      </c>
      <c r="D7" s="316" t="s">
        <v>2885</v>
      </c>
      <c r="E7" s="316" t="n">
        <v>2</v>
      </c>
      <c r="F7" s="316" t="s">
        <v>358</v>
      </c>
      <c r="G7" s="316" t="s">
        <v>2886</v>
      </c>
    </row>
    <row r="8" customFormat="false" ht="12" hidden="false" customHeight="false" outlineLevel="0" collapsed="false">
      <c r="A8" s="316" t="s">
        <v>2485</v>
      </c>
      <c r="C8" s="316" t="s">
        <v>388</v>
      </c>
      <c r="D8" s="316" t="s">
        <v>2887</v>
      </c>
      <c r="E8" s="316" t="n">
        <v>3</v>
      </c>
      <c r="F8" s="316" t="s">
        <v>358</v>
      </c>
      <c r="G8" s="316" t="s">
        <v>2888</v>
      </c>
    </row>
    <row r="9" customFormat="false" ht="12" hidden="false" customHeight="false" outlineLevel="0" collapsed="false">
      <c r="A9" s="316" t="s">
        <v>2889</v>
      </c>
      <c r="C9" s="316" t="s">
        <v>390</v>
      </c>
      <c r="D9" s="316" t="s">
        <v>2890</v>
      </c>
      <c r="E9" s="316" t="n">
        <v>3</v>
      </c>
      <c r="F9" s="316" t="s">
        <v>358</v>
      </c>
      <c r="G9" s="316" t="s">
        <v>2891</v>
      </c>
    </row>
    <row r="10" customFormat="false" ht="12" hidden="false" customHeight="false" outlineLevel="0" collapsed="false">
      <c r="A10" s="316" t="s">
        <v>2723</v>
      </c>
      <c r="C10" s="316" t="s">
        <v>392</v>
      </c>
      <c r="D10" s="316" t="s">
        <v>2892</v>
      </c>
      <c r="E10" s="316" t="n">
        <v>4</v>
      </c>
      <c r="F10" s="316" t="s">
        <v>358</v>
      </c>
      <c r="G10" s="316" t="s">
        <v>2893</v>
      </c>
    </row>
    <row r="11" customFormat="false" ht="12" hidden="false" customHeight="false" outlineLevel="0" collapsed="false">
      <c r="A11" s="316" t="s">
        <v>2726</v>
      </c>
      <c r="C11" s="316" t="s">
        <v>394</v>
      </c>
      <c r="D11" s="316" t="s">
        <v>2894</v>
      </c>
      <c r="E11" s="316" t="n">
        <v>4</v>
      </c>
      <c r="F11" s="316" t="s">
        <v>354</v>
      </c>
      <c r="G11" s="316" t="s">
        <v>2893</v>
      </c>
    </row>
    <row r="12" customFormat="false" ht="12" hidden="false" customHeight="false" outlineLevel="0" collapsed="false">
      <c r="A12" s="316" t="s">
        <v>2609</v>
      </c>
      <c r="C12" s="316" t="s">
        <v>396</v>
      </c>
      <c r="D12" s="316" t="s">
        <v>2895</v>
      </c>
      <c r="E12" s="316" t="n">
        <v>4</v>
      </c>
      <c r="F12" s="316" t="s">
        <v>354</v>
      </c>
      <c r="G12" s="316" t="s">
        <v>2893</v>
      </c>
    </row>
    <row r="13" customFormat="false" ht="12" hidden="false" customHeight="false" outlineLevel="0" collapsed="false">
      <c r="A13" s="316" t="s">
        <v>2737</v>
      </c>
      <c r="C13" s="316" t="s">
        <v>398</v>
      </c>
      <c r="D13" s="316" t="s">
        <v>2896</v>
      </c>
      <c r="E13" s="316" t="n">
        <v>4</v>
      </c>
      <c r="F13" s="316" t="s">
        <v>362</v>
      </c>
      <c r="G13" s="316" t="s">
        <v>2893</v>
      </c>
    </row>
    <row r="14" customFormat="false" ht="12" hidden="false" customHeight="false" outlineLevel="0" collapsed="false">
      <c r="A14" s="316" t="s">
        <v>2452</v>
      </c>
      <c r="C14" s="316" t="s">
        <v>400</v>
      </c>
      <c r="D14" s="316" t="s">
        <v>2897</v>
      </c>
      <c r="E14" s="316" t="n">
        <v>4</v>
      </c>
      <c r="F14" s="316" t="s">
        <v>358</v>
      </c>
      <c r="G14" s="316" t="s">
        <v>2893</v>
      </c>
    </row>
    <row r="15" customFormat="false" ht="12" hidden="false" customHeight="false" outlineLevel="0" collapsed="false">
      <c r="A15" s="316" t="s">
        <v>2454</v>
      </c>
      <c r="C15" s="316" t="s">
        <v>402</v>
      </c>
    </row>
    <row r="16" customFormat="false" ht="12" hidden="false" customHeight="false" outlineLevel="0" collapsed="false">
      <c r="A16" s="316" t="s">
        <v>2611</v>
      </c>
      <c r="C16" s="316" t="s">
        <v>403</v>
      </c>
    </row>
    <row r="17" customFormat="false" ht="12" hidden="false" customHeight="false" outlineLevel="0" collapsed="false">
      <c r="A17" s="316" t="s">
        <v>2487</v>
      </c>
      <c r="C17" s="316" t="s">
        <v>404</v>
      </c>
    </row>
    <row r="18" customFormat="false" ht="12" hidden="false" customHeight="false" outlineLevel="0" collapsed="false">
      <c r="A18" s="316" t="s">
        <v>2613</v>
      </c>
      <c r="C18" s="316" t="s">
        <v>405</v>
      </c>
    </row>
    <row r="19" customFormat="false" ht="12" hidden="false" customHeight="false" outlineLevel="0" collapsed="false">
      <c r="A19" s="316" t="s">
        <v>2615</v>
      </c>
      <c r="C19" s="316" t="s">
        <v>406</v>
      </c>
    </row>
    <row r="20" customFormat="false" ht="12" hidden="false" customHeight="false" outlineLevel="0" collapsed="false">
      <c r="A20" s="316" t="s">
        <v>2739</v>
      </c>
      <c r="C20" s="316" t="s">
        <v>2898</v>
      </c>
    </row>
    <row r="21" customFormat="false" ht="12" hidden="false" customHeight="false" outlineLevel="0" collapsed="false">
      <c r="A21" s="316" t="s">
        <v>2899</v>
      </c>
      <c r="C21" s="316" t="s">
        <v>2900</v>
      </c>
    </row>
    <row r="22" customFormat="false" ht="12" hidden="false" customHeight="false" outlineLevel="0" collapsed="false">
      <c r="A22" s="316" t="s">
        <v>2901</v>
      </c>
      <c r="C22" s="316" t="s">
        <v>2902</v>
      </c>
    </row>
    <row r="23" customFormat="false" ht="12" hidden="false" customHeight="false" outlineLevel="0" collapsed="false">
      <c r="A23" s="316" t="s">
        <v>2753</v>
      </c>
      <c r="C23" s="316" t="s">
        <v>2903</v>
      </c>
    </row>
    <row r="24" customFormat="false" ht="12" hidden="false" customHeight="false" outlineLevel="0" collapsed="false">
      <c r="A24" s="316" t="s">
        <v>2904</v>
      </c>
      <c r="C24" s="316" t="s">
        <v>2905</v>
      </c>
    </row>
    <row r="25" customFormat="false" ht="12" hidden="false" customHeight="false" outlineLevel="0" collapsed="false">
      <c r="A25" s="316" t="s">
        <v>2755</v>
      </c>
      <c r="C25" s="316" t="s">
        <v>2906</v>
      </c>
    </row>
    <row r="26" customFormat="false" ht="12" hidden="false" customHeight="false" outlineLevel="0" collapsed="false">
      <c r="A26" s="316" t="s">
        <v>2618</v>
      </c>
      <c r="C26" s="316" t="s">
        <v>2907</v>
      </c>
    </row>
    <row r="27" customFormat="false" ht="12" hidden="false" customHeight="false" outlineLevel="0" collapsed="false">
      <c r="A27" s="316" t="s">
        <v>2468</v>
      </c>
      <c r="C27" s="316" t="s">
        <v>2908</v>
      </c>
    </row>
    <row r="28" customFormat="false" ht="12" hidden="false" customHeight="false" outlineLevel="0" collapsed="false">
      <c r="A28" s="316" t="s">
        <v>2499</v>
      </c>
    </row>
    <row r="29" customFormat="false" ht="12" hidden="false" customHeight="false" outlineLevel="0" collapsed="false">
      <c r="A29" s="316" t="s">
        <v>2504</v>
      </c>
    </row>
    <row r="30" customFormat="false" ht="12" hidden="false" customHeight="false" outlineLevel="0" collapsed="false">
      <c r="A30" s="316" t="s">
        <v>2757</v>
      </c>
    </row>
    <row r="31" customFormat="false" ht="12" hidden="false" customHeight="false" outlineLevel="0" collapsed="false">
      <c r="A31" s="316" t="s">
        <v>2620</v>
      </c>
    </row>
    <row r="32" customFormat="false" ht="12" hidden="false" customHeight="false" outlineLevel="0" collapsed="false">
      <c r="A32" s="316" t="s">
        <v>2759</v>
      </c>
    </row>
    <row r="33" customFormat="false" ht="12" hidden="false" customHeight="false" outlineLevel="0" collapsed="false">
      <c r="A33" s="316" t="s">
        <v>2511</v>
      </c>
    </row>
    <row r="34" customFormat="false" ht="12" hidden="false" customHeight="false" outlineLevel="0" collapsed="false">
      <c r="A34" s="316" t="s">
        <v>2762</v>
      </c>
    </row>
    <row r="35" customFormat="false" ht="12" hidden="false" customHeight="false" outlineLevel="0" collapsed="false">
      <c r="A35" s="316" t="s">
        <v>2799</v>
      </c>
    </row>
    <row r="36" customFormat="false" ht="12" hidden="false" customHeight="false" outlineLevel="0" collapsed="false">
      <c r="A36" s="316" t="s">
        <v>2513</v>
      </c>
    </row>
    <row r="37" customFormat="false" ht="12" hidden="false" customHeight="false" outlineLevel="0" collapsed="false">
      <c r="A37" s="316" t="s">
        <v>2770</v>
      </c>
    </row>
    <row r="38" customFormat="false" ht="12" hidden="false" customHeight="false" outlineLevel="0" collapsed="false">
      <c r="A38" s="316" t="s">
        <v>2909</v>
      </c>
    </row>
    <row r="39" customFormat="false" ht="12" hidden="false" customHeight="false" outlineLevel="0" collapsed="false">
      <c r="A39" s="316" t="s">
        <v>2776</v>
      </c>
    </row>
    <row r="40" customFormat="false" ht="12" hidden="false" customHeight="false" outlineLevel="0" collapsed="false">
      <c r="A40" s="316" t="s">
        <v>2859</v>
      </c>
    </row>
    <row r="41" customFormat="false" ht="12" hidden="false" customHeight="false" outlineLevel="0" collapsed="false">
      <c r="A41" s="316" t="s">
        <v>2470</v>
      </c>
    </row>
    <row r="42" customFormat="false" ht="12" hidden="false" customHeight="false" outlineLevel="0" collapsed="false">
      <c r="A42" s="316" t="s">
        <v>2627</v>
      </c>
    </row>
    <row r="43" customFormat="false" ht="12" hidden="false" customHeight="false" outlineLevel="0" collapsed="false">
      <c r="A43" s="316" t="s">
        <v>2910</v>
      </c>
    </row>
    <row r="44" customFormat="false" ht="12" hidden="false" customHeight="false" outlineLevel="0" collapsed="false">
      <c r="A44" s="316" t="s">
        <v>2911</v>
      </c>
    </row>
    <row r="45" customFormat="false" ht="12" hidden="false" customHeight="false" outlineLevel="0" collapsed="false">
      <c r="A45" s="316" t="s">
        <v>2912</v>
      </c>
    </row>
    <row r="46" customFormat="false" ht="12" hidden="false" customHeight="false" outlineLevel="0" collapsed="false">
      <c r="A46" s="316" t="s">
        <v>2782</v>
      </c>
    </row>
    <row r="47" customFormat="false" ht="12" hidden="false" customHeight="false" outlineLevel="0" collapsed="false">
      <c r="A47" s="316" t="s">
        <v>2555</v>
      </c>
    </row>
    <row r="48" customFormat="false" ht="12" hidden="false" customHeight="false" outlineLevel="0" collapsed="false">
      <c r="A48" s="316" t="s">
        <v>2634</v>
      </c>
    </row>
    <row r="49" customFormat="false" ht="12" hidden="false" customHeight="false" outlineLevel="0" collapsed="false">
      <c r="A49" s="316" t="s">
        <v>2630</v>
      </c>
    </row>
    <row r="50" customFormat="false" ht="12" hidden="false" customHeight="false" outlineLevel="0" collapsed="false">
      <c r="A50" s="316" t="s">
        <v>2862</v>
      </c>
    </row>
    <row r="51" customFormat="false" ht="12" hidden="false" customHeight="false" outlineLevel="0" collapsed="false">
      <c r="A51" s="316" t="s">
        <v>2784</v>
      </c>
    </row>
    <row r="52" customFormat="false" ht="12" hidden="false" customHeight="false" outlineLevel="0" collapsed="false">
      <c r="A52" s="316" t="s">
        <v>2557</v>
      </c>
    </row>
    <row r="53" customFormat="false" ht="12" hidden="false" customHeight="false" outlineLevel="0" collapsed="false">
      <c r="A53" s="316" t="s">
        <v>2913</v>
      </c>
    </row>
    <row r="54" customFormat="false" ht="12" hidden="false" customHeight="false" outlineLevel="0" collapsed="false">
      <c r="A54" s="316" t="s">
        <v>2786</v>
      </c>
    </row>
    <row r="55" customFormat="false" ht="12" hidden="false" customHeight="false" outlineLevel="0" collapsed="false">
      <c r="A55" s="316" t="s">
        <v>2914</v>
      </c>
    </row>
    <row r="56" customFormat="false" ht="12" hidden="false" customHeight="false" outlineLevel="0" collapsed="false">
      <c r="A56" s="316" t="s">
        <v>2564</v>
      </c>
    </row>
    <row r="57" customFormat="false" ht="12" hidden="false" customHeight="false" outlineLevel="0" collapsed="false">
      <c r="A57" s="316" t="s">
        <v>2915</v>
      </c>
    </row>
    <row r="58" customFormat="false" ht="12" hidden="false" customHeight="false" outlineLevel="0" collapsed="false">
      <c r="A58" s="316" t="s">
        <v>2856</v>
      </c>
    </row>
    <row r="59" customFormat="false" ht="12" hidden="false" customHeight="false" outlineLevel="0" collapsed="false">
      <c r="A59" s="316" t="s">
        <v>2916</v>
      </c>
    </row>
    <row r="60" customFormat="false" ht="12" hidden="false" customHeight="false" outlineLevel="0" collapsed="false">
      <c r="A60" s="316" t="s">
        <v>2788</v>
      </c>
    </row>
    <row r="61" customFormat="false" ht="12" hidden="false" customHeight="false" outlineLevel="0" collapsed="false">
      <c r="A61" s="316" t="s">
        <v>2917</v>
      </c>
    </row>
    <row r="62" customFormat="false" ht="12" hidden="false" customHeight="false" outlineLevel="0" collapsed="false">
      <c r="A62" s="316" t="s">
        <v>2790</v>
      </c>
    </row>
    <row r="63" customFormat="false" ht="12" hidden="false" customHeight="false" outlineLevel="0" collapsed="false">
      <c r="A63" s="316" t="s">
        <v>2918</v>
      </c>
    </row>
    <row r="64" customFormat="false" ht="12" hidden="false" customHeight="false" outlineLevel="0" collapsed="false">
      <c r="A64" s="316" t="s">
        <v>2577</v>
      </c>
    </row>
    <row r="65" customFormat="false" ht="12" hidden="false" customHeight="false" outlineLevel="0" collapsed="false">
      <c r="A65" s="316" t="s">
        <v>2792</v>
      </c>
    </row>
    <row r="66" customFormat="false" ht="12" hidden="false" customHeight="false" outlineLevel="0" collapsed="false">
      <c r="A66" s="316" t="s">
        <v>2655</v>
      </c>
    </row>
    <row r="67" customFormat="false" ht="12" hidden="false" customHeight="false" outlineLevel="0" collapsed="false">
      <c r="A67" s="316" t="s">
        <v>2919</v>
      </c>
    </row>
    <row r="68" customFormat="false" ht="12" hidden="false" customHeight="false" outlineLevel="0" collapsed="false">
      <c r="A68" s="316" t="s">
        <v>2794</v>
      </c>
    </row>
    <row r="69" customFormat="false" ht="12" hidden="false" customHeight="false" outlineLevel="0" collapsed="false">
      <c r="A69" s="316" t="s">
        <v>2920</v>
      </c>
    </row>
    <row r="70" customFormat="false" ht="12" hidden="false" customHeight="false" outlineLevel="0" collapsed="false">
      <c r="A70" s="316" t="s">
        <v>2921</v>
      </c>
    </row>
    <row r="71" customFormat="false" ht="12" hidden="false" customHeight="false" outlineLevel="0" collapsed="false">
      <c r="A71" s="316" t="s">
        <v>2462</v>
      </c>
    </row>
    <row r="72" customFormat="false" ht="12" hidden="false" customHeight="false" outlineLevel="0" collapsed="false">
      <c r="A72" s="316" t="s">
        <v>2579</v>
      </c>
    </row>
    <row r="73" customFormat="false" ht="12" hidden="false" customHeight="false" outlineLevel="0" collapsed="false">
      <c r="A73" s="316" t="s">
        <v>2922</v>
      </c>
    </row>
    <row r="74" customFormat="false" ht="12" hidden="false" customHeight="false" outlineLevel="0" collapsed="false">
      <c r="A74" s="316" t="s">
        <v>2584</v>
      </c>
    </row>
    <row r="75" customFormat="false" ht="12" hidden="false" customHeight="false" outlineLevel="0" collapsed="false">
      <c r="A75" s="316" t="s">
        <v>2586</v>
      </c>
    </row>
    <row r="76" customFormat="false" ht="12" hidden="false" customHeight="false" outlineLevel="0" collapsed="false">
      <c r="A76" s="316" t="s">
        <v>2658</v>
      </c>
    </row>
    <row r="77" customFormat="false" ht="12" hidden="false" customHeight="false" outlineLevel="0" collapsed="false">
      <c r="A77" s="316" t="s">
        <v>2667</v>
      </c>
    </row>
    <row r="78" customFormat="false" ht="12" hidden="false" customHeight="false" outlineLevel="0" collapsed="false">
      <c r="A78" s="316" t="s">
        <v>2923</v>
      </c>
    </row>
    <row r="79" customFormat="false" ht="12" hidden="false" customHeight="false" outlineLevel="0" collapsed="false">
      <c r="A79" s="316" t="s">
        <v>2924</v>
      </c>
    </row>
    <row r="80" customFormat="false" ht="12" hidden="false" customHeight="false" outlineLevel="0" collapsed="false">
      <c r="A80" s="316" t="s">
        <v>2689</v>
      </c>
    </row>
    <row r="81" customFormat="false" ht="12" hidden="false" customHeight="false" outlineLevel="0" collapsed="false">
      <c r="A81" s="316" t="s">
        <v>2693</v>
      </c>
    </row>
    <row r="82" customFormat="false" ht="12" hidden="false" customHeight="false" outlineLevel="0" collapsed="false">
      <c r="A82" s="316" t="s">
        <v>2854</v>
      </c>
    </row>
    <row r="83" customFormat="false" ht="12" hidden="false" customHeight="false" outlineLevel="0" collapsed="false">
      <c r="A83" s="316" t="s">
        <v>2925</v>
      </c>
    </row>
    <row r="84" customFormat="false" ht="12" hidden="false" customHeight="false" outlineLevel="0" collapsed="false">
      <c r="A84" s="316" t="s">
        <v>2801</v>
      </c>
    </row>
    <row r="85" customFormat="false" ht="12" hidden="false" customHeight="false" outlineLevel="0" collapsed="false">
      <c r="A85" s="316" t="s">
        <v>2466</v>
      </c>
    </row>
    <row r="86" customFormat="false" ht="12" hidden="false" customHeight="false" outlineLevel="0" collapsed="false">
      <c r="A86" s="316" t="s">
        <v>2478</v>
      </c>
    </row>
    <row r="87" customFormat="false" ht="12" hidden="false" customHeight="false" outlineLevel="0" collapsed="false">
      <c r="A87" s="316" t="s">
        <v>2803</v>
      </c>
    </row>
    <row r="88" customFormat="false" ht="12" hidden="false" customHeight="false" outlineLevel="0" collapsed="false">
      <c r="A88" s="316" t="s">
        <v>2696</v>
      </c>
    </row>
    <row r="89" customFormat="false" ht="12" hidden="false" customHeight="false" outlineLevel="0" collapsed="false">
      <c r="A89" s="316" t="s">
        <v>2561</v>
      </c>
    </row>
    <row r="90" customFormat="false" ht="12" hidden="false" customHeight="false" outlineLevel="0" collapsed="false">
      <c r="A90" s="316" t="s">
        <v>2588</v>
      </c>
    </row>
    <row r="91" customFormat="false" ht="12" hidden="false" customHeight="false" outlineLevel="0" collapsed="false">
      <c r="A91" s="316" t="s">
        <v>2706</v>
      </c>
    </row>
    <row r="92" customFormat="false" ht="12" hidden="false" customHeight="false" outlineLevel="0" collapsed="false">
      <c r="A92" s="316" t="s">
        <v>2831</v>
      </c>
    </row>
    <row r="93" customFormat="false" ht="12" hidden="false" customHeight="false" outlineLevel="0" collapsed="false">
      <c r="A93" s="316" t="s">
        <v>2926</v>
      </c>
    </row>
    <row r="94" customFormat="false" ht="12" hidden="false" customHeight="false" outlineLevel="0" collapsed="false">
      <c r="A94" s="316" t="s">
        <v>2833</v>
      </c>
    </row>
    <row r="95" customFormat="false" ht="12" hidden="false" customHeight="false" outlineLevel="0" collapsed="false">
      <c r="A95" s="316" t="s">
        <v>2594</v>
      </c>
    </row>
    <row r="96" customFormat="false" ht="12" hidden="false" customHeight="false" outlineLevel="0" collapsed="false">
      <c r="A96" s="316" t="s">
        <v>2836</v>
      </c>
    </row>
    <row r="97" customFormat="false" ht="12" hidden="false" customHeight="false" outlineLevel="0" collapsed="false">
      <c r="A97" s="316" t="s">
        <v>2456</v>
      </c>
    </row>
    <row r="98" customFormat="false" ht="12" hidden="false" customHeight="false" outlineLevel="0" collapsed="false">
      <c r="A98" s="316" t="s">
        <v>2712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0"/>
  <sheetViews>
    <sheetView showFormulas="false" showGridLines="true" showRowColHeaders="true" showZeros="true" rightToLeft="false" tabSelected="true" showOutlineSymbols="true" defaultGridColor="true" view="normal" topLeftCell="A10" colorId="64" zoomScale="100" zoomScaleNormal="100" zoomScalePageLayoutView="100" workbookViewId="0">
      <selection pane="topLeft" activeCell="B15" activeCellId="0" sqref="B15"/>
    </sheetView>
  </sheetViews>
  <sheetFormatPr defaultColWidth="9.09375" defaultRowHeight="15" zeroHeight="false" outlineLevelRow="0" outlineLevelCol="0"/>
  <cols>
    <col collapsed="false" customWidth="true" hidden="false" outlineLevel="0" max="1" min="1" style="319" width="18.45"/>
    <col collapsed="false" customWidth="true" hidden="false" outlineLevel="0" max="2" min="2" style="319" width="37"/>
    <col collapsed="false" customWidth="true" hidden="false" outlineLevel="0" max="3" min="3" style="319" width="37.54"/>
    <col collapsed="false" customWidth="true" hidden="false" outlineLevel="0" max="4" min="4" style="320" width="10.45"/>
    <col collapsed="false" customWidth="true" hidden="false" outlineLevel="0" max="5" min="5" style="320" width="37.54"/>
    <col collapsed="false" customWidth="true" hidden="false" outlineLevel="0" max="6" min="6" style="320" width="36.45"/>
    <col collapsed="false" customWidth="false" hidden="false" outlineLevel="0" max="13" min="7" style="320" width="9.09"/>
    <col collapsed="false" customWidth="true" hidden="true" outlineLevel="0" max="14" min="14" style="320" width="38.54"/>
    <col collapsed="false" customWidth="false" hidden="true" outlineLevel="0" max="16" min="15" style="320" width="9.09"/>
    <col collapsed="false" customWidth="false" hidden="false" outlineLevel="0" max="16384" min="17" style="320" width="9.09"/>
  </cols>
  <sheetData>
    <row r="1" customFormat="false" ht="37.5" hidden="false" customHeight="true" outlineLevel="0" collapsed="false">
      <c r="A1" s="321" t="str">
        <f aca="false">Spolu!C3&amp;", "&amp;Spolu!C6</f>
        <v>Zápasnícky klub Baník Prievidza, o. z., Ulica olympionikov 464/4, Prievidza, 971 01</v>
      </c>
      <c r="B1" s="321"/>
      <c r="C1" s="321"/>
      <c r="N1" s="320" t="str">
        <f aca="false">O1&amp;" - "&amp;P1</f>
        <v>a - príspevok uznaným športom</v>
      </c>
      <c r="O1" s="320" t="s">
        <v>376</v>
      </c>
      <c r="P1" s="320" t="s">
        <v>377</v>
      </c>
    </row>
    <row r="2" customFormat="false" ht="15" hidden="false" customHeight="false" outlineLevel="0" collapsed="false">
      <c r="N2" s="320" t="str">
        <f aca="false">O2&amp;" - "&amp;P2</f>
        <v>b - príspevok Slovenskému olympijskému a športovému výboru</v>
      </c>
      <c r="O2" s="320" t="s">
        <v>378</v>
      </c>
      <c r="P2" s="320" t="s">
        <v>379</v>
      </c>
    </row>
    <row r="3" customFormat="false" ht="15" hidden="false" customHeight="true" outlineLevel="0" collapsed="false">
      <c r="E3" s="322" t="s">
        <v>2927</v>
      </c>
      <c r="F3" s="322"/>
      <c r="N3" s="320" t="str">
        <f aca="false">O3&amp;" - "&amp;P3</f>
        <v>c - príspevok Slovenskému paralympijskému výboru</v>
      </c>
      <c r="O3" s="320" t="s">
        <v>380</v>
      </c>
      <c r="P3" s="320" t="s">
        <v>381</v>
      </c>
    </row>
    <row r="4" customFormat="false" ht="45.75" hidden="false" customHeight="true" outlineLevel="0" collapsed="false">
      <c r="E4" s="322"/>
      <c r="F4" s="322"/>
      <c r="N4" s="320" t="str">
        <f aca="false">O4&amp;" - "&amp;P4</f>
        <v>d - príspevok športovcom top tímu</v>
      </c>
      <c r="O4" s="320" t="s">
        <v>382</v>
      </c>
      <c r="P4" s="320" t="s">
        <v>383</v>
      </c>
    </row>
    <row r="5" customFormat="false" ht="30.75" hidden="false" customHeight="true" outlineLevel="0" collapsed="false">
      <c r="C5" s="323" t="s">
        <v>2928</v>
      </c>
      <c r="N5" s="320" t="str">
        <f aca="false">O5&amp;" - "&amp;P5</f>
        <v>e - rozvoj športov, ktoré nie sú uznanými podľa zákona č. 440/2015 Z. z.</v>
      </c>
      <c r="O5" s="320" t="s">
        <v>384</v>
      </c>
      <c r="P5" s="320" t="s">
        <v>389</v>
      </c>
    </row>
    <row r="6" customFormat="false" ht="30.75" hidden="false" customHeight="false" outlineLevel="0" collapsed="false">
      <c r="C6" s="323" t="s">
        <v>2929</v>
      </c>
      <c r="E6" s="324" t="s">
        <v>2930</v>
      </c>
      <c r="F6" s="325"/>
      <c r="N6" s="320" t="str">
        <f aca="false">O6&amp;" - "&amp;P6</f>
        <v>f - organizovanie významných a tradičných športových podujatí na území SR v roku 2020</v>
      </c>
      <c r="O6" s="320" t="s">
        <v>386</v>
      </c>
      <c r="P6" s="320" t="s">
        <v>2931</v>
      </c>
    </row>
    <row r="7" customFormat="false" ht="15" hidden="false" customHeight="false" outlineLevel="0" collapsed="false">
      <c r="C7" s="323" t="s">
        <v>2932</v>
      </c>
      <c r="E7" s="324" t="s">
        <v>2933</v>
      </c>
      <c r="F7" s="326"/>
      <c r="N7" s="320" t="str">
        <f aca="false">O7&amp;" - "&amp;P7</f>
        <v>g - projekty školského, univerzitného športu a športu pre všetkých</v>
      </c>
      <c r="O7" s="320" t="s">
        <v>388</v>
      </c>
      <c r="P7" s="320" t="s">
        <v>2934</v>
      </c>
    </row>
    <row r="8" customFormat="false" ht="15" hidden="false" customHeight="false" outlineLevel="0" collapsed="false">
      <c r="C8" s="323" t="s">
        <v>2935</v>
      </c>
      <c r="E8" s="324" t="s">
        <v>2936</v>
      </c>
      <c r="F8" s="327"/>
      <c r="N8" s="320" t="str">
        <f aca="false">O8&amp;" - "&amp;P8</f>
        <v>h - podpora a rozvoj turistických a cykloturistických trás</v>
      </c>
      <c r="O8" s="320" t="s">
        <v>390</v>
      </c>
      <c r="P8" s="320" t="s">
        <v>391</v>
      </c>
    </row>
    <row r="9" customFormat="false" ht="15" hidden="false" customHeight="false" outlineLevel="0" collapsed="false">
      <c r="E9" s="324" t="s">
        <v>2937</v>
      </c>
      <c r="F9" s="325"/>
      <c r="N9" s="320" t="str">
        <f aca="false">O9&amp;" - "&amp;P9</f>
        <v>i - finančné odmeny športovcom za výsledky dosiahnuté v roku 2019 a trénerom mládeže za dosiahnuté výsledky ich športovcov v roku 2019 a za celoživotnú prácu s mládežou</v>
      </c>
      <c r="O9" s="320" t="s">
        <v>392</v>
      </c>
      <c r="P9" s="320" t="s">
        <v>2938</v>
      </c>
    </row>
    <row r="10" customFormat="false" ht="15" hidden="false" customHeight="false" outlineLevel="0" collapsed="false">
      <c r="N10" s="320" t="str">
        <f aca="false">O10&amp;" - "&amp;P10</f>
        <v>j - projekty pre popularizáciu pohybových aktivít detí, mládeže a seniorov</v>
      </c>
      <c r="O10" s="320" t="s">
        <v>394</v>
      </c>
      <c r="P10" s="320" t="s">
        <v>2939</v>
      </c>
    </row>
    <row r="11" customFormat="false" ht="15" hidden="false" customHeight="false" outlineLevel="0" collapsed="false">
      <c r="N11" s="320" t="str">
        <f aca="false">O11&amp;" - "&amp;P11</f>
        <v>k - výstavba, modernizácia a rekonštrukcia športovej infraštruktúry národného významu</v>
      </c>
      <c r="O11" s="320" t="s">
        <v>396</v>
      </c>
      <c r="P11" s="320" t="s">
        <v>397</v>
      </c>
    </row>
    <row r="12" customFormat="false" ht="54.75" hidden="false" customHeight="true" outlineLevel="0" collapsed="false">
      <c r="A12" s="328" t="s">
        <v>2940</v>
      </c>
      <c r="B12" s="328"/>
      <c r="C12" s="328"/>
      <c r="D12" s="323"/>
      <c r="E12" s="323"/>
      <c r="F12" s="329"/>
      <c r="G12" s="323"/>
      <c r="N12" s="320" t="str">
        <f aca="false">O12&amp;" - "&amp;P12</f>
        <v>l - podpora zdravotne postihnutých športovcov</v>
      </c>
      <c r="O12" s="320" t="s">
        <v>398</v>
      </c>
      <c r="P12" s="320" t="s">
        <v>2941</v>
      </c>
    </row>
    <row r="13" customFormat="false" ht="45" hidden="false" customHeight="true" outlineLevel="0" collapsed="false">
      <c r="F13" s="329"/>
      <c r="N13" s="320" t="str">
        <f aca="false">O13&amp;" - "&amp;P13</f>
        <v>m - plnenie úloh verejného záujmu v športe národnými športovými organizáciami</v>
      </c>
      <c r="O13" s="320" t="s">
        <v>400</v>
      </c>
      <c r="P13" s="320" t="s">
        <v>2942</v>
      </c>
    </row>
    <row r="14" customFormat="false" ht="45" hidden="false" customHeight="true" outlineLevel="0" collapsed="false">
      <c r="A14" s="330" t="str">
        <f aca="false">"Oznamujeme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0"/>
      <c r="C14" s="330"/>
      <c r="F14" s="329"/>
      <c r="N14" s="320" t="str">
        <f aca="false">O14&amp;" - "&amp;P14</f>
        <v>n - organizovanie významnej súťaže podľa § 55 ods. 1 písm. b)</v>
      </c>
      <c r="O14" s="320" t="s">
        <v>402</v>
      </c>
      <c r="P14" s="320" t="s">
        <v>2943</v>
      </c>
    </row>
    <row r="15" customFormat="false" ht="31.5" hidden="false" customHeight="true" outlineLevel="0" collapsed="false">
      <c r="A15" s="319" t="s">
        <v>2944</v>
      </c>
      <c r="B15" s="331" t="s">
        <v>2945</v>
      </c>
      <c r="C15" s="331"/>
      <c r="N15" s="320" t="str">
        <f aca="false">O15&amp;" - "&amp;P15</f>
        <v>o - účasť na významnej súťaži podľa § 3 písm. h) druhého až štvrtého bodu Zákona o športe vrátane prípravy na túto súťaž</v>
      </c>
      <c r="O15" s="320" t="s">
        <v>403</v>
      </c>
      <c r="P15" s="320" t="s">
        <v>2946</v>
      </c>
    </row>
    <row r="16" customFormat="false" ht="15" hidden="false" customHeight="false" outlineLevel="0" collapsed="false">
      <c r="A16" s="319" t="s">
        <v>2947</v>
      </c>
      <c r="B16" s="332" t="n">
        <f aca="false">F8</f>
        <v>0</v>
      </c>
      <c r="E16" s="333" t="s">
        <v>2948</v>
      </c>
      <c r="F16" s="334"/>
      <c r="N16" s="320" t="str">
        <f aca="false">O16&amp;" - "&amp;P16</f>
        <v>p - účasť na významnej súťaži podľa § 3 písm. h) prvého bodu Zákona o športe</v>
      </c>
      <c r="O16" s="320" t="s">
        <v>404</v>
      </c>
      <c r="P16" s="320" t="s">
        <v>2949</v>
      </c>
    </row>
    <row r="17" customFormat="false" ht="15" hidden="false" customHeight="false" outlineLevel="0" collapsed="false">
      <c r="A17" s="319" t="s">
        <v>2950</v>
      </c>
      <c r="B17" s="335" t="s">
        <v>2951</v>
      </c>
      <c r="C17" s="336"/>
      <c r="E17" s="337"/>
      <c r="F17" s="338"/>
      <c r="N17" s="320" t="str">
        <f aca="false">O17&amp;" - "&amp;P17</f>
        <v>q - </v>
      </c>
      <c r="O17" s="320" t="s">
        <v>405</v>
      </c>
    </row>
    <row r="18" customFormat="false" ht="15" hidden="false" customHeight="false" outlineLevel="0" collapsed="false">
      <c r="B18" s="339" t="s">
        <v>2952</v>
      </c>
      <c r="C18" s="332" t="str">
        <f aca="false">Spolu!C4</f>
        <v>30227151</v>
      </c>
      <c r="E18" s="337" t="s">
        <v>2953</v>
      </c>
      <c r="F18" s="338" t="n">
        <v>421947749446</v>
      </c>
      <c r="N18" s="320" t="str">
        <f aca="false">O18&amp;" - "&amp;P18</f>
        <v>r - </v>
      </c>
      <c r="O18" s="320" t="s">
        <v>406</v>
      </c>
    </row>
    <row r="19" customFormat="false" ht="15" hidden="false" customHeight="false" outlineLevel="0" collapsed="false">
      <c r="E19" s="337" t="s">
        <v>2954</v>
      </c>
      <c r="F19" s="338" t="n">
        <v>421947749756</v>
      </c>
    </row>
    <row r="20" customFormat="false" ht="15.75" hidden="false" customHeight="false" outlineLevel="0" collapsed="false">
      <c r="A20" s="319" t="s">
        <v>434</v>
      </c>
      <c r="B20" s="340" t="n">
        <f aca="false">F6</f>
        <v>0</v>
      </c>
      <c r="E20" s="341"/>
      <c r="F20" s="342"/>
    </row>
    <row r="21" customFormat="false" ht="189" hidden="false" customHeight="true" outlineLevel="0" collapsed="false">
      <c r="B21" s="343"/>
      <c r="C21" s="344"/>
    </row>
    <row r="22" customFormat="false" ht="39.75" hidden="false" customHeight="true" outlineLevel="0" collapsed="false">
      <c r="B22" s="345" t="s">
        <v>2955</v>
      </c>
      <c r="C22" s="345"/>
      <c r="N22" s="320" t="str">
        <f aca="false">O22&amp;" - "&amp;P22</f>
        <v>026 01 - Šport pre všetkých, školský a univerzitný šport</v>
      </c>
      <c r="O22" s="320" t="s">
        <v>354</v>
      </c>
      <c r="P22" s="320" t="s">
        <v>355</v>
      </c>
    </row>
    <row r="23" customFormat="false" ht="15" hidden="false" customHeight="false" outlineLevel="0" collapsed="false">
      <c r="N23" s="320" t="str">
        <f aca="false">O23&amp;" - "&amp;P23</f>
        <v>026 02 - Uznané športy</v>
      </c>
      <c r="O23" s="320" t="s">
        <v>356</v>
      </c>
      <c r="P23" s="320" t="s">
        <v>357</v>
      </c>
    </row>
    <row r="24" customFormat="false" ht="15" hidden="false" customHeight="false" outlineLevel="0" collapsed="false">
      <c r="N24" s="320" t="str">
        <f aca="false">O24&amp;" - "&amp;P24</f>
        <v>026 03 - Národné športové projekty</v>
      </c>
      <c r="O24" s="320" t="s">
        <v>358</v>
      </c>
      <c r="P24" s="320" t="s">
        <v>359</v>
      </c>
    </row>
    <row r="25" customFormat="false" ht="15" hidden="false" customHeight="false" outlineLevel="0" collapsed="false">
      <c r="N25" s="320" t="str">
        <f aca="false">O25&amp;" - "&amp;P25</f>
        <v>026 04 - Športová infraštruktúra</v>
      </c>
      <c r="O25" s="320" t="s">
        <v>360</v>
      </c>
      <c r="P25" s="320" t="s">
        <v>361</v>
      </c>
    </row>
    <row r="26" customFormat="false" ht="15" hidden="false" customHeight="false" outlineLevel="0" collapsed="false">
      <c r="N26" s="320" t="str">
        <f aca="false">O26&amp;" - "&amp;P26</f>
        <v>026 05 - Prierezové činnosti v športe</v>
      </c>
      <c r="O26" s="320" t="s">
        <v>362</v>
      </c>
      <c r="P26" s="320" t="s">
        <v>363</v>
      </c>
    </row>
    <row r="28" customFormat="false" ht="15" hidden="false" customHeight="false" outlineLevel="0" collapsed="false">
      <c r="N28" s="320" t="s">
        <v>2956</v>
      </c>
    </row>
    <row r="29" customFormat="false" ht="15" hidden="false" customHeight="false" outlineLevel="0" collapsed="false">
      <c r="N29" s="320" t="s">
        <v>2957</v>
      </c>
    </row>
    <row r="30" customFormat="false" ht="15" hidden="false" customHeight="false" outlineLevel="0" collapsed="false">
      <c r="N30" s="320" t="s">
        <v>2958</v>
      </c>
    </row>
  </sheetData>
  <sheetProtection sheet="true" selectLockedCells="true"/>
  <mergeCells count="6">
    <mergeCell ref="A1:C1"/>
    <mergeCell ref="E3:F4"/>
    <mergeCell ref="A12:C12"/>
    <mergeCell ref="A14:C14"/>
    <mergeCell ref="B15:C15"/>
    <mergeCell ref="B22:C22"/>
  </mergeCells>
  <dataValidations count="1">
    <dataValidation allowBlank="true" errorStyle="stop" operator="between" showDropDown="false" showErrorMessage="true" showInputMessage="true" sqref="B15:C15" type="list">
      <formula1>$N$22:$N$26</formula1>
      <formula2>0</formula2>
    </dataValidation>
  </dataValidations>
  <printOptions headings="false" gridLines="false" gridLinesSet="true" horizontalCentered="true" verticalCentered="false"/>
  <pageMargins left="0.196527777777778" right="0.196527777777778" top="0.472222222222222" bottom="0.472916666666667" header="0.511811023622047" footer="0.315277777777778"/>
  <pageSetup paperSize="9" scale="99" fitToWidth="1" fitToHeight="1" pageOrder="downThenOver" orientation="portrait" blackAndWhite="false" draft="false" cellComments="none" horizontalDpi="300" verticalDpi="300" copies="1"/>
  <headerFooter differentFirst="false" differentOddEven="false">
    <oddHeader/>
    <oddFooter>&amp;CStrana &amp;P z &amp;N</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188</TotalTime>
  <Application>LibreOffice/7.6.2.1$Windows_X86_64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2017-02-20T06:20:12Z</dcterms:created>
  <dc:creator>Branislav Strečanský</dc:creator>
  <dc:description/>
  <dc:language>sk-SK</dc:language>
  <cp:lastModifiedBy/>
  <cp:lastPrinted>2026-02-06T11:11:40Z</cp:lastPrinted>
  <dcterms:modified xsi:type="dcterms:W3CDTF">2026-02-06T11:12:49Z</dcterms:modified>
  <cp:revision>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0x0101009D4B6CB1ED938E478EA1CC880B97F4F6</vt:lpwstr>
  </property>
  <property fmtid="{D5CDD505-2E9C-101B-9397-08002B2CF9AE}" pid="4" name="MSIP_Label_defa4170-0d19-0005-0004-bc88714345d2_ActionId">
    <vt:lpwstr>9643fdfd-f1ca-4793-874a-8a050e1afff5</vt:lpwstr>
  </property>
  <property fmtid="{D5CDD505-2E9C-101B-9397-08002B2CF9AE}" pid="5" name="MSIP_Label_defa4170-0d19-0005-0004-bc88714345d2_ContentBits">
    <vt:lpwstr>0</vt:lpwstr>
  </property>
  <property fmtid="{D5CDD505-2E9C-101B-9397-08002B2CF9AE}" pid="6" name="MSIP_Label_defa4170-0d19-0005-0004-bc88714345d2_Enabled">
    <vt:lpwstr>true</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etDate">
    <vt:lpwstr>2025-01-22T10:04:04Z</vt:lpwstr>
  </property>
  <property fmtid="{D5CDD505-2E9C-101B-9397-08002B2CF9AE}" pid="10" name="MSIP_Label_defa4170-0d19-0005-0004-bc88714345d2_SiteId">
    <vt:lpwstr>8e9b86cd-3ff9-4412-b358-62fa272e1859</vt:lpwstr>
  </property>
  <property fmtid="{D5CDD505-2E9C-101B-9397-08002B2CF9AE}" pid="11" name="MediaServiceImageTags">
    <vt:lpwstr/>
  </property>
  <property fmtid="{D5CDD505-2E9C-101B-9397-08002B2CF9AE}" pid="12" name="Order">
    <vt:lpwstr>1039000.00000000</vt:lpwstr>
  </property>
  <property fmtid="{D5CDD505-2E9C-101B-9397-08002B2CF9AE}" pid="13" name="SharedWithUsers">
    <vt:lpwstr/>
  </property>
  <property fmtid="{D5CDD505-2E9C-101B-9397-08002B2CF9AE}" pid="14" name="TaxCatchAll">
    <vt:lpwstr/>
  </property>
  <property fmtid="{D5CDD505-2E9C-101B-9397-08002B2CF9AE}" pid="15" name="TemplateUrl">
    <vt:lpwstr/>
  </property>
  <property fmtid="{D5CDD505-2E9C-101B-9397-08002B2CF9AE}" pid="16" name="TriggerFlowInfo">
    <vt:lpwstr/>
  </property>
  <property fmtid="{D5CDD505-2E9C-101B-9397-08002B2CF9AE}" pid="17" name="_ExtendedDescription">
    <vt:lpwstr/>
  </property>
  <property fmtid="{D5CDD505-2E9C-101B-9397-08002B2CF9AE}" pid="18" name="display_urn:schemas-microsoft-com:office:office#Author">
    <vt:lpwstr>Matúš Šuran</vt:lpwstr>
  </property>
  <property fmtid="{D5CDD505-2E9C-101B-9397-08002B2CF9AE}" pid="19" name="display_urn:schemas-microsoft-com:office:office#Editor">
    <vt:lpwstr>Matúš Šuran</vt:lpwstr>
  </property>
  <property fmtid="{D5CDD505-2E9C-101B-9397-08002B2CF9AE}" pid="20" name="lcf76f155ced4ddcb4097134ff3c332f">
    <vt:lpwstr/>
  </property>
  <property fmtid="{D5CDD505-2E9C-101B-9397-08002B2CF9AE}" pid="21" name="xd_ProgID">
    <vt:lpwstr/>
  </property>
  <property fmtid="{D5CDD505-2E9C-101B-9397-08002B2CF9AE}" pid="22" name="xd_Signature">
    <vt:lpwstr/>
  </property>
</Properties>
</file>