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efe166e6b0cd49d8/Počítač/ZŠK/Ministerstvo školstva - športu/Dotácia 2025/"/>
    </mc:Choice>
  </mc:AlternateContent>
  <xr:revisionPtr revIDLastSave="1069" documentId="8_{2A33A6FE-1ACE-4949-8A74-026DA7AC130C}" xr6:coauthVersionLast="47" xr6:coauthVersionMax="47" xr10:uidLastSave="{30D28C16-6C1F-469D-AC7E-0253A93C3154}"/>
  <bookViews>
    <workbookView xWindow="13350" yWindow="1125" windowWidth="14805" windowHeight="150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<sst xmlns="http://schemas.openxmlformats.org/spreadsheetml/2006/main" count="5278" uniqueCount="2450">
  <si>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</si>
  <si>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</si>
  <si>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</si>
  <si>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</si>
  <si>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</si>
  <si>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</si>
  <si>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</si>
  <si>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</si>
  <si>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</si>
  <si>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</si>
  <si>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</si>
  <si>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</si>
  <si>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</si>
  <si>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</si>
  <si>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</si>
  <si>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</si>
  <si>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</si>
  <si>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</si>
  <si>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</si>
  <si>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</si>
  <si>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</si>
  <si>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</si>
  <si>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</si>
  <si>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</si>
  <si>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</si>
  <si>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</si>
  <si>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</si>
  <si>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</si>
  <si>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</si>
  <si>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</si>
  <si>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</si>
  <si>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</si>
  <si>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</si>
  <si>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</si>
  <si>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</si>
  <si>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</si>
  <si>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</si>
  <si>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</si>
  <si>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</si>
  <si>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</si>
  <si>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</si>
  <si>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</si>
  <si>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</si>
  <si>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</si>
  <si>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</si>
  <si>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</si>
  <si>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</si>
  <si>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</si>
  <si>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</si>
  <si>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</si>
  <si>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</si>
  <si>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</si>
  <si>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</si>
  <si>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</si>
  <si>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</si>
  <si>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</si>
  <si>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</si>
  <si>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</si>
  <si>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</si>
  <si>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</si>
  <si>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</si>
  <si>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</si>
  <si>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</si>
  <si>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</si>
  <si>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</si>
  <si>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</si>
  <si>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</si>
  <si>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</si>
  <si>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</si>
  <si>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</si>
  <si>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</si>
  <si>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</si>
  <si>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</si>
  <si>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</si>
  <si>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</si>
  <si>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</si>
  <si>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</si>
  <si>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</si>
  <si>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</si>
  <si>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</si>
  <si>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</si>
  <si>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</si>
  <si>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</si>
  <si>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</si>
  <si>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</si>
  <si>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</si>
  <si>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</si>
  <si>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</si>
  <si>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</si>
  <si>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</si>
  <si>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</si>
  <si>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</si>
  <si>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</si>
  <si>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</si>
  <si>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</si>
  <si>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</si>
  <si>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</si>
  <si>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</si>
  <si>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</si>
  <si>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</si>
  <si>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</si>
  <si>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</si>
  <si>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</si>
  <si>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</si>
  <si>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</si>
  <si>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</si>
  <si>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</si>
  <si>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</si>
  <si>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</si>
  <si>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</si>
  <si>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</si>
  <si>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</si>
  <si>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</si>
  <si>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</si>
  <si>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</si>
  <si>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</si>
  <si>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</si>
  <si>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</si>
  <si>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</si>
  <si>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</si>
  <si>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</si>
  <si>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</si>
  <si>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</si>
  <si>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</si>
  <si>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</si>
  <si>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</si>
  <si>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</si>
  <si>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</si>
  <si>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</si>
  <si>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</si>
  <si>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</si>
  <si>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</si>
  <si>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</si>
  <si>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</si>
  <si>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</si>
  <si>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</si>
  <si>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</si>
  <si>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</si>
  <si>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</si>
  <si>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</si>
  <si>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</si>
  <si>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</si>
  <si>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</si>
  <si>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</si>
  <si>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</si>
  <si>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</si>
  <si>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</si>
  <si>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</si>
  <si>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</si>
  <si>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</si>
  <si>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</si>
  <si>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</si>
  <si>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</si>
  <si>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</si>
  <si>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</si>
  <si>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</si>
  <si>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</si>
  <si>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</si>
  <si>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</si>
  <si>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</si>
  <si>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</si>
  <si>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</si>
  <si>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</si>
  <si>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</si>
  <si>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</si>
  <si>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</si>
  <si>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</si>
  <si>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</si>
  <si>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</si>
  <si>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</si>
  <si>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</si>
  <si>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</si>
  <si>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</si>
  <si>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</si>
  <si>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</si>
  <si>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</si>
  <si>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</si>
  <si>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</si>
  <si>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</si>
  <si>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</si>
  <si>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</si>
  <si>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</si>
  <si>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</si>
  <si>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</si>
  <si>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</si>
  <si>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</si>
  <si>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</si>
  <si>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</si>
  <si>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</si>
  <si>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</si>
  <si>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</si>
  <si>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</si>
  <si>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</si>
  <si>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</si>
  <si>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</si>
  <si>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</si>
  <si>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</si>
  <si>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</si>
  <si>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</si>
  <si>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</si>
  <si>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</si>
  <si>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</si>
  <si>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</si>
  <si>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</si>
  <si>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</si>
  <si>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</si>
  <si>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</si>
  <si>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</si>
  <si>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</si>
  <si>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</si>
  <si>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</si>
  <si>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</si>
  <si>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</si>
  <si>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</si>
  <si>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</si>
  <si>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</si>
  <si>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</si>
  <si>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</si>
  <si>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</si>
  <si>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</si>
  <si>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</si>
  <si>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</si>
  <si>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</si>
  <si>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</si>
  <si>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</si>
  <si>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</si>
  <si>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</si>
  <si>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</si>
  <si>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</si>
  <si>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</si>
  <si>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</si>
  <si>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</si>
  <si>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</si>
  <si>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</si>
  <si>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</si>
  <si>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</si>
  <si>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</si>
  <si>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</si>
  <si>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</si>
  <si>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</si>
  <si>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</si>
  <si>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</si>
  <si>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</si>
  <si>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</si>
  <si>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</si>
  <si>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</si>
  <si>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</si>
  <si>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</si>
  <si>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</si>
  <si>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</si>
  <si>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</si>
  <si>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</si>
  <si>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</si>
  <si>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</si>
  <si>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</si>
  <si>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</si>
  <si>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</si>
  <si>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</si>
  <si>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</si>
  <si>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</si>
  <si>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</si>
  <si>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</si>
  <si>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</si>
  <si>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</si>
  <si>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</si>
  <si>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</si>
  <si>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</si>
  <si>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</si>
  <si>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</si>
  <si>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</si>
  <si>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</si>
  <si>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</si>
  <si>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</si>
  <si>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</si>
  <si>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</si>
  <si>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</si>
  <si>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</si>
  <si>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</si>
  <si>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</si>
  <si>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</si>
  <si>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</si>
  <si>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</si>
  <si>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</si>
  <si>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</si>
  <si>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</si>
  <si>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</si>
  <si>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</si>
  <si>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</si>
  <si>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</si>
  <si>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</si>
  <si>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</si>
  <si>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</si>
  <si>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</si>
  <si>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</si>
  <si>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</si>
  <si>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</si>
  <si>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</si>
  <si>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</si>
  <si>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</si>
  <si>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</si>
  <si>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</si>
  <si>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</si>
  <si>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</si>
  <si>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</si>
  <si>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</si>
  <si>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</si>
  <si>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</si>
  <si>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</si>
  <si>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</si>
  <si>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</si>
  <si>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</si>
  <si>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</si>
  <si>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</si>
  <si>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</si>
  <si>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</si>
  <si>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</si>
  <si>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</si>
  <si>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</si>
  <si>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</si>
  <si>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</si>
  <si>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</si>
  <si>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</si>
  <si>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</si>
  <si>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</si>
  <si>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</si>
  <si>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</si>
  <si>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</si>
  <si>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</si>
  <si>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</si>
  <si>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</si>
  <si>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</si>
  <si>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</si>
  <si>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</si>
  <si>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</si>
  <si>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</si>
  <si>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</si>
  <si>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</si>
  <si>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</si>
  <si>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</si>
  <si>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</si>
  <si>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</si>
  <si>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</si>
  <si>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</si>
  <si>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</si>
  <si>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</si>
  <si>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</si>
  <si>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</si>
  <si>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</si>
  <si>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</si>
  <si>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</si>
  <si>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</si>
  <si>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</si>
  <si>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</si>
  <si>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</si>
  <si>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</si>
  <si>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</si>
  <si>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</si>
  <si>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</si>
  <si>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</si>
  <si>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</si>
  <si>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</si>
  <si>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</si>
  <si>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</si>
  <si>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</si>
  <si>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</si>
  <si>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</si>
  <si>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</si>
  <si>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</si>
  <si>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</si>
  <si>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</si>
  <si>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</si>
  <si>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</si>
  <si>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</si>
  <si>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</si>
  <si>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</si>
  <si>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</si>
  <si>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</si>
  <si>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</si>
  <si>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</si>
  <si>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</si>
  <si>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</si>
  <si>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</si>
  <si>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</si>
  <si>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</si>
  <si>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</si>
  <si>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</si>
  <si>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</si>
  <si>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</si>
  <si>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</si>
  <si>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</si>
  <si>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</si>
  <si>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</si>
  <si>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</si>
  <si>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</si>
  <si>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</si>
  <si>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</si>
  <si>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</si>
  <si>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</si>
  <si>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</si>
  <si>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</si>
  <si>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</si>
  <si>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</si>
  <si>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</si>
  <si>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</si>
  <si>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</si>
  <si>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</si>
  <si>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</si>
  <si>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</si>
  <si>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</si>
  <si>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</si>
  <si>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</si>
  <si>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</si>
  <si>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</si>
  <si>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</si>
  <si>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</si>
  <si>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</si>
  <si>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</si>
  <si>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</si>
  <si>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</si>
  <si>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</si>
  <si>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</si>
  <si>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</si>
  <si>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</si>
  <si>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</si>
  <si>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</si>
  <si>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</si>
  <si>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</si>
  <si>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</si>
  <si>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</si>
  <si>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</si>
  <si>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</si>
  <si>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</si>
  <si>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</si>
  <si>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</si>
  <si>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</si>
  <si>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</si>
  <si>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</si>
  <si>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</si>
  <si>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</si>
  <si>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</si>
  <si>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</si>
  <si>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</si>
  <si>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</si>
  <si>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</si>
  <si>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</si>
  <si>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</si>
  <si>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</si>
  <si>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</si>
  <si>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</si>
  <si>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</si>
  <si>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</si>
  <si>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</si>
  <si>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</si>
  <si>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</si>
  <si>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</si>
  <si>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</si>
  <si>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</si>
  <si>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</si>
  <si>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</si>
  <si>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</si>
  <si>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</si>
  <si>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</si>
  <si>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</si>
  <si>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</si>
  <si>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</si>
  <si>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</si>
  <si>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</si>
  <si>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</si>
  <si>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</si>
  <si>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</si>
  <si>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</si>
  <si>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</si>
  <si>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</si>
  <si>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</si>
  <si>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</si>
  <si>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</si>
  <si>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</si>
  <si>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</si>
  <si>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</si>
  <si>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</si>
  <si>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</si>
  <si>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</si>
  <si>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</si>
  <si>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</si>
  <si>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</si>
  <si>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</si>
  <si>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</si>
  <si>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</si>
  <si>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</si>
  <si>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</si>
  <si>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</si>
  <si>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</si>
  <si>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</si>
  <si>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</si>
  <si>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</si>
  <si>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</si>
  <si>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</si>
  <si>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</si>
  <si>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</si>
  <si>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</si>
  <si>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</si>
  <si>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</si>
  <si>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</si>
  <si>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</si>
  <si>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</si>
  <si>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</si>
  <si>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</si>
  <si>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</si>
  <si>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</si>
  <si>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</si>
  <si>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</si>
  <si>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</si>
  <si>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</si>
  <si>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</si>
  <si>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</si>
  <si>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</si>
  <si>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</si>
  <si>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</si>
  <si>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</si>
  <si>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</si>
  <si>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</si>
  <si>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</si>
  <si>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</si>
  <si>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</si>
  <si>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</si>
  <si>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</si>
  <si>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</si>
  <si>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</si>
  <si>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</si>
  <si>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</si>
  <si>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</si>
  <si>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</si>
  <si>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</si>
  <si>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</si>
  <si>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</si>
  <si>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</si>
  <si>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</si>
  <si>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</si>
  <si>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</si>
  <si>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</si>
  <si>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</si>
  <si>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</si>
  <si>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</si>
  <si>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</si>
  <si>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</si>
  <si>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</si>
  <si>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</si>
  <si>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</si>
  <si>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</si>
  <si>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</si>
  <si>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</si>
  <si>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</si>
  <si>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</si>
  <si>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</si>
  <si>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</si>
  <si>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</si>
  <si>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</si>
  <si>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</si>
  <si>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</si>
  <si>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</si>
  <si>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</si>
  <si>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</si>
  <si>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</si>
  <si>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</si>
  <si>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</si>
  <si>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</si>
  <si>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</si>
  <si>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</si>
  <si>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</si>
  <si>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</si>
  <si>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</si>
  <si>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</si>
  <si>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</si>
  <si>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</si>
  <si>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</si>
  <si>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</si>
  <si>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</si>
  <si>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</si>
  <si>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</si>
  <si>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</si>
  <si>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</si>
  <si>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</si>
  <si>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</si>
  <si>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</si>
  <si>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</si>
  <si>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</si>
  <si>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</si>
  <si>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</si>
  <si>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</si>
  <si>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</si>
  <si>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</si>
  <si>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</si>
  <si>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</si>
  <si>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</si>
  <si>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</si>
  <si>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</si>
  <si>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</si>
  <si>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</si>
  <si>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</si>
  <si>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</si>
  <si>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</si>
  <si>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</si>
  <si>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</si>
  <si>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</si>
  <si>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</si>
  <si>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</si>
  <si>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</si>
  <si>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</si>
  <si>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</si>
  <si>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</si>
  <si>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</si>
  <si>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</si>
  <si>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</si>
  <si>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</si>
  <si>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</si>
  <si>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</si>
  <si>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</si>
  <si>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</si>
  <si>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</si>
  <si>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</si>
  <si>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</si>
  <si>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</si>
  <si>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</si>
  <si>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</si>
  <si>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</si>
  <si>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</si>
  <si>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</si>
  <si>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</si>
  <si>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</si>
  <si>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</si>
  <si>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</si>
  <si>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</si>
  <si>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</si>
  <si>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</si>
  <si>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</si>
  <si>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</si>
  <si>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</si>
  <si>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</si>
  <si>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</si>
  <si>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</si>
  <si>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</si>
  <si>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</si>
  <si>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</si>
  <si>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</si>
  <si>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</si>
  <si>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</si>
  <si>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</si>
  <si>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</si>
  <si>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</si>
  <si>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</si>
  <si>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</si>
  <si>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</si>
  <si>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</si>
  <si>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</si>
  <si>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</si>
  <si>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</si>
  <si>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</si>
  <si>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</si>
  <si>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</si>
  <si>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</si>
  <si>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</si>
  <si>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</si>
  <si>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</si>
  <si>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</si>
  <si>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</si>
  <si>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</si>
  <si>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</si>
  <si>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</si>
  <si>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</si>
  <si>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</si>
  <si>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</si>
  <si>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</si>
  <si>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</si>
  <si>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</si>
  <si>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</si>
  <si>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</si>
  <si>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</si>
  <si>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</si>
  <si>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</si>
  <si>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</si>
  <si>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</si>
  <si>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</si>
  <si>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</si>
  <si>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</si>
  <si>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</si>
  <si>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</si>
  <si>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</si>
  <si>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</si>
  <si>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</si>
  <si>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</si>
  <si>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</si>
  <si>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</si>
  <si>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</si>
  <si>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</si>
  <si>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</si>
  <si>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</si>
  <si>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</si>
  <si>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</si>
  <si>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</si>
  <si>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</si>
  <si>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</si>
  <si>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</si>
  <si>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</si>
  <si>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</si>
  <si>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</si>
  <si>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</si>
  <si>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</si>
  <si>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</si>
  <si>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</si>
  <si>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</si>
  <si>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</si>
  <si>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</si>
  <si>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</si>
  <si>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</si>
  <si>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</si>
  <si>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</si>
  <si>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</si>
  <si>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</si>
  <si>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</si>
  <si>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</si>
  <si>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</si>
  <si>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</si>
  <si>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</si>
  <si>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</si>
  <si>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</si>
  <si>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</si>
  <si>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</si>
  <si>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</si>
  <si>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</si>
  <si>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</si>
  <si>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</si>
  <si>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</si>
  <si>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</si>
  <si>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</si>
  <si>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</si>
  <si>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</si>
  <si>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</si>
  <si>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</si>
  <si>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</si>
  <si>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</si>
  <si>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</si>
  <si>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</si>
  <si>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</si>
  <si>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</si>
  <si>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</si>
  <si>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</si>
  <si>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</si>
  <si>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</si>
  <si>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</si>
  <si>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</si>
  <si>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</si>
  <si>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</si>
  <si>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</si>
  <si>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</si>
  <si>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</si>
  <si>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</si>
  <si>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</si>
  <si>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</si>
  <si>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</si>
  <si>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</si>
  <si>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</si>
  <si>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</si>
  <si>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</si>
  <si>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</si>
  <si>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</si>
  <si>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</si>
  <si>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</si>
  <si>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</si>
  <si>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</si>
  <si>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</si>
  <si>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</si>
  <si>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</si>
  <si>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</si>
  <si>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</si>
  <si>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</si>
  <si>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</si>
  <si>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</si>
  <si>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</si>
  <si>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</si>
  <si>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</si>
  <si>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</si>
  <si>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</si>
  <si>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</si>
  <si>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</si>
  <si>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</si>
  <si>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</si>
  <si>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</si>
  <si>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</si>
  <si>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</si>
  <si>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</si>
  <si>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</si>
  <si>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</si>
  <si>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</si>
  <si>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</si>
  <si>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</si>
  <si>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</si>
  <si>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</si>
  <si>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</si>
  <si>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</si>
  <si>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</si>
  <si>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</si>
  <si>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</si>
  <si>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</si>
  <si>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</si>
  <si>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</si>
  <si>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</si>
  <si>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</si>
  <si>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</si>
  <si>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</si>
  <si>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</si>
  <si>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</si>
  <si>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</si>
  <si>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</si>
  <si>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</si>
  <si>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</si>
  <si>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</si>
  <si>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</si>
  <si>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</si>
  <si>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</si>
  <si>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</si>
  <si>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</si>
  <si>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</si>
  <si>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</si>
  <si>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</si>
  <si>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</si>
  <si>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</si>
  <si>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</si>
  <si>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</si>
  <si>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</si>
  <si>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</si>
  <si>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</si>
  <si>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</si>
  <si>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</si>
  <si>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</si>
  <si>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</si>
  <si>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</si>
  <si>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</si>
  <si>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</si>
  <si>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</si>
  <si>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</si>
  <si>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</si>
  <si>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</si>
  <si>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</si>
  <si>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</si>
  <si>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</si>
  <si>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</si>
  <si>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</si>
  <si>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</si>
  <si>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</si>
  <si>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</si>
  <si>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</si>
  <si>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</si>
  <si>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</si>
  <si>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</si>
  <si>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</si>
  <si>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</si>
  <si>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</si>
  <si>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</si>
  <si>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</si>
  <si>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</si>
  <si>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</si>
  <si>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</si>
  <si>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</si>
  <si>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</si>
  <si>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</si>
  <si>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</si>
  <si>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</si>
  <si>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</si>
  <si>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</si>
  <si>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</si>
  <si>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</si>
  <si>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</si>
  <si>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</si>
  <si>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</si>
  <si>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</si>
  <si>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</si>
  <si>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</si>
  <si>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</si>
  <si>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</si>
  <si>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</si>
  <si>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</si>
  <si>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</si>
  <si>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</si>
  <si>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</si>
  <si>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</si>
  <si>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</si>
  <si>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</si>
  <si>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</si>
  <si>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</si>
  <si>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</si>
  <si>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</si>
  <si>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</si>
  <si>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</si>
  <si>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</si>
  <si>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</si>
  <si>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</si>
  <si>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</si>
  <si>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</si>
  <si>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</si>
  <si>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</si>
  <si>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</si>
  <si>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</si>
  <si>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</si>
  <si>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</si>
  <si>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</si>
  <si>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</si>
  <si>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</si>
  <si>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</si>
  <si>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</si>
  <si>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</si>
  <si>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</si>
  <si>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</si>
  <si>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</si>
  <si>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</si>
  <si>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</si>
  <si>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</si>
  <si>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</si>
  <si>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</si>
  <si>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</si>
  <si>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</si>
  <si>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</si>
  <si>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</si>
  <si>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</si>
  <si>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</si>
  <si>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</si>
  <si>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</si>
  <si>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</si>
  <si>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</si>
  <si>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</si>
  <si>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</si>
  <si>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</si>
  <si>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</si>
  <si>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</si>
  <si>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</si>
  <si>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</si>
  <si>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</si>
  <si>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</si>
  <si>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</si>
  <si>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</si>
  <si>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</si>
  <si>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</si>
  <si>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</si>
  <si>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</si>
  <si>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</si>
  <si>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</si>
  <si>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</si>
  <si>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</si>
  <si>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</si>
  <si>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</si>
  <si>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</si>
  <si>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</si>
  <si>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</si>
  <si>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</si>
  <si>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</si>
  <si>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</si>
  <si>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</si>
  <si>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</si>
  <si>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</si>
  <si>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</si>
  <si>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</si>
  <si>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</si>
  <si>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</si>
  <si>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</si>
  <si>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</si>
  <si>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</si>
  <si>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</si>
  <si>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</si>
  <si>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</si>
  <si>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</si>
  <si>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</si>
  <si>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</si>
  <si>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</si>
  <si>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</si>
  <si>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</si>
  <si>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</si>
  <si>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</si>
  <si>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</si>
  <si>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</si>
  <si>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</si>
  <si>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</si>
  <si>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</si>
  <si>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</si>
  <si>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</si>
  <si>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</si>
  <si>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</si>
  <si>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</si>
  <si>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</si>
  <si>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</si>
  <si>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</si>
  <si>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</si>
  <si>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</si>
  <si>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</si>
  <si>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</si>
  <si>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</si>
  <si>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</si>
  <si>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</si>
  <si>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</si>
  <si>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</si>
  <si>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</si>
  <si>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</si>
  <si>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</si>
  <si>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</si>
  <si>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</si>
  <si>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</si>
  <si>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</si>
  <si>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</si>
  <si>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</si>
  <si>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</si>
  <si>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</si>
  <si>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</si>
  <si>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</si>
  <si>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</si>
  <si>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</si>
  <si>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</si>
  <si>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</si>
  <si>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</si>
  <si>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</si>
  <si>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</si>
  <si>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</si>
  <si>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</si>
  <si>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</si>
  <si>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</si>
  <si>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</si>
  <si>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</si>
  <si>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</si>
  <si>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</si>
  <si>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</si>
  <si>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</si>
  <si>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</si>
  <si>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</si>
  <si>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</si>
  <si>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</si>
  <si>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</si>
  <si>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</si>
  <si>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</si>
  <si>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</si>
  <si>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</si>
  <si>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</si>
  <si>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</si>
  <si>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</si>
  <si>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</si>
  <si>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</si>
  <si>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</si>
  <si>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</si>
  <si>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</si>
  <si>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</si>
  <si>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</si>
  <si>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</si>
  <si>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</si>
  <si>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</si>
  <si>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</si>
  <si>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</si>
  <si>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</si>
  <si>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</si>
  <si>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</si>
  <si>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</si>
  <si>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</si>
  <si>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</si>
  <si>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</si>
  <si>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</si>
  <si>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</si>
  <si>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</si>
  <si>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</si>
  <si>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</si>
  <si>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</si>
  <si>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</si>
  <si>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</si>
  <si>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</si>
  <si>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</si>
  <si>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</si>
  <si>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</si>
  <si>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</si>
  <si>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</si>
  <si>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</si>
  <si>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</si>
  <si>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</si>
  <si>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</si>
  <si>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</si>
  <si>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</si>
  <si>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</si>
  <si>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</si>
  <si>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</si>
  <si>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</si>
  <si>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</si>
  <si>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</si>
  <si>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</si>
  <si>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</si>
  <si>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</si>
  <si>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</si>
  <si>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</si>
  <si>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</si>
  <si>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</si>
  <si>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</si>
  <si>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</si>
  <si>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</si>
  <si>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</si>
  <si>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</si>
  <si>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</si>
  <si>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</si>
  <si>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</si>
  <si>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</si>
  <si>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</si>
  <si>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</si>
  <si>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</si>
  <si>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</si>
  <si>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</si>
  <si>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</si>
  <si>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</si>
  <si>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</si>
  <si>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</si>
  <si>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</si>
  <si>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</si>
  <si>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</si>
  <si>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</si>
  <si>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</si>
  <si>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</si>
  <si>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</si>
  <si>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</si>
  <si>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</si>
  <si>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</si>
  <si>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</si>
  <si>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</si>
  <si>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</si>
  <si>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</si>
  <si>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</si>
  <si>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</si>
  <si>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</si>
  <si>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</si>
  <si>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</si>
  <si>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</si>
  <si>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</si>
  <si>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</si>
  <si>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</si>
  <si>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</si>
  <si>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</si>
  <si>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</si>
  <si>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</si>
  <si>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</si>
  <si>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</si>
  <si>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</si>
  <si>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</si>
  <si>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</si>
  <si>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</si>
  <si>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</si>
  <si>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</si>
  <si>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</si>
  <si>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</si>
  <si>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</si>
  <si>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</si>
  <si>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</si>
  <si>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</si>
  <si>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</si>
  <si>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</si>
  <si>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</si>
  <si>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</si>
  <si>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</si>
  <si>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</si>
  <si>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</si>
  <si>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</si>
  <si>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</si>
  <si>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</si>
  <si>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</si>
  <si>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</si>
  <si>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</si>
  <si>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</si>
  <si>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</si>
  <si>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</si>
  <si>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</si>
  <si>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</si>
  <si>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</si>
  <si>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</si>
  <si>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</si>
  <si>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</si>
  <si>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</si>
  <si>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</si>
  <si>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</si>
  <si>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</si>
  <si>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</si>
  <si>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</si>
  <si>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</si>
  <si>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</si>
  <si>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</si>
  <si>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</si>
  <si>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</si>
  <si>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</si>
  <si>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</si>
  <si>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</si>
  <si>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</si>
  <si>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</si>
  <si>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</si>
  <si>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</si>
  <si>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</si>
  <si>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</si>
  <si>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</si>
  <si>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</si>
  <si>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</si>
  <si>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</si>
  <si>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</si>
  <si>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</si>
  <si>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</si>
  <si>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</si>
  <si>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</si>
  <si>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</si>
  <si>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</si>
  <si>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</si>
  <si>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</si>
  <si>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</si>
  <si>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</si>
  <si>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</si>
  <si>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</si>
  <si>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</si>
  <si>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</si>
  <si>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</si>
  <si>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</si>
  <si>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</si>
  <si>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</si>
  <si>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</si>
  <si>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</si>
  <si>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</si>
  <si>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</si>
  <si>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</si>
  <si>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</si>
  <si>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</si>
  <si>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</si>
  <si>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</si>
  <si>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</si>
  <si>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</si>
  <si>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</si>
  <si>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</si>
  <si>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</si>
  <si>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</si>
  <si>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</si>
  <si>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</si>
  <si>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</si>
  <si>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</si>
  <si>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</si>
  <si>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</si>
  <si>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</si>
  <si>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</si>
  <si>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</si>
  <si>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</si>
  <si>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</si>
  <si>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</si>
  <si>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</si>
  <si>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</si>
  <si>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</si>
  <si>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</si>
  <si>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</si>
  <si>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</si>
  <si>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</si>
  <si>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</si>
  <si>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</si>
  <si>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</si>
  <si>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</si>
  <si>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</si>
  <si>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</si>
  <si>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</si>
  <si>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</si>
  <si>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</si>
  <si>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</si>
  <si>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</si>
  <si>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</si>
  <si>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</si>
  <si>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</si>
  <si>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</si>
  <si>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</si>
  <si>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</si>
  <si>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</si>
  <si>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</si>
  <si>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</si>
  <si>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</si>
  <si>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</si>
  <si>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</si>
  <si>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</si>
  <si>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</si>
  <si>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</si>
  <si>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</si>
  <si>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</si>
  <si>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</si>
  <si>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</si>
  <si>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</si>
  <si>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</si>
  <si>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</si>
  <si>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</si>
  <si>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</si>
  <si>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</si>
  <si>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</si>
  <si>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</si>
  <si>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</si>
  <si>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</si>
  <si>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</si>
  <si>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</si>
  <si>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</si>
  <si>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</si>
  <si>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</si>
  <si>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</si>
  <si>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</si>
  <si>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</si>
  <si>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</si>
  <si>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</si>
  <si>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</si>
  <si>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</si>
  <si>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</si>
  <si>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</si>
  <si>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</si>
  <si>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</si>
  <si>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</si>
  <si>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</si>
  <si>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</si>
  <si>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</si>
  <si>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</si>
  <si>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</si>
  <si>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</si>
  <si>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</si>
  <si>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</si>
  <si>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</si>
  <si>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</si>
  <si>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</si>
  <si>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</si>
  <si>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</si>
  <si>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</si>
  <si>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</si>
  <si>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</si>
  <si>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</si>
  <si>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</si>
  <si>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</si>
  <si>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</si>
  <si>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</si>
  <si>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</si>
  <si>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</si>
  <si>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</si>
  <si>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</si>
  <si>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</si>
  <si>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</si>
  <si>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</si>
  <si>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</si>
  <si>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</si>
  <si>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</si>
  <si>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</si>
  <si>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</si>
  <si>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</si>
  <si>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</si>
  <si>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</si>
  <si>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</si>
  <si>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</si>
  <si>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</si>
  <si>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</si>
  <si>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</si>
  <si>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</si>
  <si>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</si>
  <si>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</si>
  <si>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</si>
  <si>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</si>
  <si>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</si>
  <si>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</si>
  <si>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</si>
  <si>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</si>
  <si>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</si>
  <si>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</si>
  <si>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</si>
  <si>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</si>
  <si>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</si>
  <si>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</si>
  <si>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</si>
  <si>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</si>
  <si>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</si>
  <si>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</si>
  <si>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</si>
  <si>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</si>
  <si>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</si>
  <si>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</si>
  <si>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</si>
  <si>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</si>
  <si>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</si>
  <si>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</si>
  <si>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</si>
  <si>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</si>
  <si>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</si>
  <si>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</si>
  <si>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</si>
  <si>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</si>
  <si>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</si>
  <si>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</si>
  <si>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</si>
  <si>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</si>
  <si>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</si>
  <si>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</si>
  <si>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</si>
  <si>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</si>
  <si>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</si>
  <si>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</si>
  <si>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</si>
  <si>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</si>
  <si>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</si>
  <si>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</si>
  <si>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</si>
  <si>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</si>
  <si>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</si>
  <si>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</si>
  <si>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</si>
  <si>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</si>
  <si>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</si>
  <si>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</si>
  <si>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</si>
  <si>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</si>
  <si>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</si>
  <si>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</si>
  <si>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</si>
  <si>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</si>
  <si>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</si>
  <si>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</si>
  <si>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</si>
  <si>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</si>
  <si>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</si>
  <si>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</si>
  <si>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</si>
  <si>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</si>
  <si>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</si>
  <si>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</si>
  <si>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</si>
  <si>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</si>
  <si>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</si>
  <si>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</si>
  <si>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</si>
  <si>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</si>
  <si>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</si>
  <si>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</si>
  <si>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</si>
  <si>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</si>
  <si>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</si>
  <si>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</si>
  <si>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</si>
  <si>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</si>
  <si>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</si>
  <si>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</si>
  <si>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</si>
  <si>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</si>
  <si>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</si>
  <si>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</si>
  <si>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</si>
  <si>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</si>
  <si>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</si>
  <si>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</si>
  <si>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</si>
  <si>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</si>
  <si>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</si>
  <si>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</si>
  <si>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</si>
  <si>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</si>
  <si>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</si>
  <si>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</si>
  <si>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</si>
  <si>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</si>
  <si>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</si>
  <si>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</si>
  <si>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</si>
  <si>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</si>
  <si>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</si>
  <si>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</si>
  <si>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</si>
  <si>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</si>
  <si>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</si>
  <si>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</si>
  <si>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</si>
  <si>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</si>
  <si>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</si>
  <si>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</si>
  <si>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</si>
  <si>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</si>
  <si>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</si>
  <si>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</si>
  <si>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</si>
  <si>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</si>
  <si>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</si>
  <si>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</si>
  <si>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</si>
  <si>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</si>
  <si>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</si>
  <si>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</si>
  <si>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</si>
  <si>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</si>
  <si>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</si>
  <si>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</si>
  <si>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</si>
  <si>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</si>
  <si>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</si>
  <si>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</si>
  <si>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</si>
  <si>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</si>
  <si>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</si>
  <si>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</si>
  <si>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</si>
  <si>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</si>
  <si>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</si>
  <si>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</si>
  <si>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</si>
  <si>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</si>
  <si>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</si>
  <si>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</si>
  <si>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</si>
  <si>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</si>
  <si>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</si>
  <si>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</si>
  <si>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</si>
  <si>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</si>
  <si>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</si>
  <si>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</si>
  <si>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</si>
  <si>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</si>
  <si>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</si>
  <si>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</si>
  <si>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</si>
  <si>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</si>
  <si>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</si>
  <si>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</si>
  <si>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</si>
  <si>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</si>
  <si>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</si>
  <si>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</si>
  <si>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</si>
  <si>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</si>
  <si>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</si>
  <si>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</si>
  <si>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</si>
  <si>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</si>
  <si>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</si>
  <si>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</si>
  <si>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</si>
  <si>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</si>
  <si>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</si>
  <si>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</si>
  <si>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</si>
  <si>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</si>
  <si>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</si>
  <si>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</si>
  <si>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</si>
  <si>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</si>
  <si>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</si>
  <si>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</si>
  <si>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</si>
  <si>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</si>
  <si>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</si>
  <si>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</si>
  <si>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</si>
  <si>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</si>
  <si>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</si>
  <si>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</si>
  <si>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</si>
  <si>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</si>
  <si>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</si>
  <si>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</si>
  <si>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</si>
  <si>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</si>
  <si>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</si>
  <si>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</si>
  <si>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</si>
  <si>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</si>
  <si>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</si>
  <si>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</si>
  <si>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</si>
  <si>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</si>
  <si>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</si>
  <si>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</si>
  <si>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</si>
  <si>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</si>
  <si>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</si>
  <si>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</si>
  <si>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</si>
  <si>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</si>
  <si>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</si>
  <si>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</si>
  <si>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</si>
  <si>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</si>
  <si>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</si>
  <si>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</si>
  <si>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</si>
  <si>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</si>
  <si>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</si>
  <si>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</si>
  <si>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</si>
  <si>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</si>
  <si>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</si>
  <si>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</si>
  <si>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</si>
  <si>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</si>
  <si>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</si>
  <si>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</si>
  <si>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</si>
  <si>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</si>
  <si>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</si>
  <si>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</si>
  <si>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</si>
  <si>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</si>
  <si>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</si>
  <si>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</si>
  <si>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</si>
  <si>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</si>
  <si>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</si>
  <si>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</si>
  <si>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</si>
  <si>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</si>
  <si>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</si>
  <si>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</si>
  <si>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</si>
  <si>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</si>
  <si>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</si>
  <si>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</si>
  <si>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</si>
  <si>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</si>
  <si>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</si>
  <si>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</si>
  <si>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</si>
  <si>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</si>
  <si>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</si>
  <si>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</si>
  <si>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</si>
  <si>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</si>
  <si>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</si>
  <si>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</si>
  <si>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</si>
  <si>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</si>
  <si>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</si>
  <si>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</si>
  <si>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</si>
  <si>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</si>
  <si>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</si>
  <si>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</si>
  <si>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</si>
  <si>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</si>
  <si>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</si>
  <si>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</si>
  <si>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</si>
  <si>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</si>
  <si>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</si>
  <si>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</si>
  <si>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</si>
  <si>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</si>
  <si>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</si>
  <si>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</si>
  <si>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</si>
  <si>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</si>
  <si>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</si>
  <si>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</si>
  <si>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</si>
  <si>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</si>
  <si>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</si>
  <si>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</si>
  <si>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</si>
  <si>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</si>
  <si>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</si>
  <si>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</si>
  <si>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</si>
  <si>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</si>
  <si>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</si>
  <si>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</si>
  <si>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</si>
  <si>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</si>
  <si>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</si>
  <si>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</si>
  <si>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</si>
  <si>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</si>
  <si>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</si>
  <si>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</si>
  <si>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</si>
  <si>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</si>
  <si>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</si>
  <si>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</si>
  <si>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</si>
  <si>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</si>
  <si>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</si>
  <si>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</si>
  <si>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</si>
  <si>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</si>
  <si>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</si>
  <si>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</si>
  <si>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</si>
  <si>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</si>
  <si>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</si>
  <si>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</si>
  <si>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</si>
  <si>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</si>
  <si>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</si>
  <si>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</si>
  <si>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</si>
  <si>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</si>
  <si>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</si>
  <si>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</si>
  <si>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</si>
  <si>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</si>
  <si>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</si>
  <si>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</si>
  <si>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</si>
  <si>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</si>
  <si>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</si>
  <si>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</si>
  <si>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</si>
  <si>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</si>
  <si>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</si>
  <si>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</si>
  <si>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</si>
  <si>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</si>
  <si>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</si>
  <si>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</si>
  <si>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</si>
  <si>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</si>
  <si>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</si>
  <si>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</si>
  <si>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</si>
  <si>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</si>
  <si>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</si>
  <si>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</si>
  <si>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</si>
  <si>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</si>
  <si>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</si>
  <si>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</si>
  <si>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</si>
  <si>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</si>
  <si>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</si>
  <si>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</si>
  <si>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</si>
  <si>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</si>
  <si>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</si>
  <si>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</si>
  <si>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</si>
  <si>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</si>
  <si>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</si>
  <si>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</si>
  <si>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</si>
  <si>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</si>
  <si>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</si>
  <si>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</si>
  <si>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</si>
  <si>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</si>
  <si>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</si>
  <si>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</si>
  <si>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</si>
  <si>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</si>
  <si>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</si>
  <si>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</si>
  <si>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</si>
  <si>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</si>
  <si>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</si>
  <si>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</si>
  <si>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</si>
  <si>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</si>
  <si>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</si>
  <si>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</si>
  <si>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</si>
  <si>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</si>
  <si>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</si>
  <si>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</si>
  <si>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</si>
  <si>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</si>
  <si>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</si>
  <si>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</si>
  <si>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</si>
  <si>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</si>
  <si>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</si>
  <si>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</si>
  <si>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</si>
  <si>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</si>
  <si>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</si>
  <si>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</si>
  <si>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</si>
  <si>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</si>
  <si>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</si>
  <si>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</si>
  <si>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</si>
  <si>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</si>
  <si>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</si>
  <si>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</si>
  <si>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</si>
  <si>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</si>
  <si>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</si>
  <si>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</si>
  <si>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</si>
  <si>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</si>
  <si>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</si>
  <si>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</si>
  <si>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</si>
  <si>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</si>
  <si>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</si>
  <si>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</si>
  <si>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</si>
  <si>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</si>
  <si>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</si>
  <si>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</si>
  <si>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</si>
  <si>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</si>
  <si>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</si>
  <si>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</si>
  <si>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</si>
  <si>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</si>
  <si>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</si>
  <si>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</si>
  <si>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</si>
  <si>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</si>
  <si>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</si>
  <si>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</si>
  <si>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</si>
  <si>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</si>
  <si>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</si>
  <si>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</si>
  <si>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</si>
  <si>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</si>
  <si>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</si>
  <si>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</si>
  <si>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</si>
  <si>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</si>
  <si>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</si>
  <si>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</si>
  <si>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</si>
  <si>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</si>
  <si>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</si>
  <si>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</si>
  <si>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</si>
  <si>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</si>
  <si>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</si>
  <si>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</si>
  <si>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</si>
  <si>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</si>
  <si>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</si>
  <si>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</si>
  <si>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</si>
  <si>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</si>
  <si>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</si>
  <si>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</si>
  <si>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</si>
  <si>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</si>
  <si>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</si>
  <si>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</si>
  <si>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</si>
  <si>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</si>
  <si>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</si>
  <si>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</si>
  <si>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</si>
  <si>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</si>
  <si>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</si>
  <si>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</si>
  <si>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</si>
  <si>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</si>
  <si>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</si>
  <si>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</si>
  <si>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</si>
  <si>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</si>
  <si>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</si>
  <si>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</si>
  <si>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</si>
  <si>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</si>
  <si>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</si>
  <si>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</si>
  <si>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</si>
  <si>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</si>
  <si>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</si>
  <si>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</si>
  <si>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</si>
  <si>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</si>
  <si>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</si>
  <si>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</si>
  <si>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</si>
  <si>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</si>
  <si>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</si>
  <si>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</si>
  <si>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</si>
  <si>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</si>
  <si>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</si>
  <si>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</si>
  <si>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</si>
  <si>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</si>
  <si>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</si>
  <si>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</si>
  <si>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</si>
  <si>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</si>
  <si>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</si>
  <si>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</si>
  <si>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</si>
  <si>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</si>
  <si>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</si>
  <si>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</si>
  <si>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</si>
  <si>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</si>
  <si>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</si>
  <si>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</si>
  <si>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</si>
  <si>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</si>
  <si>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</si>
  <si>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</si>
  <si>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</si>
  <si>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</si>
  <si>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</si>
  <si>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</si>
  <si>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</si>
  <si>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</si>
  <si>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</si>
  <si>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</si>
  <si>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</si>
  <si>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</si>
  <si>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</si>
  <si>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</si>
  <si>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</si>
  <si>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</si>
  <si>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</si>
  <si>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</si>
  <si>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</si>
  <si>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</si>
  <si>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</si>
  <si>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</si>
  <si>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</si>
  <si>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</si>
  <si>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</si>
  <si>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</si>
  <si>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</si>
  <si>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</si>
  <si>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</si>
  <si>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</si>
  <si>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</si>
  <si>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</si>
  <si>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</si>
  <si>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</si>
  <si>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</si>
  <si>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</si>
  <si>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</si>
  <si>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</si>
  <si>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</si>
  <si>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</si>
  <si>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</si>
  <si>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</si>
  <si>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</si>
  <si>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</si>
  <si>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</si>
  <si>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</si>
  <si>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</si>
  <si>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</si>
  <si>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</si>
  <si>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</si>
  <si>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</si>
  <si>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</si>
  <si>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</si>
  <si>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</si>
  <si>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</si>
  <si>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</si>
  <si>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</si>
  <si>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</si>
  <si>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</si>
  <si>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</si>
  <si>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</si>
  <si>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</si>
  <si>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</si>
  <si>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</si>
  <si>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</si>
  <si>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</si>
  <si>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</si>
  <si>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</si>
  <si>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</si>
  <si>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</si>
  <si>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</si>
  <si>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</si>
  <si>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</si>
  <si>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</si>
  <si>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</si>
  <si>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</si>
  <si>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</si>
  <si>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</si>
  <si>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</si>
  <si>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</si>
  <si>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</si>
  <si>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</si>
  <si>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</si>
  <si>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</si>
  <si>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</si>
  <si>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</si>
  <si>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</si>
  <si>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</si>
  <si>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</si>
  <si>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</si>
  <si>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</si>
  <si>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</si>
  <si>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</si>
  <si>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</si>
  <si>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</si>
  <si>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</si>
  <si>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</si>
  <si>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</si>
  <si>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</si>
  <si>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</si>
  <si>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</si>
  <si>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</si>
  <si>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</si>
  <si>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</si>
  <si>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</si>
  <si>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</si>
  <si>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</si>
  <si>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</si>
  <si>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</si>
  <si>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</si>
  <si>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</si>
  <si>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</si>
  <si>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</si>
  <si>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</si>
  <si>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</si>
  <si>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</si>
  <si>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</si>
  <si>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</si>
  <si>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</si>
  <si>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</si>
  <si>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</si>
  <si>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</si>
  <si>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</si>
  <si>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</si>
  <si>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</si>
  <si>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</si>
  <si>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</si>
  <si>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</si>
  <si>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</si>
  <si>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</si>
  <si>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</si>
  <si>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</si>
  <si>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</si>
  <si>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</si>
  <si>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</si>
  <si>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</si>
  <si>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</si>
  <si>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</si>
  <si>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</si>
  <si>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</si>
  <si>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</si>
  <si>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</si>
  <si>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</si>
  <si>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</si>
  <si>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</si>
  <si>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</si>
  <si>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</si>
  <si>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</si>
  <si>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</si>
  <si>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</si>
  <si>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</si>
  <si>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</si>
  <si>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</si>
  <si>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</si>
  <si>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</si>
  <si>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</si>
  <si>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</si>
  <si>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</si>
  <si>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</si>
  <si>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</si>
  <si>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</si>
  <si>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</si>
  <si>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</si>
  <si>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</si>
  <si>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</si>
  <si>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</si>
  <si>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</si>
  <si>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</si>
  <si>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</si>
  <si>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</si>
  <si>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</si>
  <si>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</si>
  <si>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</si>
  <si>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</si>
  <si>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</si>
  <si>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</si>
  <si>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</si>
  <si>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</si>
  <si>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</si>
  <si>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</si>
  <si>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</si>
  <si>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</si>
  <si>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</si>
  <si>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</si>
  <si>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</si>
  <si>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</si>
  <si>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</si>
  <si>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</si>
  <si>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</si>
  <si>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</si>
  <si>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</si>
  <si>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</si>
  <si>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</si>
  <si>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</si>
  <si>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</si>
  <si>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</si>
  <si>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</si>
  <si>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</si>
  <si>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</si>
  <si>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</si>
  <si>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</si>
  <si>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</si>
  <si>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</si>
  <si>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</si>
  <si>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</si>
  <si>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</si>
  <si>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</si>
  <si>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</si>
  <si>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</si>
  <si>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</si>
  <si>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</si>
  <si>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</si>
  <si>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</si>
  <si>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</si>
  <si>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</si>
  <si>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</si>
  <si>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</si>
  <si>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</si>
  <si>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</si>
  <si>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</si>
  <si>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</si>
  <si>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</si>
  <si>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</si>
  <si>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</si>
  <si>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</si>
  <si>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</si>
  <si>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</si>
  <si>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</si>
  <si>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</si>
  <si>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</si>
  <si>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</si>
  <si>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</si>
  <si>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</si>
  <si>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</si>
  <si>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</si>
  <si>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</si>
  <si>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</si>
  <si>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</si>
  <si>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</si>
  <si>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</si>
  <si>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</si>
  <si>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</si>
  <si>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</si>
  <si>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</si>
  <si>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</si>
  <si>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</si>
  <si>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</si>
  <si>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</si>
  <si>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</si>
  <si>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</si>
  <si>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</si>
  <si>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</si>
  <si>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</si>
  <si>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</si>
  <si>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</si>
  <si>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</si>
  <si>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</si>
  <si>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</si>
  <si>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</si>
  <si>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</si>
  <si>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</si>
  <si>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</si>
  <si>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</si>
  <si>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</si>
  <si>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</si>
  <si>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</si>
  <si>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</si>
  <si>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</si>
  <si>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</si>
  <si>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</si>
  <si>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</si>
  <si>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</si>
  <si>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</si>
  <si>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</si>
  <si>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</si>
  <si>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</si>
  <si>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</si>
  <si>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</si>
  <si>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</si>
  <si>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</si>
  <si>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</si>
  <si>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</si>
  <si>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</si>
  <si>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</si>
  <si>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</si>
  <si>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</si>
  <si>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</si>
  <si>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</si>
  <si>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</si>
  <si>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</si>
  <si>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</si>
  <si>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</si>
  <si>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</si>
  <si>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</si>
  <si>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</si>
  <si>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</si>
  <si>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</si>
  <si>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</si>
  <si>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</si>
  <si>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</si>
  <si>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</si>
  <si>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</si>
  <si>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</si>
  <si>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</si>
  <si>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</si>
  <si>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</si>
  <si>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</si>
  <si>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</si>
  <si>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</si>
  <si>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</si>
  <si>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</si>
  <si>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</si>
  <si>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</si>
  <si>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</si>
  <si>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</si>
  <si>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</si>
  <si>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</si>
  <si>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</si>
  <si>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</si>
  <si>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</si>
  <si>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</si>
  <si>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</si>
  <si>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</si>
  <si>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</si>
  <si>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</si>
  <si>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</si>
  <si>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</si>
  <si>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</si>
  <si>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</si>
  <si>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</si>
  <si>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</si>
  <si>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</si>
  <si>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</si>
  <si>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</si>
  <si>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</si>
  <si>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</si>
  <si>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</si>
  <si>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</si>
  <si>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</si>
  <si>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</si>
  <si>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</si>
  <si>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</si>
  <si>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</si>
  <si>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</si>
  <si>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</si>
  <si>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</si>
  <si>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</si>
  <si>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</si>
  <si>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</si>
  <si>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</si>
  <si>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</si>
  <si>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</si>
  <si>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</si>
  <si>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</si>
  <si>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</si>
  <si>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</si>
  <si>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</si>
  <si>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</si>
  <si>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</si>
  <si>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</si>
  <si>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</si>
  <si>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</si>
  <si>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</si>
  <si>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</si>
  <si>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</si>
  <si>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</si>
  <si>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</si>
  <si>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</si>
  <si>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</si>
  <si>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</si>
  <si>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</si>
  <si>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</si>
  <si>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</si>
  <si>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</si>
  <si>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</si>
  <si>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</si>
  <si>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</si>
  <si>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</si>
  <si>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</si>
  <si>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</si>
  <si>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</si>
  <si>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</si>
  <si>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</si>
  <si>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</si>
  <si>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</si>
  <si>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</si>
  <si>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</si>
  <si>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</si>
  <si>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</si>
  <si>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</si>
  <si>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</si>
  <si>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</si>
  <si>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</si>
  <si>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</si>
  <si>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</si>
  <si>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</si>
  <si>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</si>
  <si>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</si>
  <si>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</si>
  <si>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</si>
  <si>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</si>
  <si>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</si>
  <si>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</si>
  <si>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</si>
  <si>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</si>
  <si>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</si>
  <si>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</si>
  <si>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f - podpora a rozvoj športu</t>
  </si>
  <si>
    <t>EPH446608399</t>
  </si>
  <si>
    <t>Poštovné 4 ks doporučený list</t>
  </si>
  <si>
    <t>36631124</t>
  </si>
  <si>
    <t xml:space="preserve">Slovenská pošta a. s. </t>
  </si>
  <si>
    <t>B/7</t>
  </si>
  <si>
    <t>Výpis číslo: 7</t>
  </si>
  <si>
    <t>Poplatok za balík</t>
  </si>
  <si>
    <t>00686930</t>
  </si>
  <si>
    <t xml:space="preserve">Tatra banka, a. s. </t>
  </si>
  <si>
    <t>EPH446782295</t>
  </si>
  <si>
    <t>Poštovné 5 ks doporučený list</t>
  </si>
  <si>
    <t>EPH447357431</t>
  </si>
  <si>
    <t>Poštovné 7 ks doporučený list</t>
  </si>
  <si>
    <t>Výpis číslo: 8</t>
  </si>
  <si>
    <t>Mesačný poplatok za bankomatovú kartu</t>
  </si>
  <si>
    <t>EPH448109467, EPH448051149</t>
  </si>
  <si>
    <t>EPH449121711</t>
  </si>
  <si>
    <t>Poštovné 13 ks doporučený list</t>
  </si>
  <si>
    <t>2025023</t>
  </si>
  <si>
    <t>Majstrovstvá SR dospelých a mládeže v Brannom viacboji kynológov, systém časomiery</t>
  </si>
  <si>
    <t>54154529</t>
  </si>
  <si>
    <t>Kynologicko-športové centrum AURA, o.z.</t>
  </si>
  <si>
    <t>2520107548</t>
  </si>
  <si>
    <t>Toner, čierny Canon 057H, 1 ks</t>
  </si>
  <si>
    <t>50462164</t>
  </si>
  <si>
    <t>interNETmania SK s. r. o.</t>
  </si>
  <si>
    <t>FV-1457/25</t>
  </si>
  <si>
    <t>Tlač, balné, poštovné, adresné štíky, doprava - Noviny kynológov č. 7-8/2025, 1 250 ks</t>
  </si>
  <si>
    <t>36403229</t>
  </si>
  <si>
    <t>Alfa print, s. r. o.</t>
  </si>
  <si>
    <t>EPH449470102</t>
  </si>
  <si>
    <t>Poštovné 8ks</t>
  </si>
  <si>
    <t>SI 65434803</t>
  </si>
  <si>
    <t>Športni kinološki klub Vrtnica</t>
  </si>
  <si>
    <t>EPH450209954</t>
  </si>
  <si>
    <t>Poštovné 8 ks doporučených + 1 ks obyčajný list</t>
  </si>
  <si>
    <t>20250420</t>
  </si>
  <si>
    <t>36792080</t>
  </si>
  <si>
    <t xml:space="preserve">1. účtovná, spol. s r. o. </t>
  </si>
  <si>
    <t>EPH452163861</t>
  </si>
  <si>
    <t>EPH452510671 a EPH452490756</t>
  </si>
  <si>
    <t>Poštovné, 3 x doporučený list</t>
  </si>
  <si>
    <t>Výpis číslo: 9</t>
  </si>
  <si>
    <t>25256</t>
  </si>
  <si>
    <t>Letné sústredenie mládeže, Malý Lapáš, 25.-30.8.2025. Obedy 125 ks, večere 100 ks</t>
  </si>
  <si>
    <t>43811981</t>
  </si>
  <si>
    <t>Šrank Matej "živnostník"</t>
  </si>
  <si>
    <t>EPH453147485</t>
  </si>
  <si>
    <t>Poštovné 9 ks doporučený list</t>
  </si>
  <si>
    <t>EPH453438488</t>
  </si>
  <si>
    <t>Poštovné, 7 ks doporučený list</t>
  </si>
  <si>
    <t>EPH453730458</t>
  </si>
  <si>
    <t>Poštovné, 3 ks doporečný list</t>
  </si>
  <si>
    <t>MAL-1-1112</t>
  </si>
  <si>
    <t>Company ID: 8058571000, VAT ID SI51032228</t>
  </si>
  <si>
    <t>Farm Stay Malovščevo, Sobe Malovščevo Hana Garbari S.P.</t>
  </si>
  <si>
    <t>EPH454578416</t>
  </si>
  <si>
    <t>Poštovné, 6 ks doporučený list</t>
  </si>
  <si>
    <t>EPH454950384</t>
  </si>
  <si>
    <t>Poštovné, 9 ks doporučený list</t>
  </si>
  <si>
    <t>T-4188</t>
  </si>
  <si>
    <t>Ubytovanie Majstrovstvá sveta FCI, Vitoria - Gasteiz, Španielsko, 7 členov tímu, 14.9.-22.9.2025, doplatok 50% z celkovej ceny</t>
  </si>
  <si>
    <t>D.N.I.16.299.715 Y</t>
  </si>
  <si>
    <t>Bentazar</t>
  </si>
  <si>
    <t>EPH455701057 a EPH455705411</t>
  </si>
  <si>
    <t>Poštovné, 13 ks doporučený list</t>
  </si>
  <si>
    <t>EPH456268068</t>
  </si>
  <si>
    <t>Poštnovné, 7 ks doporučený list</t>
  </si>
  <si>
    <t>EPH456850242, EPH456858113 a EPH456867702</t>
  </si>
  <si>
    <t>EPH457129310 a EPH457129181</t>
  </si>
  <si>
    <t>Poštovné, 3 ks doporučený list a 1 x balík</t>
  </si>
  <si>
    <t>EPH457353615</t>
  </si>
  <si>
    <t>Poštovné, 3 ks doporučený list</t>
  </si>
  <si>
    <t>20250468</t>
  </si>
  <si>
    <t>EPH458056622</t>
  </si>
  <si>
    <t>Poštovné, 12 ks doporučený list</t>
  </si>
  <si>
    <t>Výpis číslo: 10</t>
  </si>
  <si>
    <t>EPH458756620</t>
  </si>
  <si>
    <t>Poštovné, 11 ks doporučený list</t>
  </si>
  <si>
    <t>EPH459368136</t>
  </si>
  <si>
    <t>EPH459928975</t>
  </si>
  <si>
    <t>Tlač, balné, poštovné, adresné štíky, doprava - Noviny kynológov č. 9-10/2025, 1 260 ks</t>
  </si>
  <si>
    <t>EPH460316224</t>
  </si>
  <si>
    <t>Poštovné, 4 ks doporučený list</t>
  </si>
  <si>
    <t>N°9, 01-01-2147</t>
  </si>
  <si>
    <t>EPH461029879</t>
  </si>
  <si>
    <t>EPH462121044</t>
  </si>
  <si>
    <t>EPH462643791</t>
  </si>
  <si>
    <t>2380762728</t>
  </si>
  <si>
    <t>Kancelárske potreby (Pákové zakladačne 12 ks, štítky 1ks, príjmový pokladničný doklad 1 ks, obálky C5 500ks, Euroobaly 200ks, obálka C4 250 ks)</t>
  </si>
  <si>
    <t>35958120</t>
  </si>
  <si>
    <t>Lyreco CE,SE</t>
  </si>
  <si>
    <t>20250515</t>
  </si>
  <si>
    <t>EPH463428975</t>
  </si>
  <si>
    <t>Poštovné, 8 ks doporučený list</t>
  </si>
  <si>
    <t>EPH463982076 a EPH464090716</t>
  </si>
  <si>
    <t>Výpis číslo: 11</t>
  </si>
  <si>
    <t>IDK2025/65</t>
  </si>
  <si>
    <t>IDK2025/66</t>
  </si>
  <si>
    <t>IDK2025/67</t>
  </si>
  <si>
    <t>IDK2025/68</t>
  </si>
  <si>
    <t>IDK2025/69</t>
  </si>
  <si>
    <t>IDK2025/75</t>
  </si>
  <si>
    <t>IDK2025/76</t>
  </si>
  <si>
    <t>IDK2025/77</t>
  </si>
  <si>
    <t>IDK2025/78</t>
  </si>
  <si>
    <t>IDK2025/79</t>
  </si>
  <si>
    <t>IDK2025/80</t>
  </si>
  <si>
    <t>IDK2025/81</t>
  </si>
  <si>
    <t>IDK2025/82</t>
  </si>
  <si>
    <t>IDK2025/83</t>
  </si>
  <si>
    <t>IDK2025/64</t>
  </si>
  <si>
    <t>B/8</t>
  </si>
  <si>
    <t>B/9</t>
  </si>
  <si>
    <t>B/10</t>
  </si>
  <si>
    <t>B/11</t>
  </si>
  <si>
    <t>25049</t>
  </si>
  <si>
    <t>25051</t>
  </si>
  <si>
    <t>25053</t>
  </si>
  <si>
    <t>25063</t>
  </si>
  <si>
    <t>25056</t>
  </si>
  <si>
    <t>25061</t>
  </si>
  <si>
    <t>Ubytovanie Majstrovstvá sveta WUSV, Nova Gorica, Slovinsko, 4 izby, 28.9.-6.10.2025, bez turistickej taxy</t>
  </si>
  <si>
    <t>25058</t>
  </si>
  <si>
    <t>EPH466447625</t>
  </si>
  <si>
    <t>B/12</t>
  </si>
  <si>
    <t>Výpis číslo: 12</t>
  </si>
  <si>
    <t>FV-0031/26</t>
  </si>
  <si>
    <t>IDK2025/92</t>
  </si>
  <si>
    <t>IDK2025/90</t>
  </si>
  <si>
    <t>IDK2025/88</t>
  </si>
  <si>
    <t>IDK2025/87</t>
  </si>
  <si>
    <t>IDK2025/86</t>
  </si>
  <si>
    <t>IDK2025/93</t>
  </si>
  <si>
    <t>IDK2025/94</t>
  </si>
  <si>
    <t>IDK2025/95</t>
  </si>
  <si>
    <t>IDK2025/96</t>
  </si>
  <si>
    <t>25069</t>
  </si>
  <si>
    <t>IDK2025/84</t>
  </si>
  <si>
    <t>IDK2025/85</t>
  </si>
  <si>
    <t>Tlač, balné, poštovné, adresné štítky, doprava - Noviny kynológov č. 11-12/2025, 1 260 ks + Príloha NK, 1 320 ks, čiastočná úhrada</t>
  </si>
  <si>
    <t>25074</t>
  </si>
  <si>
    <t>25071</t>
  </si>
  <si>
    <t>IDK2025/97</t>
  </si>
  <si>
    <t>IDK2025/98</t>
  </si>
  <si>
    <t>IDK2025/101</t>
  </si>
  <si>
    <t>25082</t>
  </si>
  <si>
    <t>IDK 2025/63</t>
  </si>
  <si>
    <t>Účtovné práce za 8/2025 a spracovanie miezd za 7/2025</t>
  </si>
  <si>
    <t>Účtovné práce za 9/2025 a spracovanie miezd za 8/2025</t>
  </si>
  <si>
    <t>Účtovné práce za 10/2025 a spracovanie miezd za 9/2025</t>
  </si>
  <si>
    <t>IDD2025/9</t>
  </si>
  <si>
    <t>Štartovné na Majstrovstvá sveta vo výkone psov, WUSV, Nova Gorica, Slovinsko, 1.-5.10.2025, 5 x reprezentant</t>
  </si>
  <si>
    <t>Štartovné na Majstrovstvá sveta vo výkone psov, WUSV, Nova Gorica, Slovinsko, 1.-5.10.2025, 1 x náhradník</t>
  </si>
  <si>
    <t>FV-1842/25</t>
  </si>
  <si>
    <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</si>
  <si>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01-01-2147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</si>
</sst>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47"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B7" sqref="B7"/>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1689</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2448</v>
      </c>
      <c r="C11" s="205"/>
      <c r="D11" s="205"/>
    </row>
    <row r="12" spans="1:4" s="18" customFormat="1" ht="20.45" customHeight="1" x14ac:dyDescent="0.2">
      <c r="A12" s="304" t="s">
        <v>1359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1341</v>
      </c>
    </row>
    <row r="32" spans="1:4" ht="12.6" customHeight="1" x14ac:dyDescent="0.2"/>
    <row r="33" spans="1:3" ht="15.75" customHeight="1" x14ac:dyDescent="0.2">
      <c r="A33" s="19" t="s">
        <v>1342</v>
      </c>
    </row>
    <row r="34" spans="1:3" ht="12.6" customHeight="1" x14ac:dyDescent="0.2"/>
    <row r="35" spans="1:3" ht="51" x14ac:dyDescent="0.2">
      <c r="A35" s="19" t="s">
        <v>1344</v>
      </c>
    </row>
    <row r="36" spans="1:3" ht="12" customHeight="1" x14ac:dyDescent="0.2"/>
    <row r="37" spans="1:3" ht="25.5" x14ac:dyDescent="0.2">
      <c r="A37" s="271" t="s">
        <v>1343</v>
      </c>
    </row>
    <row r="39" spans="1:3" ht="76.5" x14ac:dyDescent="0.2">
      <c r="A39" s="23" t="s">
        <v>1345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1347</v>
      </c>
    </row>
    <row r="49" spans="1:1" ht="12" customHeight="1" x14ac:dyDescent="0.2"/>
    <row r="50" spans="1:1" ht="38.25" x14ac:dyDescent="0.2">
      <c r="A50" s="19" t="s">
        <v>1348</v>
      </c>
    </row>
    <row r="51" spans="1:1" ht="12.75" customHeight="1" x14ac:dyDescent="0.2"/>
    <row r="52" spans="1:1" ht="76.5" x14ac:dyDescent="0.2">
      <c r="A52" s="19" t="s">
        <v>1349</v>
      </c>
    </row>
    <row r="53" spans="1:1" ht="12.75" customHeight="1" x14ac:dyDescent="0.2"/>
    <row r="54" spans="1:1" ht="38.25" x14ac:dyDescent="0.2">
      <c r="A54" s="19" t="s">
        <v>1350</v>
      </c>
    </row>
    <row r="56" spans="1:1" x14ac:dyDescent="0.2">
      <c r="A56" s="19" t="s">
        <v>16</v>
      </c>
    </row>
    <row r="58" spans="1:1" x14ac:dyDescent="0.2">
      <c r="A58" s="19" t="s">
        <v>17</v>
      </c>
    </row>
    <row r="60" spans="1:1" ht="121.7" customHeight="1" x14ac:dyDescent="0.2">
      <c r="A60" s="23" t="s">
        <v>1351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1370</v>
      </c>
    </row>
    <row r="73" spans="1:1" ht="38.25" x14ac:dyDescent="0.2">
      <c r="A73" s="23" t="s">
        <v>1371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1361</v>
      </c>
    </row>
    <row r="96" spans="1:2" x14ac:dyDescent="0.2">
      <c r="A96" s="23"/>
    </row>
    <row r="97" spans="1:4" x14ac:dyDescent="0.2">
      <c r="A97" s="260" t="s">
        <v>40</v>
      </c>
    </row>
    <row r="98" spans="1:4" ht="68.45" customHeight="1" x14ac:dyDescent="0.2">
      <c r="A98" s="23" t="s">
        <v>1362</v>
      </c>
    </row>
    <row r="99" spans="1:4" x14ac:dyDescent="0.2">
      <c r="A99" s="23"/>
    </row>
    <row r="100" spans="1:4" x14ac:dyDescent="0.2">
      <c r="A100" s="260" t="s">
        <v>41</v>
      </c>
    </row>
    <row r="101" spans="1:4" ht="89.25" x14ac:dyDescent="0.2">
      <c r="A101" s="23" t="s">
        <v>1363</v>
      </c>
    </row>
    <row r="102" spans="1:4" x14ac:dyDescent="0.2">
      <c r="A102" s="23"/>
    </row>
    <row r="103" spans="1:4" x14ac:dyDescent="0.2">
      <c r="A103" s="297" t="s">
        <v>42</v>
      </c>
    </row>
    <row r="104" spans="1:4" ht="51" x14ac:dyDescent="0.2">
      <c r="A104" s="23" t="s">
        <v>1364</v>
      </c>
    </row>
    <row r="105" spans="1:4" x14ac:dyDescent="0.2">
      <c r="A105" s="23"/>
      <c r="B105" s="20" t="s">
        <v>43</v>
      </c>
    </row>
    <row r="106" spans="1:4" x14ac:dyDescent="0.2">
      <c r="A106" s="260" t="s">
        <v>44</v>
      </c>
    </row>
    <row r="107" spans="1:4" ht="71.25" customHeight="1" x14ac:dyDescent="0.2">
      <c r="A107" s="19" t="s">
        <v>1365</v>
      </c>
    </row>
    <row r="108" spans="1:4" ht="38.25" x14ac:dyDescent="0.2">
      <c r="A108" s="19" t="s">
        <v>1355</v>
      </c>
    </row>
    <row r="109" spans="1:4" ht="25.5" x14ac:dyDescent="0.2">
      <c r="A109" s="19" t="s">
        <v>45</v>
      </c>
    </row>
    <row r="110" spans="1:4" ht="10.5" customHeight="1" x14ac:dyDescent="0.2">
      <c r="D110" s="20" t="s">
        <v>43</v>
      </c>
    </row>
    <row r="111" spans="1:4" ht="99.75" customHeight="1" x14ac:dyDescent="0.2">
      <c r="A111" s="23" t="s">
        <v>1354</v>
      </c>
    </row>
    <row r="112" spans="1:4" ht="25.5" x14ac:dyDescent="0.2">
      <c r="A112" s="19" t="s">
        <v>1353</v>
      </c>
    </row>
    <row r="114" spans="1:2" ht="178.5" x14ac:dyDescent="0.2">
      <c r="A114" s="23" t="s">
        <v>1366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1356</v>
      </c>
    </row>
    <row r="133" spans="1:1" ht="61.5" customHeight="1" x14ac:dyDescent="0.2">
      <c r="A133" s="303" t="s">
        <v>1368</v>
      </c>
    </row>
    <row r="134" spans="1:1" x14ac:dyDescent="0.2">
      <c r="A134" s="260" t="s">
        <v>1369</v>
      </c>
    </row>
    <row r="135" spans="1:1" ht="102" x14ac:dyDescent="0.2">
      <c r="A135" s="303" t="s">
        <v>1357</v>
      </c>
    </row>
    <row r="136" spans="1:1" x14ac:dyDescent="0.2">
      <c r="A136"/>
    </row>
    <row r="137" spans="1:1" ht="71.45" customHeight="1" x14ac:dyDescent="0.2">
      <c r="A137" s="302" t="s">
        <v>1358</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2"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ZVÄZ ŠPORTOVEJ KYNOLÓGIE SR, Partizánska cesta 6883/97, Banská Bystrica, 974 01</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1684</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1384</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31945732</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ZVÄZ ŠPORTOVEJ KYNOLÓGIE SR</v>
      </c>
      <c r="C3" s="326"/>
      <c r="D3" s="326"/>
      <c r="G3" s="252">
        <v>45747</v>
      </c>
    </row>
    <row r="4" spans="1:7" ht="14.25" x14ac:dyDescent="0.2">
      <c r="A4" s="30" t="s">
        <v>313</v>
      </c>
      <c r="B4" s="29" t="str">
        <f>RIGHT("0000"&amp;INDEX(Adr!A:A,Doklady!B102+1),8)</f>
        <v>31945732</v>
      </c>
      <c r="G4" s="252">
        <v>45777</v>
      </c>
    </row>
    <row r="5" spans="1:7" ht="14.25" x14ac:dyDescent="0.2">
      <c r="A5" s="30" t="s">
        <v>314</v>
      </c>
      <c r="B5" s="29" t="str">
        <f>INDEX(Adr!D:D,Doklady!B102+1)&amp;", "&amp;INDEX(Adr!E:E,Doklady!B102+1)</f>
        <v>Partizánska cesta 6883/97, Banská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8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ZVÄZ ŠPORTOVEJ KYNOLÓGIE SR</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31945732</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Partizánska cesta 6883/97, Banská Bystrica, 974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25">
      <c r="A12" s="69" t="s">
        <v>321</v>
      </c>
      <c r="B12" s="70" t="s">
        <v>322</v>
      </c>
      <c r="C12" s="126">
        <f>SUMIF(FP!J:J,Doklady!$B$1&amp;A12,FP!D:D)</f>
        <v>15000</v>
      </c>
      <c r="D12" s="126">
        <f>C12-E12</f>
        <v>15000</v>
      </c>
      <c r="E12" s="345">
        <f>SUMIF(K:K,A12,I:I)</f>
        <v>0</v>
      </c>
      <c r="F12" s="346"/>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0</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15000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2281</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15000</v>
      </c>
      <c r="D53" s="73">
        <f>IF(A53&lt;&gt;"",Doklady!I1-Doklady!J1,"")</f>
        <v>14999.999999999996</v>
      </c>
      <c r="E53" s="73">
        <f>IF(A53&lt;&gt;"",MIN(D53,C53)*Doklady!C1/(1-Doklady!C1),"")</f>
        <v>0</v>
      </c>
      <c r="F53" s="71">
        <f>IF(A53&lt;&gt;"",Doklady!J1,"")</f>
        <v>0</v>
      </c>
      <c r="G53" s="73">
        <f>+IFERROR(HLOOKUP(IF(RIGHT(B53,15)="bežné transfery",LEFT(B53,LEN(B53)-18),0),$J$40:$K$42,3,0),MIN(C53,D53))</f>
        <v>14999.999999999996</v>
      </c>
      <c r="H53" s="71"/>
      <c r="I53" s="73">
        <f>IF(A53&lt;&gt;"",MAX(IF(G53&lt;C53,C53-G53,0)+IF(F53&lt;E53,E53-F53,0),0),0)</f>
        <v>0</v>
      </c>
      <c r="J53" s="84" t="str">
        <f>IF(D53&gt;C53,"Vyúčtované prostriedky nemôžu byť väčšie ako poskytnuté. Opravte v hárku ""Doklady""","")</f>
        <v/>
      </c>
      <c r="K53" s="84" t="str">
        <f>Doklady!F1</f>
        <v>026 03</v>
      </c>
      <c r="L53" s="84">
        <f>IF(A53&lt;&gt;"",INDEX(FP!H:H,Doklady!B$2+(ROW()-52)),"")</f>
        <v>0</v>
      </c>
      <c r="M53" s="84" t="str">
        <f>K53&amp;L53</f>
        <v>026 030</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15000</v>
      </c>
      <c r="D130" s="228">
        <f t="shared" ref="D130:I130" si="9">SUM(D53:D129)</f>
        <v>14999.999999999996</v>
      </c>
      <c r="E130" s="228">
        <f t="shared" si="9"/>
        <v>0</v>
      </c>
      <c r="F130" s="228">
        <f t="shared" si="9"/>
        <v>0</v>
      </c>
      <c r="G130" s="228">
        <f t="shared" si="9"/>
        <v>14999.999999999996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393</v>
      </c>
      <c r="C141" s="214"/>
      <c r="D141" s="344" t="s">
        <v>394</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13" sqref="D11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31945732</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14999.999999999996</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408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2270</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147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2292</v>
      </c>
      <c r="B107" s="14" t="s">
        <v>2440</v>
      </c>
      <c r="C107" s="14" t="s">
        <v>2293</v>
      </c>
      <c r="D107" s="16">
        <v>45868</v>
      </c>
      <c r="E107" s="16">
        <v>45868</v>
      </c>
      <c r="F107" s="14" t="s">
        <v>2294</v>
      </c>
      <c r="G107" s="14" t="s">
        <v>2295</v>
      </c>
      <c r="H107" s="14" t="s">
        <v>2296</v>
      </c>
      <c r="I107" s="15">
        <v>13.6</v>
      </c>
      <c r="J107" s="77">
        <v>10</v>
      </c>
      <c r="K107" s="92"/>
    </row>
    <row r="108" spans="1:25" ht="12.75" x14ac:dyDescent="0.2">
      <c r="A108" s="14" t="s">
        <v>2292</v>
      </c>
      <c r="B108" s="14" t="s">
        <v>2297</v>
      </c>
      <c r="C108" s="14" t="s">
        <v>2298</v>
      </c>
      <c r="D108" s="16">
        <v>45869</v>
      </c>
      <c r="E108" s="16">
        <v>45869</v>
      </c>
      <c r="F108" s="14" t="s">
        <v>2299</v>
      </c>
      <c r="G108" s="14" t="s">
        <v>2300</v>
      </c>
      <c r="H108" s="14" t="s">
        <v>2301</v>
      </c>
      <c r="I108" s="15">
        <v>7</v>
      </c>
      <c r="J108" s="77">
        <v>10</v>
      </c>
      <c r="K108" s="92"/>
    </row>
    <row r="109" spans="1:25" ht="12.75" x14ac:dyDescent="0.2">
      <c r="A109" s="14" t="s">
        <v>2292</v>
      </c>
      <c r="B109" s="14" t="s">
        <v>2404</v>
      </c>
      <c r="C109" s="14" t="s">
        <v>2302</v>
      </c>
      <c r="D109" s="16">
        <v>45870</v>
      </c>
      <c r="E109" s="16">
        <v>45870</v>
      </c>
      <c r="F109" s="14" t="s">
        <v>2303</v>
      </c>
      <c r="G109" s="14" t="s">
        <v>2295</v>
      </c>
      <c r="H109" s="14" t="s">
        <v>2296</v>
      </c>
      <c r="I109" s="15">
        <v>17.7</v>
      </c>
      <c r="J109" s="77">
        <v>10</v>
      </c>
      <c r="K109" s="92"/>
    </row>
    <row r="110" spans="1:25" ht="12.75" x14ac:dyDescent="0.2">
      <c r="A110" s="14" t="s">
        <v>2292</v>
      </c>
      <c r="B110" s="14" t="s">
        <v>2390</v>
      </c>
      <c r="C110" s="14" t="s">
        <v>2304</v>
      </c>
      <c r="D110" s="16">
        <v>45873</v>
      </c>
      <c r="E110" s="16">
        <v>45873</v>
      </c>
      <c r="F110" s="14" t="s">
        <v>2305</v>
      </c>
      <c r="G110" s="14" t="s">
        <v>2295</v>
      </c>
      <c r="H110" s="14" t="s">
        <v>2296</v>
      </c>
      <c r="I110" s="15">
        <v>20</v>
      </c>
      <c r="J110" s="77">
        <v>10</v>
      </c>
      <c r="K110" s="92"/>
    </row>
    <row r="111" spans="1:25" ht="12.75" x14ac:dyDescent="0.2">
      <c r="A111" s="14" t="s">
        <v>2292</v>
      </c>
      <c r="B111" s="14" t="s">
        <v>2405</v>
      </c>
      <c r="C111" s="14" t="s">
        <v>2306</v>
      </c>
      <c r="D111" s="16">
        <v>45876</v>
      </c>
      <c r="E111" s="16">
        <v>45876</v>
      </c>
      <c r="F111" s="14" t="s">
        <v>2307</v>
      </c>
      <c r="G111" s="14" t="s">
        <v>2300</v>
      </c>
      <c r="H111" s="14" t="s">
        <v>2301</v>
      </c>
      <c r="I111" s="15">
        <v>1</v>
      </c>
      <c r="J111" s="77">
        <v>10</v>
      </c>
      <c r="K111" s="92"/>
    </row>
    <row r="112" spans="1:25" ht="22.5" x14ac:dyDescent="0.2">
      <c r="A112" s="14" t="s">
        <v>2292</v>
      </c>
      <c r="B112" s="14" t="s">
        <v>2391</v>
      </c>
      <c r="C112" s="14" t="s">
        <v>2308</v>
      </c>
      <c r="D112" s="16">
        <v>45880</v>
      </c>
      <c r="E112" s="16">
        <v>45880</v>
      </c>
      <c r="F112" s="14" t="s">
        <v>2305</v>
      </c>
      <c r="G112" s="14" t="s">
        <v>2295</v>
      </c>
      <c r="H112" s="14" t="s">
        <v>2296</v>
      </c>
      <c r="I112" s="15">
        <v>22.6</v>
      </c>
      <c r="J112" s="77">
        <v>10</v>
      </c>
      <c r="K112" s="92"/>
    </row>
    <row r="113" spans="1:11" ht="12.75" x14ac:dyDescent="0.2">
      <c r="A113" s="14" t="s">
        <v>2292</v>
      </c>
      <c r="B113" s="14" t="s">
        <v>2392</v>
      </c>
      <c r="C113" s="14" t="s">
        <v>2309</v>
      </c>
      <c r="D113" s="16">
        <v>45884</v>
      </c>
      <c r="E113" s="16">
        <v>45884</v>
      </c>
      <c r="F113" s="14" t="s">
        <v>2310</v>
      </c>
      <c r="G113" s="14" t="s">
        <v>2295</v>
      </c>
      <c r="H113" s="14" t="s">
        <v>2296</v>
      </c>
      <c r="I113" s="15">
        <v>45.8</v>
      </c>
      <c r="J113" s="77">
        <v>10</v>
      </c>
      <c r="K113" s="92"/>
    </row>
    <row r="114" spans="1:11" ht="33.75" x14ac:dyDescent="0.2">
      <c r="A114" s="14" t="s">
        <v>2292</v>
      </c>
      <c r="B114" s="14" t="s">
        <v>2444</v>
      </c>
      <c r="C114" s="14" t="s">
        <v>2311</v>
      </c>
      <c r="D114" s="16">
        <v>45884</v>
      </c>
      <c r="E114" s="16"/>
      <c r="F114" s="14" t="s">
        <v>2312</v>
      </c>
      <c r="G114" s="14" t="s">
        <v>2313</v>
      </c>
      <c r="H114" s="14" t="s">
        <v>2314</v>
      </c>
      <c r="I114" s="15">
        <v>500</v>
      </c>
      <c r="J114" s="77">
        <v>10</v>
      </c>
      <c r="K114" s="92"/>
    </row>
    <row r="115" spans="1:11" ht="12.75" x14ac:dyDescent="0.2">
      <c r="A115" s="14" t="s">
        <v>2292</v>
      </c>
      <c r="B115" s="14" t="s">
        <v>2409</v>
      </c>
      <c r="C115" s="14" t="s">
        <v>2315</v>
      </c>
      <c r="D115" s="16">
        <v>45887</v>
      </c>
      <c r="E115" s="16">
        <v>45887</v>
      </c>
      <c r="F115" s="14" t="s">
        <v>2316</v>
      </c>
      <c r="G115" s="14" t="s">
        <v>2317</v>
      </c>
      <c r="H115" s="14" t="s">
        <v>2318</v>
      </c>
      <c r="I115" s="15">
        <v>124.38</v>
      </c>
      <c r="J115" s="77">
        <v>10</v>
      </c>
      <c r="K115" s="92"/>
    </row>
    <row r="116" spans="1:11" ht="33.75" x14ac:dyDescent="0.2">
      <c r="A116" s="14" t="s">
        <v>2292</v>
      </c>
      <c r="B116" s="14" t="s">
        <v>2410</v>
      </c>
      <c r="C116" s="14" t="s">
        <v>2319</v>
      </c>
      <c r="D116" s="16">
        <v>45887</v>
      </c>
      <c r="E116" s="16">
        <v>45887</v>
      </c>
      <c r="F116" s="14" t="s">
        <v>2320</v>
      </c>
      <c r="G116" s="14" t="s">
        <v>2321</v>
      </c>
      <c r="H116" s="14" t="s">
        <v>2322</v>
      </c>
      <c r="I116" s="15">
        <v>2778.44</v>
      </c>
      <c r="J116" s="77">
        <v>10</v>
      </c>
      <c r="K116" s="92"/>
    </row>
    <row r="117" spans="1:11" ht="12.75" x14ac:dyDescent="0.2">
      <c r="A117" s="14" t="s">
        <v>2292</v>
      </c>
      <c r="B117" s="14" t="s">
        <v>2393</v>
      </c>
      <c r="C117" s="14" t="s">
        <v>2323</v>
      </c>
      <c r="D117" s="16">
        <v>45888</v>
      </c>
      <c r="E117" s="16">
        <v>45888</v>
      </c>
      <c r="F117" s="14" t="s">
        <v>2324</v>
      </c>
      <c r="G117" s="14" t="s">
        <v>2295</v>
      </c>
      <c r="H117" s="14" t="s">
        <v>2296</v>
      </c>
      <c r="I117" s="15">
        <v>28.1</v>
      </c>
      <c r="J117" s="77">
        <v>10</v>
      </c>
      <c r="K117" s="92"/>
    </row>
    <row r="118" spans="1:11" ht="33.75" x14ac:dyDescent="0.2">
      <c r="A118" s="14" t="s">
        <v>2292</v>
      </c>
      <c r="B118" s="14" t="s">
        <v>2405</v>
      </c>
      <c r="C118" s="14" t="s">
        <v>2449</v>
      </c>
      <c r="D118" s="16">
        <v>45891</v>
      </c>
      <c r="E118" s="16"/>
      <c r="F118" s="14" t="s">
        <v>2445</v>
      </c>
      <c r="G118" s="14" t="s">
        <v>2325</v>
      </c>
      <c r="H118" s="14" t="s">
        <v>2326</v>
      </c>
      <c r="I118" s="15">
        <v>700</v>
      </c>
      <c r="J118" s="77">
        <v>10</v>
      </c>
      <c r="K118" s="92"/>
    </row>
    <row r="119" spans="1:11" ht="22.5" x14ac:dyDescent="0.2">
      <c r="A119" s="14" t="s">
        <v>2292</v>
      </c>
      <c r="B119" s="14" t="s">
        <v>2394</v>
      </c>
      <c r="C119" s="14" t="s">
        <v>2327</v>
      </c>
      <c r="D119" s="16">
        <v>45891</v>
      </c>
      <c r="E119" s="16">
        <v>45891</v>
      </c>
      <c r="F119" s="14" t="s">
        <v>2328</v>
      </c>
      <c r="G119" s="14" t="s">
        <v>2295</v>
      </c>
      <c r="H119" s="14" t="s">
        <v>2296</v>
      </c>
      <c r="I119" s="15">
        <v>26.8</v>
      </c>
      <c r="J119" s="77">
        <v>10</v>
      </c>
      <c r="K119" s="92"/>
    </row>
    <row r="120" spans="1:11" ht="33.75" x14ac:dyDescent="0.2">
      <c r="A120" s="14" t="s">
        <v>2292</v>
      </c>
      <c r="B120" s="14" t="s">
        <v>2405</v>
      </c>
      <c r="C120" s="14" t="s">
        <v>2377</v>
      </c>
      <c r="D120" s="16">
        <v>45894</v>
      </c>
      <c r="E120" s="16">
        <v>45894</v>
      </c>
      <c r="F120" s="14" t="s">
        <v>2446</v>
      </c>
      <c r="G120" s="14" t="s">
        <v>2325</v>
      </c>
      <c r="H120" s="14" t="s">
        <v>2326</v>
      </c>
      <c r="I120" s="15">
        <v>140</v>
      </c>
      <c r="J120" s="77">
        <v>10</v>
      </c>
      <c r="K120" s="92"/>
    </row>
    <row r="121" spans="1:11" ht="12.75" x14ac:dyDescent="0.2">
      <c r="A121" s="14" t="s">
        <v>2292</v>
      </c>
      <c r="B121" s="14" t="s">
        <v>2405</v>
      </c>
      <c r="C121" s="14" t="s">
        <v>2306</v>
      </c>
      <c r="D121" s="16">
        <v>45899</v>
      </c>
      <c r="E121" s="16">
        <v>45899</v>
      </c>
      <c r="F121" s="14" t="s">
        <v>2299</v>
      </c>
      <c r="G121" s="14" t="s">
        <v>2300</v>
      </c>
      <c r="H121" s="14" t="s">
        <v>2301</v>
      </c>
      <c r="I121" s="15">
        <v>7</v>
      </c>
      <c r="J121" s="77">
        <v>10</v>
      </c>
      <c r="K121" s="92"/>
    </row>
    <row r="122" spans="1:11" ht="22.5" x14ac:dyDescent="0.2">
      <c r="A122" s="14" t="s">
        <v>2292</v>
      </c>
      <c r="B122" s="14" t="s">
        <v>2411</v>
      </c>
      <c r="C122" s="14" t="s">
        <v>2329</v>
      </c>
      <c r="D122" s="16">
        <v>45902</v>
      </c>
      <c r="E122" s="16">
        <v>45902</v>
      </c>
      <c r="F122" s="14" t="s">
        <v>2441</v>
      </c>
      <c r="G122" s="14" t="s">
        <v>2330</v>
      </c>
      <c r="H122" s="14" t="s">
        <v>2331</v>
      </c>
      <c r="I122" s="15">
        <v>236.16</v>
      </c>
      <c r="J122" s="77">
        <v>10</v>
      </c>
      <c r="K122" s="92"/>
    </row>
    <row r="123" spans="1:11" ht="22.5" x14ac:dyDescent="0.2">
      <c r="A123" s="14" t="s">
        <v>2292</v>
      </c>
      <c r="B123" s="14" t="s">
        <v>2395</v>
      </c>
      <c r="C123" s="14" t="s">
        <v>2332</v>
      </c>
      <c r="D123" s="16">
        <v>45904</v>
      </c>
      <c r="E123" s="16">
        <v>45904</v>
      </c>
      <c r="F123" s="14" t="s">
        <v>2328</v>
      </c>
      <c r="G123" s="14" t="s">
        <v>2295</v>
      </c>
      <c r="H123" s="14" t="s">
        <v>2296</v>
      </c>
      <c r="I123" s="15">
        <v>30.8</v>
      </c>
      <c r="J123" s="77">
        <v>10</v>
      </c>
      <c r="K123" s="92"/>
    </row>
    <row r="124" spans="1:11" ht="33.75" x14ac:dyDescent="0.2">
      <c r="A124" s="14" t="s">
        <v>2292</v>
      </c>
      <c r="B124" s="14" t="s">
        <v>2396</v>
      </c>
      <c r="C124" s="14" t="s">
        <v>2333</v>
      </c>
      <c r="D124" s="16">
        <v>45905</v>
      </c>
      <c r="E124" s="16">
        <v>45905</v>
      </c>
      <c r="F124" s="14" t="s">
        <v>2334</v>
      </c>
      <c r="G124" s="14" t="s">
        <v>2295</v>
      </c>
      <c r="H124" s="14" t="s">
        <v>2296</v>
      </c>
      <c r="I124" s="15">
        <v>10.7</v>
      </c>
      <c r="J124" s="77">
        <v>10</v>
      </c>
      <c r="K124" s="92"/>
    </row>
    <row r="125" spans="1:11" ht="12.75" x14ac:dyDescent="0.2">
      <c r="A125" s="14" t="s">
        <v>2292</v>
      </c>
      <c r="B125" s="14" t="s">
        <v>2406</v>
      </c>
      <c r="C125" s="14" t="s">
        <v>2335</v>
      </c>
      <c r="D125" s="16">
        <v>45908</v>
      </c>
      <c r="E125" s="16">
        <v>45908</v>
      </c>
      <c r="F125" s="14" t="s">
        <v>2307</v>
      </c>
      <c r="G125" s="14" t="s">
        <v>2300</v>
      </c>
      <c r="H125" s="14" t="s">
        <v>2301</v>
      </c>
      <c r="I125" s="15">
        <v>1</v>
      </c>
      <c r="J125" s="77">
        <v>10</v>
      </c>
      <c r="K125" s="92"/>
    </row>
    <row r="126" spans="1:11" ht="33.75" x14ac:dyDescent="0.2">
      <c r="A126" s="14" t="s">
        <v>2292</v>
      </c>
      <c r="B126" s="14" t="s">
        <v>2413</v>
      </c>
      <c r="C126" s="14" t="s">
        <v>2336</v>
      </c>
      <c r="D126" s="16">
        <v>45908</v>
      </c>
      <c r="E126" s="16">
        <v>45908</v>
      </c>
      <c r="F126" s="14" t="s">
        <v>2337</v>
      </c>
      <c r="G126" s="14" t="s">
        <v>2338</v>
      </c>
      <c r="H126" s="14" t="s">
        <v>2339</v>
      </c>
      <c r="I126" s="15">
        <v>1250</v>
      </c>
      <c r="J126" s="77">
        <v>10</v>
      </c>
      <c r="K126" s="92"/>
    </row>
    <row r="127" spans="1:11" ht="12.75" x14ac:dyDescent="0.2">
      <c r="A127" s="14" t="s">
        <v>2292</v>
      </c>
      <c r="B127" s="14" t="s">
        <v>2397</v>
      </c>
      <c r="C127" s="14" t="s">
        <v>2340</v>
      </c>
      <c r="D127" s="16">
        <v>45910</v>
      </c>
      <c r="E127" s="16">
        <v>45910</v>
      </c>
      <c r="F127" s="14" t="s">
        <v>2341</v>
      </c>
      <c r="G127" s="14" t="s">
        <v>2295</v>
      </c>
      <c r="H127" s="14" t="s">
        <v>2296</v>
      </c>
      <c r="I127" s="15">
        <v>30.7</v>
      </c>
      <c r="J127" s="77">
        <v>10</v>
      </c>
      <c r="K127" s="92"/>
    </row>
    <row r="128" spans="1:11" ht="12.75" x14ac:dyDescent="0.2">
      <c r="A128" s="14" t="s">
        <v>2292</v>
      </c>
      <c r="B128" s="14" t="s">
        <v>2398</v>
      </c>
      <c r="C128" s="14" t="s">
        <v>2342</v>
      </c>
      <c r="D128" s="16">
        <v>45911</v>
      </c>
      <c r="E128" s="16">
        <v>45911</v>
      </c>
      <c r="F128" s="14" t="s">
        <v>2343</v>
      </c>
      <c r="G128" s="14" t="s">
        <v>2295</v>
      </c>
      <c r="H128" s="14" t="s">
        <v>2296</v>
      </c>
      <c r="I128" s="15">
        <v>25.4</v>
      </c>
      <c r="J128" s="77">
        <v>10</v>
      </c>
      <c r="K128" s="92"/>
    </row>
    <row r="129" spans="1:11" ht="12.75" x14ac:dyDescent="0.2">
      <c r="A129" s="14" t="s">
        <v>2292</v>
      </c>
      <c r="B129" s="14" t="s">
        <v>2399</v>
      </c>
      <c r="C129" s="14" t="s">
        <v>2344</v>
      </c>
      <c r="D129" s="16">
        <v>45916</v>
      </c>
      <c r="E129" s="16">
        <v>45916</v>
      </c>
      <c r="F129" s="14" t="s">
        <v>2345</v>
      </c>
      <c r="G129" s="14" t="s">
        <v>2295</v>
      </c>
      <c r="H129" s="14" t="s">
        <v>2296</v>
      </c>
      <c r="I129" s="15">
        <v>11</v>
      </c>
      <c r="J129" s="77">
        <v>10</v>
      </c>
      <c r="K129" s="92"/>
    </row>
    <row r="130" spans="1:11" ht="45" x14ac:dyDescent="0.2">
      <c r="A130" s="14" t="s">
        <v>2292</v>
      </c>
      <c r="B130" s="14" t="s">
        <v>2414</v>
      </c>
      <c r="C130" s="14" t="s">
        <v>2346</v>
      </c>
      <c r="D130" s="16">
        <v>45916</v>
      </c>
      <c r="E130" s="16">
        <v>45916</v>
      </c>
      <c r="F130" s="14" t="s">
        <v>2415</v>
      </c>
      <c r="G130" s="14" t="s">
        <v>2347</v>
      </c>
      <c r="H130" s="14" t="s">
        <v>2348</v>
      </c>
      <c r="I130" s="15">
        <v>3307.44</v>
      </c>
      <c r="J130" s="77">
        <v>10</v>
      </c>
      <c r="K130" s="92"/>
    </row>
    <row r="131" spans="1:11" ht="12.75" x14ac:dyDescent="0.2">
      <c r="A131" s="14" t="s">
        <v>2292</v>
      </c>
      <c r="B131" s="14" t="s">
        <v>2400</v>
      </c>
      <c r="C131" s="14" t="s">
        <v>2349</v>
      </c>
      <c r="D131" s="16">
        <v>45918</v>
      </c>
      <c r="E131" s="16">
        <v>45918</v>
      </c>
      <c r="F131" s="14" t="s">
        <v>2350</v>
      </c>
      <c r="G131" s="14" t="s">
        <v>2295</v>
      </c>
      <c r="H131" s="14" t="s">
        <v>2296</v>
      </c>
      <c r="I131" s="15">
        <v>18.399999999999999</v>
      </c>
      <c r="J131" s="77">
        <v>10</v>
      </c>
      <c r="K131" s="92"/>
    </row>
    <row r="132" spans="1:11" ht="12.75" x14ac:dyDescent="0.2">
      <c r="A132" s="14" t="s">
        <v>2292</v>
      </c>
      <c r="B132" s="14" t="s">
        <v>2401</v>
      </c>
      <c r="C132" s="14" t="s">
        <v>2351</v>
      </c>
      <c r="D132" s="16">
        <v>45919</v>
      </c>
      <c r="E132" s="16">
        <v>45919</v>
      </c>
      <c r="F132" s="14" t="s">
        <v>2352</v>
      </c>
      <c r="G132" s="14" t="s">
        <v>2295</v>
      </c>
      <c r="H132" s="14" t="s">
        <v>2296</v>
      </c>
      <c r="I132" s="15">
        <v>30.6</v>
      </c>
      <c r="J132" s="77">
        <v>10</v>
      </c>
      <c r="K132" s="92"/>
    </row>
    <row r="133" spans="1:11" ht="33.75" x14ac:dyDescent="0.2">
      <c r="A133" s="14" t="s">
        <v>2292</v>
      </c>
      <c r="B133" s="14" t="s">
        <v>2416</v>
      </c>
      <c r="C133" s="14" t="s">
        <v>2353</v>
      </c>
      <c r="D133" s="16">
        <v>45924</v>
      </c>
      <c r="E133" s="16">
        <v>45924</v>
      </c>
      <c r="F133" s="14" t="s">
        <v>2354</v>
      </c>
      <c r="G133" s="14" t="s">
        <v>2355</v>
      </c>
      <c r="H133" s="14" t="s">
        <v>2356</v>
      </c>
      <c r="I133" s="15">
        <v>1475</v>
      </c>
      <c r="J133" s="77">
        <v>10</v>
      </c>
      <c r="K133" s="92"/>
    </row>
    <row r="134" spans="1:11" ht="33.75" x14ac:dyDescent="0.2">
      <c r="A134" s="14" t="s">
        <v>2292</v>
      </c>
      <c r="B134" s="14" t="s">
        <v>2402</v>
      </c>
      <c r="C134" s="14" t="s">
        <v>2357</v>
      </c>
      <c r="D134" s="16">
        <v>45924</v>
      </c>
      <c r="E134" s="16">
        <v>45924</v>
      </c>
      <c r="F134" s="14" t="s">
        <v>2358</v>
      </c>
      <c r="G134" s="14" t="s">
        <v>2295</v>
      </c>
      <c r="H134" s="14" t="s">
        <v>2296</v>
      </c>
      <c r="I134" s="15">
        <v>45</v>
      </c>
      <c r="J134" s="77">
        <v>10</v>
      </c>
      <c r="K134" s="92"/>
    </row>
    <row r="135" spans="1:11" ht="12.75" x14ac:dyDescent="0.2">
      <c r="A135" s="14" t="s">
        <v>2292</v>
      </c>
      <c r="B135" s="14" t="s">
        <v>2403</v>
      </c>
      <c r="C135" s="14" t="s">
        <v>2359</v>
      </c>
      <c r="D135" s="16">
        <v>45929</v>
      </c>
      <c r="E135" s="16">
        <v>45929</v>
      </c>
      <c r="F135" s="14" t="s">
        <v>2360</v>
      </c>
      <c r="G135" s="14" t="s">
        <v>2295</v>
      </c>
      <c r="H135" s="14" t="s">
        <v>2296</v>
      </c>
      <c r="I135" s="15">
        <v>23.8</v>
      </c>
      <c r="J135" s="77">
        <v>10</v>
      </c>
      <c r="K135" s="92"/>
    </row>
    <row r="136" spans="1:11" ht="12.75" x14ac:dyDescent="0.2">
      <c r="A136" s="14" t="s">
        <v>2292</v>
      </c>
      <c r="B136" s="14" t="s">
        <v>2406</v>
      </c>
      <c r="C136" s="14" t="s">
        <v>2335</v>
      </c>
      <c r="D136" s="16">
        <v>45930</v>
      </c>
      <c r="E136" s="16">
        <v>45930</v>
      </c>
      <c r="F136" s="14" t="s">
        <v>2299</v>
      </c>
      <c r="G136" s="14" t="s">
        <v>2300</v>
      </c>
      <c r="H136" s="14" t="s">
        <v>2301</v>
      </c>
      <c r="I136" s="15">
        <v>7</v>
      </c>
      <c r="J136" s="77">
        <v>10</v>
      </c>
      <c r="K136" s="92"/>
    </row>
    <row r="137" spans="1:11" ht="45" x14ac:dyDescent="0.2">
      <c r="A137" s="14" t="s">
        <v>2292</v>
      </c>
      <c r="B137" s="14" t="s">
        <v>2431</v>
      </c>
      <c r="C137" s="14" t="s">
        <v>2361</v>
      </c>
      <c r="D137" s="16">
        <v>45931</v>
      </c>
      <c r="E137" s="16">
        <v>45931</v>
      </c>
      <c r="F137" s="14" t="s">
        <v>2352</v>
      </c>
      <c r="G137" s="14" t="s">
        <v>2295</v>
      </c>
      <c r="H137" s="14" t="s">
        <v>2296</v>
      </c>
      <c r="I137" s="15">
        <v>31.5</v>
      </c>
      <c r="J137" s="77">
        <v>10</v>
      </c>
      <c r="K137" s="92"/>
    </row>
    <row r="138" spans="1:11" ht="33.75" x14ac:dyDescent="0.2">
      <c r="A138" s="14" t="s">
        <v>2292</v>
      </c>
      <c r="B138" s="14" t="s">
        <v>2432</v>
      </c>
      <c r="C138" s="14" t="s">
        <v>2362</v>
      </c>
      <c r="D138" s="16">
        <v>45932</v>
      </c>
      <c r="E138" s="16">
        <v>45932</v>
      </c>
      <c r="F138" s="14" t="s">
        <v>2363</v>
      </c>
      <c r="G138" s="14" t="s">
        <v>2295</v>
      </c>
      <c r="H138" s="14" t="s">
        <v>2296</v>
      </c>
      <c r="I138" s="15">
        <v>15.7</v>
      </c>
      <c r="J138" s="77">
        <v>10</v>
      </c>
      <c r="K138" s="92"/>
    </row>
    <row r="139" spans="1:11" ht="22.5" x14ac:dyDescent="0.2">
      <c r="A139" s="14" t="s">
        <v>2292</v>
      </c>
      <c r="B139" s="14" t="s">
        <v>2412</v>
      </c>
      <c r="C139" s="14" t="s">
        <v>2366</v>
      </c>
      <c r="D139" s="16">
        <v>45933</v>
      </c>
      <c r="E139" s="16">
        <v>45933</v>
      </c>
      <c r="F139" s="14" t="s">
        <v>2442</v>
      </c>
      <c r="G139" s="14" t="s">
        <v>2330</v>
      </c>
      <c r="H139" s="14" t="s">
        <v>2331</v>
      </c>
      <c r="I139" s="15">
        <v>236.16</v>
      </c>
      <c r="J139" s="77">
        <v>10</v>
      </c>
      <c r="K139" s="92"/>
    </row>
    <row r="140" spans="1:11" ht="12.75" x14ac:dyDescent="0.2">
      <c r="A140" s="14" t="s">
        <v>2292</v>
      </c>
      <c r="B140" s="14" t="s">
        <v>2425</v>
      </c>
      <c r="C140" s="14" t="s">
        <v>2364</v>
      </c>
      <c r="D140" s="16">
        <v>45936</v>
      </c>
      <c r="E140" s="16">
        <v>45936</v>
      </c>
      <c r="F140" s="14" t="s">
        <v>2365</v>
      </c>
      <c r="G140" s="14" t="s">
        <v>2295</v>
      </c>
      <c r="H140" s="14" t="s">
        <v>2296</v>
      </c>
      <c r="I140" s="15">
        <v>11</v>
      </c>
      <c r="J140" s="77">
        <v>10</v>
      </c>
      <c r="K140" s="92"/>
    </row>
    <row r="141" spans="1:11" ht="12.75" x14ac:dyDescent="0.2">
      <c r="A141" s="14" t="s">
        <v>2292</v>
      </c>
      <c r="B141" s="14" t="s">
        <v>2407</v>
      </c>
      <c r="C141" s="14" t="s">
        <v>2369</v>
      </c>
      <c r="D141" s="16">
        <v>45937</v>
      </c>
      <c r="E141" s="16">
        <v>45937</v>
      </c>
      <c r="F141" s="14" t="s">
        <v>2307</v>
      </c>
      <c r="G141" s="14" t="s">
        <v>2300</v>
      </c>
      <c r="H141" s="14" t="s">
        <v>2301</v>
      </c>
      <c r="I141" s="15">
        <v>1</v>
      </c>
      <c r="J141" s="77">
        <v>10</v>
      </c>
      <c r="K141" s="92"/>
    </row>
    <row r="142" spans="1:11" ht="12.75" x14ac:dyDescent="0.2">
      <c r="A142" s="14" t="s">
        <v>2292</v>
      </c>
      <c r="B142" s="14" t="s">
        <v>2424</v>
      </c>
      <c r="C142" s="14" t="s">
        <v>2367</v>
      </c>
      <c r="D142" s="16">
        <v>45938</v>
      </c>
      <c r="E142" s="16">
        <v>45938</v>
      </c>
      <c r="F142" s="14" t="s">
        <v>2368</v>
      </c>
      <c r="G142" s="14" t="s">
        <v>2295</v>
      </c>
      <c r="H142" s="14" t="s">
        <v>2296</v>
      </c>
      <c r="I142" s="15">
        <v>39.200000000000003</v>
      </c>
      <c r="J142" s="77">
        <v>10</v>
      </c>
      <c r="K142" s="92"/>
    </row>
    <row r="143" spans="1:11" ht="12.75" x14ac:dyDescent="0.2">
      <c r="A143" s="14" t="s">
        <v>2292</v>
      </c>
      <c r="B143" s="14" t="s">
        <v>2423</v>
      </c>
      <c r="C143" s="14" t="s">
        <v>2370</v>
      </c>
      <c r="D143" s="16">
        <v>45943</v>
      </c>
      <c r="E143" s="16">
        <v>45943</v>
      </c>
      <c r="F143" s="14" t="s">
        <v>2371</v>
      </c>
      <c r="G143" s="14" t="s">
        <v>2295</v>
      </c>
      <c r="H143" s="14" t="s">
        <v>2296</v>
      </c>
      <c r="I143" s="15">
        <v>33.799999999999997</v>
      </c>
      <c r="J143" s="77">
        <v>10</v>
      </c>
      <c r="K143" s="92"/>
    </row>
    <row r="144" spans="1:11" ht="12.75" x14ac:dyDescent="0.2">
      <c r="A144" s="14" t="s">
        <v>2292</v>
      </c>
      <c r="B144" s="14" t="s">
        <v>2422</v>
      </c>
      <c r="C144" s="14" t="s">
        <v>2372</v>
      </c>
      <c r="D144" s="16">
        <v>45945</v>
      </c>
      <c r="E144" s="16">
        <v>45945</v>
      </c>
      <c r="F144" s="14" t="s">
        <v>2343</v>
      </c>
      <c r="G144" s="14" t="s">
        <v>2295</v>
      </c>
      <c r="H144" s="14" t="s">
        <v>2296</v>
      </c>
      <c r="I144" s="15">
        <v>23.8</v>
      </c>
      <c r="J144" s="77">
        <v>10</v>
      </c>
      <c r="K144" s="92"/>
    </row>
    <row r="145" spans="1:11" ht="12.75" x14ac:dyDescent="0.2">
      <c r="A145" s="14" t="s">
        <v>2292</v>
      </c>
      <c r="B145" s="14" t="s">
        <v>2421</v>
      </c>
      <c r="C145" s="14" t="s">
        <v>2373</v>
      </c>
      <c r="D145" s="16">
        <v>45947</v>
      </c>
      <c r="E145" s="16">
        <v>45947</v>
      </c>
      <c r="F145" s="14" t="s">
        <v>2350</v>
      </c>
      <c r="G145" s="14" t="s">
        <v>2295</v>
      </c>
      <c r="H145" s="14" t="s">
        <v>2296</v>
      </c>
      <c r="I145" s="15">
        <v>20.5</v>
      </c>
      <c r="J145" s="77">
        <v>10</v>
      </c>
      <c r="K145" s="92"/>
    </row>
    <row r="146" spans="1:11" ht="33.75" x14ac:dyDescent="0.2">
      <c r="A146" s="14" t="s">
        <v>2292</v>
      </c>
      <c r="B146" s="14" t="s">
        <v>2430</v>
      </c>
      <c r="C146" s="14" t="s">
        <v>2447</v>
      </c>
      <c r="D146" s="16">
        <v>45947</v>
      </c>
      <c r="E146" s="16">
        <v>45947</v>
      </c>
      <c r="F146" s="14" t="s">
        <v>2374</v>
      </c>
      <c r="G146" s="14" t="s">
        <v>2321</v>
      </c>
      <c r="H146" s="14" t="s">
        <v>2322</v>
      </c>
      <c r="I146" s="15">
        <v>2314.2399999999998</v>
      </c>
      <c r="J146" s="77">
        <v>10</v>
      </c>
      <c r="K146" s="92"/>
    </row>
    <row r="147" spans="1:11" ht="12.75" x14ac:dyDescent="0.2">
      <c r="A147" s="14" t="s">
        <v>2292</v>
      </c>
      <c r="B147" s="14" t="s">
        <v>2426</v>
      </c>
      <c r="C147" s="14" t="s">
        <v>2375</v>
      </c>
      <c r="D147" s="16">
        <v>45950</v>
      </c>
      <c r="E147" s="16">
        <v>45950</v>
      </c>
      <c r="F147" s="14" t="s">
        <v>2376</v>
      </c>
      <c r="G147" s="14" t="s">
        <v>2295</v>
      </c>
      <c r="H147" s="14" t="s">
        <v>2296</v>
      </c>
      <c r="I147" s="15">
        <v>13.4</v>
      </c>
      <c r="J147" s="77">
        <v>10</v>
      </c>
      <c r="K147" s="92"/>
    </row>
    <row r="148" spans="1:11" ht="12.75" x14ac:dyDescent="0.2">
      <c r="A148" s="14" t="s">
        <v>2292</v>
      </c>
      <c r="B148" s="14" t="s">
        <v>2427</v>
      </c>
      <c r="C148" s="14" t="s">
        <v>2378</v>
      </c>
      <c r="D148" s="16">
        <v>45954</v>
      </c>
      <c r="E148" s="16">
        <v>45954</v>
      </c>
      <c r="F148" s="14" t="s">
        <v>2352</v>
      </c>
      <c r="G148" s="14" t="s">
        <v>2295</v>
      </c>
      <c r="H148" s="14" t="s">
        <v>2296</v>
      </c>
      <c r="I148" s="15">
        <v>32.299999999999997</v>
      </c>
      <c r="J148" s="77">
        <v>10</v>
      </c>
      <c r="K148" s="92"/>
    </row>
    <row r="149" spans="1:11" ht="12.75" x14ac:dyDescent="0.2">
      <c r="A149" s="14" t="s">
        <v>2292</v>
      </c>
      <c r="B149" s="14" t="s">
        <v>2428</v>
      </c>
      <c r="C149" s="14" t="s">
        <v>2379</v>
      </c>
      <c r="D149" s="16">
        <v>45959</v>
      </c>
      <c r="E149" s="16">
        <v>45959</v>
      </c>
      <c r="F149" s="14" t="s">
        <v>2371</v>
      </c>
      <c r="G149" s="14" t="s">
        <v>2295</v>
      </c>
      <c r="H149" s="14" t="s">
        <v>2296</v>
      </c>
      <c r="I149" s="15">
        <v>37.799999999999997</v>
      </c>
      <c r="J149" s="77">
        <v>10</v>
      </c>
      <c r="K149" s="92"/>
    </row>
    <row r="150" spans="1:11" ht="12.75" x14ac:dyDescent="0.2">
      <c r="A150" s="14" t="s">
        <v>2292</v>
      </c>
      <c r="B150" s="14" t="s">
        <v>2429</v>
      </c>
      <c r="C150" s="14" t="s">
        <v>2380</v>
      </c>
      <c r="D150" s="16">
        <v>45961</v>
      </c>
      <c r="E150" s="16">
        <v>45961</v>
      </c>
      <c r="F150" s="14" t="s">
        <v>2371</v>
      </c>
      <c r="G150" s="14" t="s">
        <v>2295</v>
      </c>
      <c r="H150" s="14" t="s">
        <v>2296</v>
      </c>
      <c r="I150" s="15">
        <v>35.5</v>
      </c>
      <c r="J150" s="77">
        <v>10</v>
      </c>
      <c r="K150" s="92"/>
    </row>
    <row r="151" spans="1:11" ht="12.75" x14ac:dyDescent="0.2">
      <c r="A151" s="14" t="s">
        <v>2292</v>
      </c>
      <c r="B151" s="14" t="s">
        <v>2407</v>
      </c>
      <c r="C151" s="14" t="s">
        <v>2369</v>
      </c>
      <c r="D151" s="16">
        <v>45961</v>
      </c>
      <c r="E151" s="16">
        <v>45961</v>
      </c>
      <c r="F151" s="14" t="s">
        <v>2299</v>
      </c>
      <c r="G151" s="14" t="s">
        <v>2300</v>
      </c>
      <c r="H151" s="14" t="s">
        <v>2301</v>
      </c>
      <c r="I151" s="15">
        <v>7</v>
      </c>
      <c r="J151" s="77">
        <v>10</v>
      </c>
      <c r="K151" s="92"/>
    </row>
    <row r="152" spans="1:11" ht="45" x14ac:dyDescent="0.2">
      <c r="A152" s="14" t="s">
        <v>2292</v>
      </c>
      <c r="B152" s="14" t="s">
        <v>2435</v>
      </c>
      <c r="C152" s="14" t="s">
        <v>2381</v>
      </c>
      <c r="D152" s="16">
        <v>45964</v>
      </c>
      <c r="E152" s="16">
        <v>45964</v>
      </c>
      <c r="F152" s="14" t="s">
        <v>2382</v>
      </c>
      <c r="G152" s="14" t="s">
        <v>2383</v>
      </c>
      <c r="H152" s="14" t="s">
        <v>2384</v>
      </c>
      <c r="I152" s="15">
        <v>152.34</v>
      </c>
      <c r="J152" s="77">
        <v>10</v>
      </c>
      <c r="K152" s="92"/>
    </row>
    <row r="153" spans="1:11" ht="22.5" x14ac:dyDescent="0.2">
      <c r="A153" s="14" t="s">
        <v>2292</v>
      </c>
      <c r="B153" s="14" t="s">
        <v>2434</v>
      </c>
      <c r="C153" s="14" t="s">
        <v>2385</v>
      </c>
      <c r="D153" s="16">
        <v>45964</v>
      </c>
      <c r="E153" s="16">
        <v>45964</v>
      </c>
      <c r="F153" s="14" t="s">
        <v>2443</v>
      </c>
      <c r="G153" s="14" t="s">
        <v>2330</v>
      </c>
      <c r="H153" s="14" t="s">
        <v>2331</v>
      </c>
      <c r="I153" s="15">
        <v>236.16</v>
      </c>
      <c r="J153" s="77">
        <v>10</v>
      </c>
      <c r="K153" s="92"/>
    </row>
    <row r="154" spans="1:11" ht="12.75" x14ac:dyDescent="0.2">
      <c r="A154" s="14" t="s">
        <v>2292</v>
      </c>
      <c r="B154" s="14" t="s">
        <v>2436</v>
      </c>
      <c r="C154" s="14" t="s">
        <v>2386</v>
      </c>
      <c r="D154" s="16">
        <v>45966</v>
      </c>
      <c r="E154" s="16">
        <v>45966</v>
      </c>
      <c r="F154" s="14" t="s">
        <v>2387</v>
      </c>
      <c r="G154" s="14" t="s">
        <v>2295</v>
      </c>
      <c r="H154" s="14" t="s">
        <v>2296</v>
      </c>
      <c r="I154" s="15">
        <v>27.2</v>
      </c>
      <c r="J154" s="77">
        <v>10</v>
      </c>
      <c r="K154" s="92"/>
    </row>
    <row r="155" spans="1:11" ht="12.75" x14ac:dyDescent="0.2">
      <c r="A155" s="14" t="s">
        <v>2292</v>
      </c>
      <c r="B155" s="14" t="s">
        <v>2408</v>
      </c>
      <c r="C155" s="14" t="s">
        <v>2389</v>
      </c>
      <c r="D155" s="16">
        <v>45968</v>
      </c>
      <c r="E155" s="16">
        <v>45968</v>
      </c>
      <c r="F155" s="14" t="s">
        <v>2307</v>
      </c>
      <c r="G155" s="14" t="s">
        <v>2300</v>
      </c>
      <c r="H155" s="14" t="s">
        <v>2301</v>
      </c>
      <c r="I155" s="15">
        <v>1</v>
      </c>
      <c r="J155" s="77">
        <v>10</v>
      </c>
      <c r="K155" s="92"/>
    </row>
    <row r="156" spans="1:11" ht="33.75" x14ac:dyDescent="0.2">
      <c r="A156" s="14" t="s">
        <v>2292</v>
      </c>
      <c r="B156" s="14" t="s">
        <v>2437</v>
      </c>
      <c r="C156" s="14" t="s">
        <v>2388</v>
      </c>
      <c r="D156" s="16">
        <v>45971</v>
      </c>
      <c r="E156" s="16">
        <v>45971</v>
      </c>
      <c r="F156" s="14" t="s">
        <v>2376</v>
      </c>
      <c r="G156" s="14" t="s">
        <v>2295</v>
      </c>
      <c r="H156" s="14" t="s">
        <v>2296</v>
      </c>
      <c r="I156" s="15">
        <v>12.4</v>
      </c>
      <c r="J156" s="77">
        <v>10</v>
      </c>
      <c r="K156" s="92"/>
    </row>
    <row r="157" spans="1:11" ht="12.75" x14ac:dyDescent="0.2">
      <c r="A157" s="14" t="s">
        <v>2292</v>
      </c>
      <c r="B157" s="14" t="s">
        <v>2438</v>
      </c>
      <c r="C157" s="14" t="s">
        <v>2417</v>
      </c>
      <c r="D157" s="16">
        <v>45980</v>
      </c>
      <c r="E157" s="16">
        <v>45980</v>
      </c>
      <c r="F157" s="14" t="s">
        <v>2368</v>
      </c>
      <c r="G157" s="14" t="s">
        <v>2295</v>
      </c>
      <c r="H157" s="14" t="s">
        <v>2296</v>
      </c>
      <c r="I157" s="15">
        <v>40.799999999999997</v>
      </c>
      <c r="J157" s="77">
        <v>10</v>
      </c>
      <c r="K157" s="92"/>
    </row>
    <row r="158" spans="1:11" ht="12.75" x14ac:dyDescent="0.2">
      <c r="A158" s="14" t="s">
        <v>2292</v>
      </c>
      <c r="B158" s="14" t="s">
        <v>2408</v>
      </c>
      <c r="C158" s="14" t="s">
        <v>2389</v>
      </c>
      <c r="D158" s="16">
        <v>45990</v>
      </c>
      <c r="E158" s="16">
        <v>45990</v>
      </c>
      <c r="F158" s="14" t="s">
        <v>2299</v>
      </c>
      <c r="G158" s="14" t="s">
        <v>2300</v>
      </c>
      <c r="H158" s="14" t="s">
        <v>2301</v>
      </c>
      <c r="I158" s="15">
        <v>7</v>
      </c>
      <c r="J158" s="77">
        <v>10</v>
      </c>
      <c r="K158" s="92"/>
    </row>
    <row r="159" spans="1:11" ht="12.75" x14ac:dyDescent="0.2">
      <c r="A159" s="14" t="s">
        <v>2292</v>
      </c>
      <c r="B159" s="14" t="s">
        <v>2418</v>
      </c>
      <c r="C159" s="14" t="s">
        <v>2419</v>
      </c>
      <c r="D159" s="16">
        <v>45999</v>
      </c>
      <c r="E159" s="16">
        <v>45999</v>
      </c>
      <c r="F159" s="14" t="s">
        <v>2307</v>
      </c>
      <c r="G159" s="14" t="s">
        <v>2300</v>
      </c>
      <c r="H159" s="14" t="s">
        <v>2301</v>
      </c>
      <c r="I159" s="15">
        <v>1</v>
      </c>
      <c r="J159" s="77">
        <v>10</v>
      </c>
      <c r="K159" s="92"/>
    </row>
    <row r="160" spans="1:11" ht="45" x14ac:dyDescent="0.2">
      <c r="A160" s="14" t="s">
        <v>2292</v>
      </c>
      <c r="B160" s="14" t="s">
        <v>2439</v>
      </c>
      <c r="C160" s="14" t="s">
        <v>2420</v>
      </c>
      <c r="D160" s="16">
        <v>46001</v>
      </c>
      <c r="E160" s="16">
        <v>46001</v>
      </c>
      <c r="F160" s="14" t="s">
        <v>2433</v>
      </c>
      <c r="G160" s="14" t="s">
        <v>2321</v>
      </c>
      <c r="H160" s="14" t="s">
        <v>2322</v>
      </c>
      <c r="I160" s="15">
        <v>726.78</v>
      </c>
      <c r="J160" s="77">
        <v>10</v>
      </c>
      <c r="K160" s="92"/>
    </row>
    <row r="161" spans="1:11" ht="12.75" x14ac:dyDescent="0.2">
      <c r="A161" s="14" t="s">
        <v>2292</v>
      </c>
      <c r="B161" s="14" t="s">
        <v>2418</v>
      </c>
      <c r="C161" s="14" t="s">
        <v>2419</v>
      </c>
      <c r="D161" s="16">
        <v>46022</v>
      </c>
      <c r="E161" s="16">
        <v>46022</v>
      </c>
      <c r="F161" s="14" t="s">
        <v>2299</v>
      </c>
      <c r="G161" s="14" t="s">
        <v>2300</v>
      </c>
      <c r="H161" s="14" t="s">
        <v>2301</v>
      </c>
      <c r="I161" s="15">
        <v>7</v>
      </c>
      <c r="J161" s="77">
        <v>10</v>
      </c>
      <c r="K161" s="92"/>
    </row>
    <row r="162" spans="1:11" ht="12.75" x14ac:dyDescent="0.2">
      <c r="K162" s="92"/>
    </row>
    <row r="163" spans="1:11" ht="12.75" x14ac:dyDescent="0.2">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6" priority="46" stopIfTrue="1">
      <formula>$A1112&lt;&gt;""</formula>
    </cfRule>
  </conditionalFormatting>
  <conditionalFormatting sqref="A107:J161 A164:J5000">
    <cfRule type="expression" dxfId="85" priority="35" stopIfTrue="1">
      <formula>$A107&lt;&gt;""</formula>
    </cfRule>
  </conditionalFormatting>
  <conditionalFormatting sqref="B472:E477">
    <cfRule type="expression" dxfId="84" priority="137" stopIfTrue="1">
      <formula>$A472&lt;&gt;""</formula>
    </cfRule>
  </conditionalFormatting>
  <conditionalFormatting sqref="B484:E488">
    <cfRule type="expression" dxfId="83" priority="172" stopIfTrue="1">
      <formula>$A484&lt;&gt;""</formula>
    </cfRule>
  </conditionalFormatting>
  <conditionalFormatting sqref="B689:E689">
    <cfRule type="expression" dxfId="82" priority="64" stopIfTrue="1">
      <formula>$A689&lt;&gt;""</formula>
    </cfRule>
  </conditionalFormatting>
  <conditionalFormatting sqref="B691:E691 H691:I691 B692:I693 B694:E699 H694:I699">
    <cfRule type="expression" dxfId="81" priority="24" stopIfTrue="1">
      <formula>$A691&lt;&gt;""</formula>
    </cfRule>
  </conditionalFormatting>
  <conditionalFormatting sqref="B701:E701 H701:I701">
    <cfRule type="expression" dxfId="80" priority="15" stopIfTrue="1">
      <formula>$A701&lt;&gt;""</formula>
    </cfRule>
  </conditionalFormatting>
  <conditionalFormatting sqref="B819:E819">
    <cfRule type="expression" dxfId="79" priority="87" stopIfTrue="1">
      <formula>$A819&lt;&gt;""</formula>
    </cfRule>
  </conditionalFormatting>
  <conditionalFormatting sqref="B1110:E1110">
    <cfRule type="expression" dxfId="78" priority="133" stopIfTrue="1">
      <formula>$A1110&lt;&gt;""</formula>
    </cfRule>
  </conditionalFormatting>
  <conditionalFormatting sqref="B1114:E1114">
    <cfRule type="expression" dxfId="77" priority="189" stopIfTrue="1">
      <formula>$A1114&lt;&gt;""</formula>
    </cfRule>
  </conditionalFormatting>
  <conditionalFormatting sqref="B1131:E1136">
    <cfRule type="expression" dxfId="76" priority="179" stopIfTrue="1">
      <formula>$A1131&lt;&gt;""</formula>
    </cfRule>
  </conditionalFormatting>
  <conditionalFormatting sqref="B1138:E1148">
    <cfRule type="expression" dxfId="75" priority="47" stopIfTrue="1">
      <formula>$A1138&lt;&gt;""</formula>
    </cfRule>
  </conditionalFormatting>
  <conditionalFormatting sqref="B1152:E1152">
    <cfRule type="expression" dxfId="74" priority="73" stopIfTrue="1">
      <formula>$A1152&lt;&gt;""</formula>
    </cfRule>
  </conditionalFormatting>
  <conditionalFormatting sqref="B1253:E1260 I1253:J1270">
    <cfRule type="expression" dxfId="73" priority="123" stopIfTrue="1">
      <formula>$A1253&lt;&gt;""</formula>
    </cfRule>
  </conditionalFormatting>
  <conditionalFormatting sqref="B1293:E1301">
    <cfRule type="expression" dxfId="72" priority="158" stopIfTrue="1">
      <formula>$A1293&lt;&gt;""</formula>
    </cfRule>
  </conditionalFormatting>
  <conditionalFormatting sqref="B1303:E1326">
    <cfRule type="expression" dxfId="71" priority="37" stopIfTrue="1">
      <formula>$A1303&lt;&gt;""</formula>
    </cfRule>
  </conditionalFormatting>
  <conditionalFormatting sqref="B1360:E1363">
    <cfRule type="expression" dxfId="70" priority="54" stopIfTrue="1">
      <formula>$A1360&lt;&gt;""</formula>
    </cfRule>
  </conditionalFormatting>
  <conditionalFormatting sqref="B1365:E1367">
    <cfRule type="expression" dxfId="69" priority="259" stopIfTrue="1">
      <formula>$A1365&lt;&gt;""</formula>
    </cfRule>
  </conditionalFormatting>
  <conditionalFormatting sqref="B1369:E1379">
    <cfRule type="expression" dxfId="68" priority="78" stopIfTrue="1">
      <formula>$A1369&lt;&gt;""</formula>
    </cfRule>
  </conditionalFormatting>
  <conditionalFormatting sqref="B1393:E1404">
    <cfRule type="expression" dxfId="67" priority="116" stopIfTrue="1">
      <formula>$A1393&lt;&gt;""</formula>
    </cfRule>
  </conditionalFormatting>
  <conditionalFormatting sqref="B1412:E1450">
    <cfRule type="expression" dxfId="66" priority="153" stopIfTrue="1">
      <formula>$A1412&lt;&gt;""</formula>
    </cfRule>
  </conditionalFormatting>
  <conditionalFormatting sqref="B1453:E1458">
    <cfRule type="expression" dxfId="65" priority="223" stopIfTrue="1">
      <formula>$A1453&lt;&gt;""</formula>
    </cfRule>
  </conditionalFormatting>
  <conditionalFormatting sqref="B489:G489">
    <cfRule type="expression" dxfId="64" priority="173" stopIfTrue="1">
      <formula>$A489&lt;&gt;""</formula>
    </cfRule>
  </conditionalFormatting>
  <conditionalFormatting sqref="B478:H483">
    <cfRule type="expression" dxfId="63" priority="193" stopIfTrue="1">
      <formula>$A478&lt;&gt;""</formula>
    </cfRule>
  </conditionalFormatting>
  <conditionalFormatting sqref="B490:H496">
    <cfRule type="expression" dxfId="62" priority="149" stopIfTrue="1">
      <formula>$A490&lt;&gt;""</formula>
    </cfRule>
  </conditionalFormatting>
  <conditionalFormatting sqref="B1067:H1082">
    <cfRule type="expression" dxfId="61" priority="219" stopIfTrue="1">
      <formula>$A1067&lt;&gt;""</formula>
    </cfRule>
  </conditionalFormatting>
  <conditionalFormatting sqref="B1272:H1274 B1275:E1288 H1275:H1288">
    <cfRule type="expression" dxfId="60" priority="148" stopIfTrue="1">
      <formula>$A1272&lt;&gt;""</formula>
    </cfRule>
  </conditionalFormatting>
  <conditionalFormatting sqref="B1290:H1292">
    <cfRule type="expression" dxfId="59" priority="43" stopIfTrue="1">
      <formula>$A1290&lt;&gt;""</formula>
    </cfRule>
  </conditionalFormatting>
  <conditionalFormatting sqref="B1364:H1364">
    <cfRule type="expression" dxfId="58" priority="289" stopIfTrue="1">
      <formula>$A1364&lt;&gt;""</formula>
    </cfRule>
  </conditionalFormatting>
  <conditionalFormatting sqref="B1380:H1385">
    <cfRule type="expression" dxfId="57" priority="17" stopIfTrue="1">
      <formula>$A1380&lt;&gt;""</formula>
    </cfRule>
  </conditionalFormatting>
  <conditionalFormatting sqref="B1410:H1411">
    <cfRule type="expression" dxfId="56" priority="196" stopIfTrue="1">
      <formula>$A1410&lt;&gt;""</formula>
    </cfRule>
  </conditionalFormatting>
  <conditionalFormatting sqref="B175:I189 I190:I227 B190:E241">
    <cfRule type="expression" dxfId="55" priority="246" stopIfTrue="1">
      <formula>$A175&lt;&gt;""</formula>
    </cfRule>
  </conditionalFormatting>
  <conditionalFormatting sqref="B242:I242 B243:E275">
    <cfRule type="expression" dxfId="54" priority="260" stopIfTrue="1">
      <formula>$A242&lt;&gt;""</formula>
    </cfRule>
  </conditionalFormatting>
  <conditionalFormatting sqref="B276:I320">
    <cfRule type="expression" dxfId="53" priority="93" stopIfTrue="1">
      <formula>$A276&lt;&gt;""</formula>
    </cfRule>
  </conditionalFormatting>
  <conditionalFormatting sqref="B497:I499">
    <cfRule type="expression" dxfId="52" priority="95" stopIfTrue="1">
      <formula>$A497&lt;&gt;""</formula>
    </cfRule>
  </conditionalFormatting>
  <conditionalFormatting sqref="B645:I688">
    <cfRule type="expression" dxfId="51" priority="256" stopIfTrue="1">
      <formula>$A645&lt;&gt;""</formula>
    </cfRule>
  </conditionalFormatting>
  <conditionalFormatting sqref="B690:I690">
    <cfRule type="expression" dxfId="50" priority="22" stopIfTrue="1">
      <formula>$A690&lt;&gt;""</formula>
    </cfRule>
  </conditionalFormatting>
  <conditionalFormatting sqref="B1137:I1137">
    <cfRule type="expression" dxfId="49" priority="147" stopIfTrue="1">
      <formula>$A1137&lt;&gt;""</formula>
    </cfRule>
  </conditionalFormatting>
  <conditionalFormatting sqref="B1149:I1151">
    <cfRule type="expression" dxfId="48" priority="16" stopIfTrue="1">
      <formula>$A1149&lt;&gt;""</formula>
    </cfRule>
  </conditionalFormatting>
  <conditionalFormatting sqref="B1153:I1157">
    <cfRule type="expression" dxfId="47" priority="18" stopIfTrue="1">
      <formula>$A1153&lt;&gt;""</formula>
    </cfRule>
  </conditionalFormatting>
  <conditionalFormatting sqref="B1271:I1271 I1272:I1288">
    <cfRule type="expression" dxfId="46" priority="151" stopIfTrue="1">
      <formula>$A1271&lt;&gt;""</formula>
    </cfRule>
  </conditionalFormatting>
  <conditionalFormatting sqref="B1368:I1368">
    <cfRule type="expression" dxfId="45" priority="146" stopIfTrue="1">
      <formula>$A1368&lt;&gt;""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64:F5000 F107:F142 F143:F161" xr:uid="{255B499D-B3E6-47A9-A857-DBFE56F071D9}">
      <formula1>$F$96:$F$99</formula1>
    </dataValidation>
    <dataValidation type="list" allowBlank="1" showInputMessage="1" showErrorMessage="1" sqref="A164:A5000 A107:A142 A143:A161" xr:uid="{540C0DA9-E9CD-4805-B659-E67C1C32B21C}">
      <formula1>OFFSET($A$1,0,0,$B$3,1)</formula1>
    </dataValidation>
    <dataValidation allowBlank="1" sqref="G164:G5000 G107:G142 G143:G161" xr:uid="{B36265DD-F5DD-4F0A-AD93-4A0388363C0B}"/>
    <dataValidation type="list" allowBlank="1" showInputMessage="1" showErrorMessage="1" errorTitle="Chyba !" error="zadajte (vyberte zo zoznamu) platný analytický kód podľa nápovedy k bunke I104" sqref="J164:J10000 J107:J142 J143:J16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2271</v>
      </c>
      <c r="N1" s="274" t="s">
        <v>2272</v>
      </c>
      <c r="O1" s="274" t="s">
        <v>421</v>
      </c>
      <c r="P1" s="274" t="s">
        <v>422</v>
      </c>
    </row>
    <row r="2" spans="1:18" s="213" customFormat="1" x14ac:dyDescent="0.2">
      <c r="A2" s="198" t="s">
        <v>1690</v>
      </c>
      <c r="B2" s="199" t="s">
        <v>1691</v>
      </c>
      <c r="C2" s="200" t="s">
        <v>423</v>
      </c>
      <c r="D2" s="199" t="s">
        <v>1692</v>
      </c>
      <c r="E2" s="199" t="s">
        <v>600</v>
      </c>
      <c r="F2" s="199" t="s">
        <v>601</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423</v>
      </c>
      <c r="D3" s="199" t="s">
        <v>1701</v>
      </c>
      <c r="E3" s="199" t="s">
        <v>430</v>
      </c>
      <c r="F3" s="199" t="s">
        <v>983</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423</v>
      </c>
      <c r="D4" s="199" t="s">
        <v>474</v>
      </c>
      <c r="E4" s="199" t="s">
        <v>430</v>
      </c>
      <c r="F4" s="199" t="s">
        <v>475</v>
      </c>
      <c r="G4" s="265" t="s">
        <v>1710</v>
      </c>
      <c r="H4" s="265" t="s">
        <v>1711</v>
      </c>
      <c r="I4" s="275" t="s">
        <v>1712</v>
      </c>
      <c r="J4" s="199" t="s">
        <v>425</v>
      </c>
      <c r="K4" s="275" t="s">
        <v>1712</v>
      </c>
      <c r="L4" s="201">
        <v>421911244266</v>
      </c>
      <c r="M4" s="199" t="s">
        <v>1713</v>
      </c>
      <c r="N4" s="199"/>
      <c r="O4" s="199"/>
      <c r="P4" s="199"/>
      <c r="R4" s="276" t="str">
        <f t="shared" si="0"/>
        <v>00681482</v>
      </c>
    </row>
    <row r="5" spans="1:18" s="213" customFormat="1" x14ac:dyDescent="0.2">
      <c r="A5" s="198" t="s">
        <v>1385</v>
      </c>
      <c r="B5" s="199" t="s">
        <v>1386</v>
      </c>
      <c r="C5" s="200" t="s">
        <v>423</v>
      </c>
      <c r="D5" s="199" t="s">
        <v>1387</v>
      </c>
      <c r="E5" s="199" t="s">
        <v>430</v>
      </c>
      <c r="F5" s="199" t="s">
        <v>426</v>
      </c>
      <c r="G5" s="265" t="s">
        <v>1388</v>
      </c>
      <c r="H5" s="265" t="s">
        <v>1389</v>
      </c>
      <c r="I5" s="275" t="s">
        <v>1390</v>
      </c>
      <c r="J5" s="199" t="s">
        <v>427</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423</v>
      </c>
      <c r="D7" s="199" t="s">
        <v>1726</v>
      </c>
      <c r="E7" s="199" t="s">
        <v>1727</v>
      </c>
      <c r="F7" s="199" t="s">
        <v>1728</v>
      </c>
      <c r="G7" s="265" t="s">
        <v>1729</v>
      </c>
      <c r="H7" s="265" t="s">
        <v>1730</v>
      </c>
      <c r="I7" s="275" t="s">
        <v>1731</v>
      </c>
      <c r="J7" s="199" t="s">
        <v>425</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430</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423</v>
      </c>
      <c r="D9" s="199" t="s">
        <v>1745</v>
      </c>
      <c r="E9" s="199" t="s">
        <v>424</v>
      </c>
      <c r="F9" s="199" t="s">
        <v>823</v>
      </c>
      <c r="G9" s="265" t="s">
        <v>1746</v>
      </c>
      <c r="H9" s="265" t="s">
        <v>1747</v>
      </c>
      <c r="I9" s="275" t="s">
        <v>1748</v>
      </c>
      <c r="J9" s="199" t="s">
        <v>427</v>
      </c>
      <c r="K9" s="275"/>
      <c r="L9" s="201"/>
      <c r="M9" s="199" t="s">
        <v>1749</v>
      </c>
      <c r="N9" s="199"/>
      <c r="O9" s="199"/>
      <c r="P9" s="199"/>
      <c r="R9" s="276" t="str">
        <f t="shared" si="0"/>
        <v>50879391</v>
      </c>
    </row>
    <row r="10" spans="1:18" s="213" customFormat="1" x14ac:dyDescent="0.2">
      <c r="A10" s="198" t="s">
        <v>1750</v>
      </c>
      <c r="B10" s="199" t="s">
        <v>1751</v>
      </c>
      <c r="C10" s="200" t="s">
        <v>423</v>
      </c>
      <c r="D10" s="199" t="s">
        <v>1752</v>
      </c>
      <c r="E10" s="199" t="s">
        <v>428</v>
      </c>
      <c r="F10" s="199" t="s">
        <v>429</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423</v>
      </c>
      <c r="D11" s="199" t="s">
        <v>1760</v>
      </c>
      <c r="E11" s="199" t="s">
        <v>434</v>
      </c>
      <c r="F11" s="199" t="s">
        <v>435</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423</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423</v>
      </c>
      <c r="D13" s="199" t="s">
        <v>1778</v>
      </c>
      <c r="E13" s="199" t="s">
        <v>1779</v>
      </c>
      <c r="F13" s="199" t="s">
        <v>1780</v>
      </c>
      <c r="G13" s="265" t="s">
        <v>1781</v>
      </c>
      <c r="H13" s="265" t="s">
        <v>1782</v>
      </c>
      <c r="I13" s="275" t="s">
        <v>1783</v>
      </c>
      <c r="J13" s="199" t="s">
        <v>425</v>
      </c>
      <c r="K13" s="275" t="s">
        <v>1783</v>
      </c>
      <c r="L13" s="201">
        <v>421915178155</v>
      </c>
      <c r="M13" s="199" t="s">
        <v>1784</v>
      </c>
      <c r="N13" s="199"/>
      <c r="O13" s="200"/>
      <c r="P13" s="199"/>
      <c r="R13" s="276" t="str">
        <f t="shared" si="0"/>
        <v>00609153</v>
      </c>
    </row>
    <row r="14" spans="1:18" x14ac:dyDescent="0.2">
      <c r="A14" s="198" t="s">
        <v>1785</v>
      </c>
      <c r="B14" s="199" t="s">
        <v>1786</v>
      </c>
      <c r="C14" s="200" t="s">
        <v>423</v>
      </c>
      <c r="D14" s="199" t="s">
        <v>1787</v>
      </c>
      <c r="E14" s="199" t="s">
        <v>1788</v>
      </c>
      <c r="F14" s="199" t="s">
        <v>1789</v>
      </c>
      <c r="G14" s="265" t="s">
        <v>1790</v>
      </c>
      <c r="H14" s="265" t="s">
        <v>1791</v>
      </c>
      <c r="I14" s="275" t="s">
        <v>1792</v>
      </c>
      <c r="J14" s="199" t="s">
        <v>425</v>
      </c>
      <c r="K14" s="275" t="s">
        <v>1793</v>
      </c>
      <c r="L14" s="201">
        <v>421905811054</v>
      </c>
      <c r="M14" s="199" t="s">
        <v>1794</v>
      </c>
      <c r="N14" s="199"/>
      <c r="O14" s="200"/>
      <c r="P14" s="199"/>
      <c r="Q14" s="213"/>
      <c r="R14" s="276" t="str">
        <f t="shared" si="0"/>
        <v>45011893</v>
      </c>
    </row>
    <row r="15" spans="1:18" x14ac:dyDescent="0.2">
      <c r="A15" s="198" t="s">
        <v>1795</v>
      </c>
      <c r="B15" s="199" t="s">
        <v>1796</v>
      </c>
      <c r="C15" s="200" t="s">
        <v>423</v>
      </c>
      <c r="D15" s="199" t="s">
        <v>1760</v>
      </c>
      <c r="E15" s="199" t="s">
        <v>434</v>
      </c>
      <c r="F15" s="199" t="s">
        <v>435</v>
      </c>
      <c r="G15" s="265" t="s">
        <v>1797</v>
      </c>
      <c r="H15" s="265" t="s">
        <v>1798</v>
      </c>
      <c r="I15" s="275" t="s">
        <v>1799</v>
      </c>
      <c r="J15" s="199" t="s">
        <v>425</v>
      </c>
      <c r="K15" s="275" t="s">
        <v>1799</v>
      </c>
      <c r="L15" s="201">
        <v>421915872938</v>
      </c>
      <c r="M15" s="199" t="s">
        <v>1800</v>
      </c>
      <c r="N15" s="199"/>
      <c r="O15" s="199"/>
      <c r="P15" s="199"/>
      <c r="Q15" s="213"/>
      <c r="R15" s="276" t="str">
        <f t="shared" si="0"/>
        <v>51565153</v>
      </c>
    </row>
    <row r="16" spans="1:18" x14ac:dyDescent="0.2">
      <c r="A16" s="198" t="s">
        <v>1801</v>
      </c>
      <c r="B16" s="199" t="s">
        <v>1802</v>
      </c>
      <c r="C16" s="200" t="s">
        <v>423</v>
      </c>
      <c r="D16" s="199" t="s">
        <v>1803</v>
      </c>
      <c r="E16" s="199" t="s">
        <v>431</v>
      </c>
      <c r="F16" s="199" t="s">
        <v>1804</v>
      </c>
      <c r="G16" s="265" t="s">
        <v>1805</v>
      </c>
      <c r="H16" s="265" t="s">
        <v>1806</v>
      </c>
      <c r="I16" s="275" t="s">
        <v>1807</v>
      </c>
      <c r="J16" s="199" t="s">
        <v>425</v>
      </c>
      <c r="K16" s="275" t="s">
        <v>1807</v>
      </c>
      <c r="L16" s="201">
        <v>421904457419</v>
      </c>
      <c r="M16" s="199" t="s">
        <v>1808</v>
      </c>
      <c r="N16" s="199"/>
      <c r="O16" s="200"/>
      <c r="P16" s="199"/>
      <c r="Q16" s="213"/>
      <c r="R16" s="276" t="str">
        <f t="shared" si="0"/>
        <v>31940803</v>
      </c>
    </row>
    <row r="17" spans="1:18" x14ac:dyDescent="0.2">
      <c r="A17" s="198" t="s">
        <v>1809</v>
      </c>
      <c r="B17" s="199" t="s">
        <v>1810</v>
      </c>
      <c r="C17" s="200" t="s">
        <v>423</v>
      </c>
      <c r="D17" s="199" t="s">
        <v>1811</v>
      </c>
      <c r="E17" s="199" t="s">
        <v>1788</v>
      </c>
      <c r="F17" s="199" t="s">
        <v>1812</v>
      </c>
      <c r="G17" s="265" t="s">
        <v>1813</v>
      </c>
      <c r="H17" s="265" t="s">
        <v>1814</v>
      </c>
      <c r="I17" s="275" t="s">
        <v>1815</v>
      </c>
      <c r="J17" s="199" t="s">
        <v>425</v>
      </c>
      <c r="K17" s="275" t="s">
        <v>1815</v>
      </c>
      <c r="L17" s="201">
        <v>421908119697</v>
      </c>
      <c r="M17" s="199" t="s">
        <v>1816</v>
      </c>
      <c r="N17" s="199"/>
      <c r="O17" s="200"/>
      <c r="P17" s="199"/>
      <c r="Q17" s="213"/>
      <c r="R17" s="276" t="str">
        <f t="shared" si="0"/>
        <v>36082538</v>
      </c>
    </row>
    <row r="18" spans="1:18" x14ac:dyDescent="0.2">
      <c r="A18" s="198" t="s">
        <v>1393</v>
      </c>
      <c r="B18" s="199" t="s">
        <v>1394</v>
      </c>
      <c r="C18" s="200" t="s">
        <v>423</v>
      </c>
      <c r="D18" s="199" t="s">
        <v>1395</v>
      </c>
      <c r="E18" s="199" t="s">
        <v>430</v>
      </c>
      <c r="F18" s="199" t="s">
        <v>432</v>
      </c>
      <c r="G18" s="265" t="s">
        <v>1396</v>
      </c>
      <c r="H18" s="265" t="s">
        <v>1397</v>
      </c>
      <c r="I18" s="275" t="s">
        <v>1398</v>
      </c>
      <c r="J18" s="199" t="s">
        <v>425</v>
      </c>
      <c r="K18" s="275" t="s">
        <v>1399</v>
      </c>
      <c r="L18" s="201">
        <v>421903705119</v>
      </c>
      <c r="M18" s="199" t="s">
        <v>1400</v>
      </c>
      <c r="N18" s="200"/>
      <c r="O18" s="200"/>
      <c r="P18" s="200"/>
      <c r="Q18" s="213"/>
      <c r="R18" s="276" t="str">
        <f t="shared" si="0"/>
        <v>00688312</v>
      </c>
    </row>
    <row r="19" spans="1:18" x14ac:dyDescent="0.2">
      <c r="A19" s="198" t="s">
        <v>1817</v>
      </c>
      <c r="B19" s="199" t="s">
        <v>1818</v>
      </c>
      <c r="C19" s="200" t="s">
        <v>423</v>
      </c>
      <c r="D19" s="199" t="s">
        <v>1819</v>
      </c>
      <c r="E19" s="199" t="s">
        <v>430</v>
      </c>
      <c r="F19" s="199" t="s">
        <v>1820</v>
      </c>
      <c r="G19" s="265" t="s">
        <v>1821</v>
      </c>
      <c r="H19" s="265" t="s">
        <v>1822</v>
      </c>
      <c r="I19" s="275" t="s">
        <v>1823</v>
      </c>
      <c r="J19" s="199" t="s">
        <v>427</v>
      </c>
      <c r="K19" s="275" t="s">
        <v>1824</v>
      </c>
      <c r="L19" s="201">
        <v>421903555547</v>
      </c>
      <c r="M19" s="199" t="s">
        <v>1825</v>
      </c>
      <c r="N19" s="199"/>
      <c r="O19" s="200"/>
      <c r="P19" s="199"/>
      <c r="Q19" s="213"/>
      <c r="R19" s="276" t="str">
        <f t="shared" si="0"/>
        <v>42269423</v>
      </c>
    </row>
    <row r="20" spans="1:18" x14ac:dyDescent="0.2">
      <c r="A20" s="198" t="s">
        <v>1826</v>
      </c>
      <c r="B20" s="199" t="s">
        <v>1827</v>
      </c>
      <c r="C20" s="200" t="s">
        <v>423</v>
      </c>
      <c r="D20" s="199" t="s">
        <v>1828</v>
      </c>
      <c r="E20" s="199" t="s">
        <v>1829</v>
      </c>
      <c r="F20" s="199" t="s">
        <v>1830</v>
      </c>
      <c r="G20" s="265" t="s">
        <v>1831</v>
      </c>
      <c r="H20" s="265" t="s">
        <v>1832</v>
      </c>
      <c r="I20" s="275" t="s">
        <v>1833</v>
      </c>
      <c r="J20" s="199" t="s">
        <v>425</v>
      </c>
      <c r="K20" s="275" t="s">
        <v>1833</v>
      </c>
      <c r="L20" s="201">
        <v>421903175665</v>
      </c>
      <c r="M20" s="199" t="s">
        <v>1834</v>
      </c>
      <c r="N20" s="199"/>
      <c r="O20" s="199"/>
      <c r="P20" s="199"/>
      <c r="Q20" s="213"/>
      <c r="R20" s="276" t="str">
        <f t="shared" si="0"/>
        <v>00630616</v>
      </c>
    </row>
    <row r="21" spans="1:18" x14ac:dyDescent="0.2">
      <c r="A21" s="198" t="s">
        <v>1401</v>
      </c>
      <c r="B21" s="199" t="s">
        <v>1402</v>
      </c>
      <c r="C21" s="200" t="s">
        <v>423</v>
      </c>
      <c r="D21" s="199" t="s">
        <v>1403</v>
      </c>
      <c r="E21" s="199" t="s">
        <v>434</v>
      </c>
      <c r="F21" s="199" t="s">
        <v>435</v>
      </c>
      <c r="G21" s="265" t="s">
        <v>1404</v>
      </c>
      <c r="H21" s="265" t="s">
        <v>1405</v>
      </c>
      <c r="I21" s="275" t="s">
        <v>1835</v>
      </c>
      <c r="J21" s="199" t="s">
        <v>427</v>
      </c>
      <c r="K21" s="275" t="s">
        <v>1836</v>
      </c>
      <c r="L21" s="201">
        <v>421918626994</v>
      </c>
      <c r="M21" s="199" t="s">
        <v>1406</v>
      </c>
      <c r="N21" s="199"/>
      <c r="O21" s="199"/>
      <c r="P21" s="199"/>
      <c r="Q21" s="213"/>
      <c r="R21" s="276" t="str">
        <f t="shared" si="0"/>
        <v>00595209</v>
      </c>
    </row>
    <row r="22" spans="1:18" x14ac:dyDescent="0.2">
      <c r="A22" s="198" t="s">
        <v>1837</v>
      </c>
      <c r="B22" s="199" t="s">
        <v>1838</v>
      </c>
      <c r="C22" s="200" t="s">
        <v>423</v>
      </c>
      <c r="D22" s="199" t="s">
        <v>1839</v>
      </c>
      <c r="E22" s="199" t="s">
        <v>436</v>
      </c>
      <c r="F22" s="199" t="s">
        <v>494</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423</v>
      </c>
      <c r="D23" s="199" t="s">
        <v>1848</v>
      </c>
      <c r="E23" s="199" t="s">
        <v>502</v>
      </c>
      <c r="F23" s="199" t="s">
        <v>503</v>
      </c>
      <c r="G23" s="265" t="s">
        <v>1849</v>
      </c>
      <c r="H23" s="265" t="s">
        <v>1850</v>
      </c>
      <c r="I23" s="275" t="s">
        <v>1851</v>
      </c>
      <c r="J23" s="199" t="s">
        <v>425</v>
      </c>
      <c r="K23" s="275" t="s">
        <v>1852</v>
      </c>
      <c r="L23" s="201">
        <v>421905897072</v>
      </c>
      <c r="M23" s="199" t="s">
        <v>1853</v>
      </c>
      <c r="N23" s="199"/>
      <c r="O23" s="200"/>
      <c r="P23" s="200"/>
      <c r="Q23" s="213"/>
      <c r="R23" s="276" t="str">
        <f t="shared" si="0"/>
        <v>36102181</v>
      </c>
    </row>
    <row r="24" spans="1:18" ht="45" x14ac:dyDescent="0.2">
      <c r="A24" s="198" t="s">
        <v>1854</v>
      </c>
      <c r="B24" s="199" t="s">
        <v>1855</v>
      </c>
      <c r="C24" s="200" t="s">
        <v>423</v>
      </c>
      <c r="D24" s="199" t="s">
        <v>1856</v>
      </c>
      <c r="E24" s="199" t="s">
        <v>430</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423</v>
      </c>
      <c r="D25" s="199" t="s">
        <v>1865</v>
      </c>
      <c r="E25" s="199" t="s">
        <v>502</v>
      </c>
      <c r="F25" s="199" t="s">
        <v>1866</v>
      </c>
      <c r="G25" s="265" t="s">
        <v>1867</v>
      </c>
      <c r="H25" s="265" t="s">
        <v>1868</v>
      </c>
      <c r="I25" s="275" t="s">
        <v>1869</v>
      </c>
      <c r="J25" s="199" t="s">
        <v>425</v>
      </c>
      <c r="K25" s="275" t="s">
        <v>1869</v>
      </c>
      <c r="L25" s="201">
        <v>421908842839</v>
      </c>
      <c r="M25" s="199"/>
      <c r="N25" s="199"/>
      <c r="O25" s="200"/>
      <c r="P25" s="199"/>
      <c r="Q25" s="213"/>
      <c r="R25" s="276" t="str">
        <f t="shared" si="0"/>
        <v>51068125</v>
      </c>
    </row>
    <row r="26" spans="1:18" x14ac:dyDescent="0.2">
      <c r="A26" s="198" t="s">
        <v>1870</v>
      </c>
      <c r="B26" s="199" t="s">
        <v>1871</v>
      </c>
      <c r="C26" s="200" t="s">
        <v>423</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423</v>
      </c>
      <c r="D27" s="199" t="s">
        <v>1882</v>
      </c>
      <c r="E27" s="199" t="s">
        <v>430</v>
      </c>
      <c r="F27" s="199" t="s">
        <v>832</v>
      </c>
      <c r="G27" s="265" t="s">
        <v>1883</v>
      </c>
      <c r="H27" s="265" t="s">
        <v>1884</v>
      </c>
      <c r="I27" s="275" t="s">
        <v>1885</v>
      </c>
      <c r="J27" s="199" t="s">
        <v>425</v>
      </c>
      <c r="K27" s="275" t="s">
        <v>1885</v>
      </c>
      <c r="L27" s="201">
        <v>421905659005</v>
      </c>
      <c r="M27" s="199" t="s">
        <v>1886</v>
      </c>
      <c r="N27" s="199"/>
      <c r="O27" s="199"/>
      <c r="P27" s="199"/>
      <c r="Q27" s="213"/>
      <c r="R27" s="276" t="str">
        <f t="shared" si="0"/>
        <v>50629158</v>
      </c>
    </row>
    <row r="28" spans="1:18" x14ac:dyDescent="0.2">
      <c r="A28" s="198" t="s">
        <v>1887</v>
      </c>
      <c r="B28" s="199" t="s">
        <v>1888</v>
      </c>
      <c r="C28" s="200" t="s">
        <v>423</v>
      </c>
      <c r="D28" s="199" t="s">
        <v>1889</v>
      </c>
      <c r="E28" s="199" t="s">
        <v>434</v>
      </c>
      <c r="F28" s="199" t="s">
        <v>435</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439</v>
      </c>
      <c r="B29" s="199" t="s">
        <v>1896</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1407</v>
      </c>
      <c r="L33" s="201">
        <v>421908965156</v>
      </c>
      <c r="M33" s="199" t="s">
        <v>479</v>
      </c>
      <c r="N33" s="200"/>
      <c r="O33" s="200"/>
      <c r="P33" s="200"/>
      <c r="Q33" s="213"/>
      <c r="R33" s="276" t="str">
        <f t="shared" si="0"/>
        <v>30842069</v>
      </c>
    </row>
    <row r="34" spans="1:18" x14ac:dyDescent="0.2">
      <c r="A34" s="178" t="s">
        <v>480</v>
      </c>
      <c r="B34" s="199" t="s">
        <v>481</v>
      </c>
      <c r="C34" s="279" t="s">
        <v>423</v>
      </c>
      <c r="D34" s="199" t="s">
        <v>1376</v>
      </c>
      <c r="E34" s="199" t="s">
        <v>1377</v>
      </c>
      <c r="F34" s="199" t="s">
        <v>1378</v>
      </c>
      <c r="G34" s="265" t="s">
        <v>482</v>
      </c>
      <c r="H34" s="265" t="s">
        <v>483</v>
      </c>
      <c r="I34" s="275" t="s">
        <v>1897</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1408</v>
      </c>
      <c r="L35" s="201" t="s">
        <v>1409</v>
      </c>
      <c r="M35" s="199" t="s">
        <v>491</v>
      </c>
      <c r="N35" s="199"/>
      <c r="O35" s="199"/>
      <c r="P35" s="199"/>
      <c r="Q35" s="213"/>
      <c r="R35" s="276" t="str">
        <f t="shared" si="0"/>
        <v>30844711</v>
      </c>
    </row>
    <row r="36" spans="1:18" x14ac:dyDescent="0.2">
      <c r="A36" s="198" t="s">
        <v>492</v>
      </c>
      <c r="B36" s="199" t="s">
        <v>493</v>
      </c>
      <c r="C36" s="200" t="s">
        <v>423</v>
      </c>
      <c r="D36" s="199" t="s">
        <v>1898</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1899</v>
      </c>
      <c r="B38" s="199" t="s">
        <v>1900</v>
      </c>
      <c r="C38" s="200" t="s">
        <v>423</v>
      </c>
      <c r="D38" s="199" t="s">
        <v>1901</v>
      </c>
      <c r="E38" s="199" t="s">
        <v>1902</v>
      </c>
      <c r="F38" s="199" t="s">
        <v>1903</v>
      </c>
      <c r="G38" s="265" t="s">
        <v>1904</v>
      </c>
      <c r="H38" s="265" t="s">
        <v>1905</v>
      </c>
      <c r="I38" s="275" t="s">
        <v>1906</v>
      </c>
      <c r="J38" s="199" t="s">
        <v>427</v>
      </c>
      <c r="K38" s="275" t="s">
        <v>1906</v>
      </c>
      <c r="L38" s="201">
        <v>421917812810</v>
      </c>
      <c r="M38" s="199" t="s">
        <v>1907</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1908</v>
      </c>
      <c r="J39" s="199" t="s">
        <v>427</v>
      </c>
      <c r="K39" s="275" t="s">
        <v>517</v>
      </c>
      <c r="L39" s="201">
        <v>421905162424</v>
      </c>
      <c r="M39" s="199" t="s">
        <v>518</v>
      </c>
      <c r="N39" s="199"/>
      <c r="O39" s="200"/>
      <c r="P39" s="199"/>
      <c r="Q39" s="213"/>
      <c r="R39" s="276" t="str">
        <f t="shared" si="0"/>
        <v>30811686</v>
      </c>
    </row>
    <row r="40" spans="1:18" ht="22.5" x14ac:dyDescent="0.2">
      <c r="A40" s="198" t="s">
        <v>519</v>
      </c>
      <c r="B40" s="199" t="s">
        <v>1909</v>
      </c>
      <c r="C40" s="200" t="s">
        <v>423</v>
      </c>
      <c r="D40" s="199" t="s">
        <v>1379</v>
      </c>
      <c r="E40" s="199" t="s">
        <v>434</v>
      </c>
      <c r="F40" s="199" t="s">
        <v>435</v>
      </c>
      <c r="G40" s="265" t="s">
        <v>520</v>
      </c>
      <c r="H40" s="265" t="s">
        <v>521</v>
      </c>
      <c r="I40" s="275" t="s">
        <v>522</v>
      </c>
      <c r="J40" s="199" t="s">
        <v>427</v>
      </c>
      <c r="K40" s="275" t="s">
        <v>1410</v>
      </c>
      <c r="L40" s="201" t="s">
        <v>1411</v>
      </c>
      <c r="M40" s="199" t="s">
        <v>523</v>
      </c>
      <c r="N40" s="200"/>
      <c r="O40" s="200"/>
      <c r="P40" s="199"/>
      <c r="Q40" s="213"/>
      <c r="R40" s="276" t="str">
        <f t="shared" si="0"/>
        <v>30814910</v>
      </c>
    </row>
    <row r="41" spans="1:18" x14ac:dyDescent="0.2">
      <c r="A41" s="198" t="s">
        <v>1412</v>
      </c>
      <c r="B41" s="199" t="s">
        <v>1413</v>
      </c>
      <c r="C41" s="200" t="s">
        <v>423</v>
      </c>
      <c r="D41" s="199" t="s">
        <v>524</v>
      </c>
      <c r="E41" s="199" t="s">
        <v>430</v>
      </c>
      <c r="F41" s="199" t="s">
        <v>525</v>
      </c>
      <c r="G41" s="265" t="s">
        <v>1414</v>
      </c>
      <c r="H41" s="265" t="s">
        <v>1415</v>
      </c>
      <c r="I41" s="275" t="s">
        <v>1416</v>
      </c>
      <c r="J41" s="199" t="s">
        <v>427</v>
      </c>
      <c r="K41" s="275" t="s">
        <v>1417</v>
      </c>
      <c r="L41" s="201">
        <v>421907696186</v>
      </c>
      <c r="M41" s="199" t="s">
        <v>1418</v>
      </c>
      <c r="N41" s="199"/>
      <c r="O41" s="199"/>
      <c r="P41" s="199"/>
      <c r="Q41" s="213"/>
      <c r="R41" s="276" t="str">
        <f t="shared" si="0"/>
        <v>17316731</v>
      </c>
    </row>
    <row r="42" spans="1:18" x14ac:dyDescent="0.2">
      <c r="A42" s="198" t="s">
        <v>1910</v>
      </c>
      <c r="B42" s="199" t="s">
        <v>1911</v>
      </c>
      <c r="C42" s="200" t="s">
        <v>423</v>
      </c>
      <c r="D42" s="199" t="s">
        <v>1912</v>
      </c>
      <c r="E42" s="199" t="s">
        <v>436</v>
      </c>
      <c r="F42" s="199" t="s">
        <v>494</v>
      </c>
      <c r="G42" s="265" t="s">
        <v>1913</v>
      </c>
      <c r="H42" s="265" t="s">
        <v>1914</v>
      </c>
      <c r="I42" s="275" t="s">
        <v>1915</v>
      </c>
      <c r="J42" s="199" t="s">
        <v>427</v>
      </c>
      <c r="K42" s="275" t="s">
        <v>1915</v>
      </c>
      <c r="L42" s="201">
        <v>421918478290</v>
      </c>
      <c r="M42" s="199" t="s">
        <v>1916</v>
      </c>
      <c r="N42" s="199"/>
      <c r="O42" s="199"/>
      <c r="P42" s="199"/>
      <c r="Q42" s="213"/>
      <c r="R42" s="276" t="str">
        <f t="shared" si="0"/>
        <v>31929931</v>
      </c>
    </row>
    <row r="43" spans="1:18" x14ac:dyDescent="0.2">
      <c r="A43" s="198" t="s">
        <v>1419</v>
      </c>
      <c r="B43" s="199" t="s">
        <v>1420</v>
      </c>
      <c r="C43" s="200" t="s">
        <v>423</v>
      </c>
      <c r="D43" s="199" t="s">
        <v>1917</v>
      </c>
      <c r="E43" s="199" t="s">
        <v>1918</v>
      </c>
      <c r="F43" s="199" t="s">
        <v>1919</v>
      </c>
      <c r="G43" s="265" t="s">
        <v>1421</v>
      </c>
      <c r="H43" s="265" t="s">
        <v>1422</v>
      </c>
      <c r="I43" s="275" t="s">
        <v>1920</v>
      </c>
      <c r="J43" s="199" t="s">
        <v>425</v>
      </c>
      <c r="K43" s="275" t="s">
        <v>1920</v>
      </c>
      <c r="L43" s="201">
        <v>421907448837</v>
      </c>
      <c r="M43" s="199" t="s">
        <v>1423</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1424</v>
      </c>
      <c r="P46" s="312"/>
      <c r="Q46" s="213"/>
      <c r="R46" s="276" t="str">
        <f t="shared" si="1"/>
        <v>31744621</v>
      </c>
    </row>
    <row r="47" spans="1:18" x14ac:dyDescent="0.2">
      <c r="A47" s="198" t="s">
        <v>1921</v>
      </c>
      <c r="B47" s="199" t="s">
        <v>1922</v>
      </c>
      <c r="C47" s="200" t="s">
        <v>423</v>
      </c>
      <c r="D47" s="199" t="s">
        <v>1923</v>
      </c>
      <c r="E47" s="199" t="s">
        <v>1924</v>
      </c>
      <c r="F47" s="199" t="s">
        <v>1925</v>
      </c>
      <c r="G47" s="265" t="s">
        <v>1926</v>
      </c>
      <c r="H47" s="265" t="s">
        <v>1927</v>
      </c>
      <c r="I47" s="275" t="s">
        <v>1928</v>
      </c>
      <c r="J47" s="199" t="s">
        <v>427</v>
      </c>
      <c r="K47" s="275" t="s">
        <v>1928</v>
      </c>
      <c r="L47" s="201">
        <v>421905607646</v>
      </c>
      <c r="M47" s="199" t="s">
        <v>1929</v>
      </c>
      <c r="N47" s="199"/>
      <c r="O47" s="199"/>
      <c r="P47" s="199"/>
      <c r="Q47" s="213"/>
      <c r="R47" s="276" t="str">
        <f t="shared" si="1"/>
        <v>34056939</v>
      </c>
    </row>
    <row r="48" spans="1:18" x14ac:dyDescent="0.2">
      <c r="A48" s="198" t="s">
        <v>1930</v>
      </c>
      <c r="B48" s="199" t="s">
        <v>1931</v>
      </c>
      <c r="C48" s="200" t="s">
        <v>423</v>
      </c>
      <c r="D48" s="199" t="s">
        <v>1932</v>
      </c>
      <c r="E48" s="199" t="s">
        <v>1933</v>
      </c>
      <c r="F48" s="199" t="s">
        <v>1934</v>
      </c>
      <c r="G48" s="265" t="s">
        <v>1935</v>
      </c>
      <c r="H48" s="265" t="s">
        <v>1936</v>
      </c>
      <c r="I48" s="275" t="s">
        <v>1937</v>
      </c>
      <c r="J48" s="199" t="s">
        <v>425</v>
      </c>
      <c r="K48" s="275" t="s">
        <v>1938</v>
      </c>
      <c r="L48" s="201">
        <v>421907344996</v>
      </c>
      <c r="M48" s="199" t="s">
        <v>1939</v>
      </c>
      <c r="N48" s="199"/>
      <c r="O48" s="199"/>
      <c r="P48" s="199"/>
      <c r="Q48" s="213"/>
      <c r="R48" s="276" t="str">
        <f t="shared" si="1"/>
        <v>37824465</v>
      </c>
    </row>
    <row r="49" spans="1:18" x14ac:dyDescent="0.2">
      <c r="A49" s="198" t="s">
        <v>1940</v>
      </c>
      <c r="B49" s="199" t="s">
        <v>1941</v>
      </c>
      <c r="C49" s="200" t="s">
        <v>423</v>
      </c>
      <c r="D49" s="199" t="s">
        <v>1942</v>
      </c>
      <c r="E49" s="199" t="s">
        <v>430</v>
      </c>
      <c r="F49" s="199" t="s">
        <v>437</v>
      </c>
      <c r="G49" s="265" t="s">
        <v>1943</v>
      </c>
      <c r="H49" s="265" t="s">
        <v>1944</v>
      </c>
      <c r="I49" s="275" t="s">
        <v>1945</v>
      </c>
      <c r="J49" s="199" t="s">
        <v>427</v>
      </c>
      <c r="K49" s="275" t="s">
        <v>1945</v>
      </c>
      <c r="L49" s="201">
        <v>421903919943</v>
      </c>
      <c r="M49" s="199" t="s">
        <v>1946</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1947</v>
      </c>
      <c r="B51" s="199" t="s">
        <v>1948</v>
      </c>
      <c r="C51" s="200" t="s">
        <v>423</v>
      </c>
      <c r="D51" s="199" t="s">
        <v>1949</v>
      </c>
      <c r="E51" s="199" t="s">
        <v>430</v>
      </c>
      <c r="F51" s="199" t="s">
        <v>1950</v>
      </c>
      <c r="G51" s="265" t="s">
        <v>1951</v>
      </c>
      <c r="H51" s="265" t="s">
        <v>1952</v>
      </c>
      <c r="I51" s="275" t="s">
        <v>1953</v>
      </c>
      <c r="J51" s="199" t="s">
        <v>427</v>
      </c>
      <c r="K51" s="275" t="s">
        <v>1954</v>
      </c>
      <c r="L51" s="201">
        <v>421903204367</v>
      </c>
      <c r="M51" s="199" t="s">
        <v>1955</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1956</v>
      </c>
      <c r="J52" s="199" t="s">
        <v>563</v>
      </c>
      <c r="K52" s="275" t="s">
        <v>1957</v>
      </c>
      <c r="L52" s="201">
        <v>421911865045</v>
      </c>
      <c r="M52" s="199" t="s">
        <v>564</v>
      </c>
      <c r="N52" s="199"/>
      <c r="O52" s="199"/>
      <c r="P52" s="199" t="s">
        <v>1425</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1380</v>
      </c>
      <c r="J53" s="199" t="s">
        <v>844</v>
      </c>
      <c r="K53" s="275" t="s">
        <v>569</v>
      </c>
      <c r="L53" s="201">
        <v>421915177492</v>
      </c>
      <c r="M53" s="199" t="s">
        <v>570</v>
      </c>
      <c r="N53" s="199"/>
      <c r="O53" s="199"/>
      <c r="P53" s="199"/>
      <c r="Q53" s="213"/>
      <c r="R53" s="276" t="str">
        <f t="shared" si="1"/>
        <v>00688321</v>
      </c>
    </row>
    <row r="54" spans="1:18" x14ac:dyDescent="0.2">
      <c r="A54" s="198" t="s">
        <v>1958</v>
      </c>
      <c r="B54" s="199" t="s">
        <v>1959</v>
      </c>
      <c r="C54" s="200" t="s">
        <v>423</v>
      </c>
      <c r="D54" s="199" t="s">
        <v>474</v>
      </c>
      <c r="E54" s="199" t="s">
        <v>430</v>
      </c>
      <c r="F54" s="199" t="s">
        <v>525</v>
      </c>
      <c r="G54" s="265" t="s">
        <v>1960</v>
      </c>
      <c r="H54" s="265" t="s">
        <v>1961</v>
      </c>
      <c r="I54" s="275" t="s">
        <v>1962</v>
      </c>
      <c r="J54" s="199" t="s">
        <v>427</v>
      </c>
      <c r="K54" s="275" t="s">
        <v>1962</v>
      </c>
      <c r="L54" s="201">
        <v>421908145184</v>
      </c>
      <c r="M54" s="199" t="s">
        <v>1963</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1426</v>
      </c>
      <c r="I55" s="275" t="s">
        <v>575</v>
      </c>
      <c r="J55" s="199" t="s">
        <v>509</v>
      </c>
      <c r="K55" s="275" t="s">
        <v>575</v>
      </c>
      <c r="L55" s="201">
        <v>421905380634</v>
      </c>
      <c r="M55" s="199" t="s">
        <v>576</v>
      </c>
      <c r="N55" s="199"/>
      <c r="O55" s="199"/>
      <c r="P55" s="199" t="s">
        <v>1427</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1964</v>
      </c>
      <c r="I57" s="275" t="s">
        <v>1965</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1966</v>
      </c>
      <c r="B59" s="199" t="s">
        <v>1967</v>
      </c>
      <c r="C59" s="200" t="s">
        <v>423</v>
      </c>
      <c r="D59" s="199" t="s">
        <v>1968</v>
      </c>
      <c r="E59" s="199" t="s">
        <v>1969</v>
      </c>
      <c r="F59" s="199" t="s">
        <v>1970</v>
      </c>
      <c r="G59" s="265" t="s">
        <v>1971</v>
      </c>
      <c r="H59" s="265" t="s">
        <v>1972</v>
      </c>
      <c r="I59" s="275" t="s">
        <v>1973</v>
      </c>
      <c r="J59" s="199" t="s">
        <v>425</v>
      </c>
      <c r="K59" s="275" t="s">
        <v>1973</v>
      </c>
      <c r="L59" s="201">
        <v>421908737634</v>
      </c>
      <c r="M59" s="199" t="s">
        <v>1974</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1428</v>
      </c>
      <c r="B62" s="199" t="s">
        <v>1429</v>
      </c>
      <c r="C62" s="200" t="s">
        <v>423</v>
      </c>
      <c r="D62" s="199" t="s">
        <v>474</v>
      </c>
      <c r="E62" s="199" t="s">
        <v>430</v>
      </c>
      <c r="F62" s="199" t="s">
        <v>525</v>
      </c>
      <c r="G62" s="265" t="s">
        <v>1430</v>
      </c>
      <c r="H62" s="265" t="s">
        <v>1431</v>
      </c>
      <c r="I62" s="275" t="s">
        <v>1432</v>
      </c>
      <c r="J62" s="199" t="s">
        <v>427</v>
      </c>
      <c r="K62" s="275" t="s">
        <v>1432</v>
      </c>
      <c r="L62" s="201">
        <v>421917800004</v>
      </c>
      <c r="M62" s="199" t="s">
        <v>1433</v>
      </c>
      <c r="N62" s="200"/>
      <c r="O62" s="200"/>
      <c r="P62" s="200"/>
      <c r="R62" s="276" t="str">
        <f t="shared" si="1"/>
        <v>30806887</v>
      </c>
    </row>
    <row r="63" spans="1:18" x14ac:dyDescent="0.2">
      <c r="A63" s="198" t="s">
        <v>1975</v>
      </c>
      <c r="B63" s="199" t="s">
        <v>1976</v>
      </c>
      <c r="C63" s="200" t="s">
        <v>423</v>
      </c>
      <c r="D63" s="199" t="s">
        <v>1977</v>
      </c>
      <c r="E63" s="199" t="s">
        <v>430</v>
      </c>
      <c r="F63" s="199" t="s">
        <v>1978</v>
      </c>
      <c r="G63" s="265" t="s">
        <v>1979</v>
      </c>
      <c r="H63" s="265" t="s">
        <v>1980</v>
      </c>
      <c r="I63" s="275" t="s">
        <v>1981</v>
      </c>
      <c r="J63" s="199" t="s">
        <v>427</v>
      </c>
      <c r="K63" s="275" t="s">
        <v>1981</v>
      </c>
      <c r="L63" s="201">
        <v>421918796233</v>
      </c>
      <c r="M63" s="199" t="s">
        <v>1982</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1381</v>
      </c>
      <c r="H65" s="265" t="s">
        <v>1382</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1434</v>
      </c>
      <c r="P71" s="287" t="s">
        <v>1435</v>
      </c>
      <c r="R71" s="276" t="str">
        <f t="shared" ref="R71:R93" si="2">A71</f>
        <v>36063835</v>
      </c>
    </row>
    <row r="72" spans="1:18" x14ac:dyDescent="0.2">
      <c r="A72" s="203" t="s">
        <v>1983</v>
      </c>
      <c r="B72" s="287" t="s">
        <v>1984</v>
      </c>
      <c r="C72" s="287" t="s">
        <v>423</v>
      </c>
      <c r="D72" s="287" t="s">
        <v>474</v>
      </c>
      <c r="E72" s="287" t="s">
        <v>430</v>
      </c>
      <c r="F72" s="287" t="s">
        <v>475</v>
      </c>
      <c r="G72" s="287" t="s">
        <v>1985</v>
      </c>
      <c r="H72" s="287" t="s">
        <v>1986</v>
      </c>
      <c r="I72" s="287" t="s">
        <v>1987</v>
      </c>
      <c r="J72" s="287" t="s">
        <v>425</v>
      </c>
      <c r="K72" s="287" t="s">
        <v>1988</v>
      </c>
      <c r="L72" s="288">
        <v>421904260194</v>
      </c>
      <c r="M72" s="287" t="s">
        <v>1989</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1436</v>
      </c>
      <c r="I73" s="287" t="s">
        <v>1437</v>
      </c>
      <c r="J73" s="287" t="s">
        <v>425</v>
      </c>
      <c r="K73" s="287" t="s">
        <v>1437</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1990</v>
      </c>
      <c r="E75" s="287" t="s">
        <v>1991</v>
      </c>
      <c r="F75" s="287" t="s">
        <v>1992</v>
      </c>
      <c r="G75" s="287" t="s">
        <v>686</v>
      </c>
      <c r="H75" s="287" t="s">
        <v>687</v>
      </c>
      <c r="I75" s="287" t="s">
        <v>1993</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1438</v>
      </c>
      <c r="B77" s="287" t="s">
        <v>1439</v>
      </c>
      <c r="C77" s="287" t="s">
        <v>423</v>
      </c>
      <c r="D77" s="287" t="s">
        <v>1440</v>
      </c>
      <c r="E77" s="287" t="s">
        <v>1441</v>
      </c>
      <c r="F77" s="287" t="s">
        <v>1442</v>
      </c>
      <c r="G77" s="287" t="s">
        <v>1443</v>
      </c>
      <c r="H77" s="287" t="s">
        <v>1444</v>
      </c>
      <c r="I77" s="287" t="s">
        <v>1445</v>
      </c>
      <c r="J77" s="287" t="s">
        <v>425</v>
      </c>
      <c r="K77" s="287" t="s">
        <v>1445</v>
      </c>
      <c r="L77" s="288">
        <v>421903996977</v>
      </c>
      <c r="M77" s="287" t="s">
        <v>1446</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1447</v>
      </c>
      <c r="P79" s="287"/>
      <c r="R79" s="276" t="str">
        <f t="shared" si="2"/>
        <v>00586455</v>
      </c>
    </row>
    <row r="80" spans="1:18" x14ac:dyDescent="0.2">
      <c r="A80" s="203" t="s">
        <v>1994</v>
      </c>
      <c r="B80" s="287" t="s">
        <v>1995</v>
      </c>
      <c r="C80" s="287" t="s">
        <v>423</v>
      </c>
      <c r="D80" s="287" t="s">
        <v>1996</v>
      </c>
      <c r="E80" s="287" t="s">
        <v>1441</v>
      </c>
      <c r="F80" s="287" t="s">
        <v>1442</v>
      </c>
      <c r="G80" s="287" t="s">
        <v>1997</v>
      </c>
      <c r="H80" s="287" t="s">
        <v>1998</v>
      </c>
      <c r="I80" s="287" t="s">
        <v>1999</v>
      </c>
      <c r="J80" s="287" t="s">
        <v>427</v>
      </c>
      <c r="K80" s="287" t="s">
        <v>2000</v>
      </c>
      <c r="L80" s="288">
        <v>421905762340</v>
      </c>
      <c r="M80" s="287" t="s">
        <v>2001</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2002</v>
      </c>
      <c r="O84" s="287"/>
      <c r="P84" s="287"/>
      <c r="R84" s="276" t="str">
        <f t="shared" si="2"/>
        <v>30811082</v>
      </c>
    </row>
    <row r="85" spans="1:18" x14ac:dyDescent="0.2">
      <c r="A85" s="203" t="s">
        <v>1448</v>
      </c>
      <c r="B85" s="287" t="s">
        <v>1449</v>
      </c>
      <c r="C85" s="287" t="s">
        <v>423</v>
      </c>
      <c r="D85" s="287" t="s">
        <v>1450</v>
      </c>
      <c r="E85" s="287" t="s">
        <v>430</v>
      </c>
      <c r="F85" s="287" t="s">
        <v>426</v>
      </c>
      <c r="G85" s="287" t="s">
        <v>1451</v>
      </c>
      <c r="H85" s="287" t="s">
        <v>1452</v>
      </c>
      <c r="I85" s="287" t="s">
        <v>1453</v>
      </c>
      <c r="J85" s="287" t="s">
        <v>425</v>
      </c>
      <c r="K85" s="287" t="s">
        <v>1454</v>
      </c>
      <c r="L85" s="288" t="s">
        <v>1455</v>
      </c>
      <c r="M85" s="287" t="s">
        <v>1456</v>
      </c>
      <c r="N85" s="287"/>
      <c r="O85" s="287"/>
      <c r="P85" s="287"/>
      <c r="R85" s="276" t="str">
        <f t="shared" si="2"/>
        <v>31745661</v>
      </c>
    </row>
    <row r="86" spans="1:18" x14ac:dyDescent="0.2">
      <c r="A86" s="203" t="s">
        <v>744</v>
      </c>
      <c r="B86" s="287" t="s">
        <v>745</v>
      </c>
      <c r="C86" s="287" t="s">
        <v>423</v>
      </c>
      <c r="D86" s="287" t="s">
        <v>1383</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1457</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2003</v>
      </c>
      <c r="B100" s="287" t="s">
        <v>2004</v>
      </c>
      <c r="C100" s="287" t="s">
        <v>423</v>
      </c>
      <c r="D100" s="287" t="s">
        <v>2005</v>
      </c>
      <c r="E100" s="287" t="s">
        <v>431</v>
      </c>
      <c r="F100" s="287" t="s">
        <v>730</v>
      </c>
      <c r="G100" s="287" t="s">
        <v>2006</v>
      </c>
      <c r="H100" s="287" t="s">
        <v>2007</v>
      </c>
      <c r="I100" s="287" t="s">
        <v>2008</v>
      </c>
      <c r="J100" s="287" t="s">
        <v>425</v>
      </c>
      <c r="K100" s="287" t="s">
        <v>2008</v>
      </c>
      <c r="L100" s="288">
        <v>421915802888</v>
      </c>
      <c r="M100" s="287" t="s">
        <v>2009</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1458</v>
      </c>
    </row>
    <row r="102" spans="1:16" x14ac:dyDescent="0.2">
      <c r="A102" s="203" t="s">
        <v>2010</v>
      </c>
      <c r="B102" s="287" t="s">
        <v>2011</v>
      </c>
      <c r="C102" s="287" t="s">
        <v>423</v>
      </c>
      <c r="D102" s="287" t="s">
        <v>2012</v>
      </c>
      <c r="E102" s="287" t="s">
        <v>430</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2019</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2020</v>
      </c>
      <c r="I106" s="287" t="s">
        <v>892</v>
      </c>
      <c r="J106" s="287" t="s">
        <v>427</v>
      </c>
      <c r="K106" s="287" t="s">
        <v>1459</v>
      </c>
      <c r="L106" s="288">
        <v>421915499077</v>
      </c>
      <c r="M106" s="287" t="s">
        <v>893</v>
      </c>
      <c r="N106" s="287"/>
      <c r="O106" s="287"/>
      <c r="P106" s="287"/>
    </row>
    <row r="107" spans="1:16" x14ac:dyDescent="0.2">
      <c r="A107" s="203" t="s">
        <v>894</v>
      </c>
      <c r="B107" s="287" t="s">
        <v>895</v>
      </c>
      <c r="C107" s="287" t="s">
        <v>423</v>
      </c>
      <c r="D107" s="287" t="s">
        <v>2021</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2022</v>
      </c>
      <c r="B108" s="287" t="s">
        <v>2023</v>
      </c>
      <c r="C108" s="287" t="s">
        <v>423</v>
      </c>
      <c r="D108" s="287" t="s">
        <v>2024</v>
      </c>
      <c r="E108" s="287" t="s">
        <v>430</v>
      </c>
      <c r="F108" s="287" t="s">
        <v>901</v>
      </c>
      <c r="G108" s="287" t="s">
        <v>2025</v>
      </c>
      <c r="H108" s="287" t="s">
        <v>2026</v>
      </c>
      <c r="I108" s="287" t="s">
        <v>2027</v>
      </c>
      <c r="J108" s="287" t="s">
        <v>427</v>
      </c>
      <c r="K108" s="287" t="s">
        <v>2027</v>
      </c>
      <c r="L108" s="288">
        <v>421915902632</v>
      </c>
      <c r="M108" s="287" t="s">
        <v>2028</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1460</v>
      </c>
      <c r="P112" s="287"/>
    </row>
    <row r="113" spans="1:16" x14ac:dyDescent="0.2">
      <c r="A113" s="203" t="s">
        <v>2029</v>
      </c>
      <c r="B113" s="287" t="s">
        <v>2030</v>
      </c>
      <c r="C113" s="287" t="s">
        <v>423</v>
      </c>
      <c r="D113" s="287" t="s">
        <v>2031</v>
      </c>
      <c r="E113" s="287" t="s">
        <v>2032</v>
      </c>
      <c r="F113" s="287" t="s">
        <v>2033</v>
      </c>
      <c r="G113" s="287" t="s">
        <v>2034</v>
      </c>
      <c r="H113" s="287" t="s">
        <v>2035</v>
      </c>
      <c r="I113" s="287" t="s">
        <v>2036</v>
      </c>
      <c r="J113" s="287" t="s">
        <v>427</v>
      </c>
      <c r="K113" s="287" t="s">
        <v>2036</v>
      </c>
      <c r="L113" s="288">
        <v>421905533719</v>
      </c>
      <c r="M113" s="287" t="s">
        <v>2037</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1461</v>
      </c>
      <c r="B116" s="287" t="s">
        <v>1462</v>
      </c>
      <c r="C116" s="287" t="s">
        <v>423</v>
      </c>
      <c r="D116" s="287" t="s">
        <v>1463</v>
      </c>
      <c r="E116" s="287" t="s">
        <v>434</v>
      </c>
      <c r="F116" s="287" t="s">
        <v>433</v>
      </c>
      <c r="G116" s="287" t="s">
        <v>1464</v>
      </c>
      <c r="H116" s="287" t="s">
        <v>1465</v>
      </c>
      <c r="I116" s="287" t="s">
        <v>1466</v>
      </c>
      <c r="J116" s="287" t="s">
        <v>425</v>
      </c>
      <c r="K116" s="287"/>
      <c r="L116" s="288">
        <v>421907953701</v>
      </c>
      <c r="M116" s="287" t="s">
        <v>2038</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2039</v>
      </c>
      <c r="B119" s="287" t="s">
        <v>2040</v>
      </c>
      <c r="C119" s="287" t="s">
        <v>423</v>
      </c>
      <c r="D119" s="287" t="s">
        <v>2041</v>
      </c>
      <c r="E119" s="287" t="s">
        <v>2042</v>
      </c>
      <c r="F119" s="287" t="s">
        <v>2043</v>
      </c>
      <c r="G119" s="287" t="s">
        <v>2044</v>
      </c>
      <c r="H119" s="287" t="s">
        <v>2045</v>
      </c>
      <c r="I119" s="287" t="s">
        <v>2046</v>
      </c>
      <c r="J119" s="287" t="s">
        <v>427</v>
      </c>
      <c r="K119" s="287" t="s">
        <v>2046</v>
      </c>
      <c r="L119" s="288">
        <v>421908553335</v>
      </c>
      <c r="M119" s="287" t="s">
        <v>2047</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1467</v>
      </c>
      <c r="B121" s="287" t="s">
        <v>1468</v>
      </c>
      <c r="C121" s="287" t="s">
        <v>423</v>
      </c>
      <c r="D121" s="287" t="s">
        <v>1450</v>
      </c>
      <c r="E121" s="287" t="s">
        <v>430</v>
      </c>
      <c r="F121" s="287" t="s">
        <v>426</v>
      </c>
      <c r="G121" s="287" t="s">
        <v>1469</v>
      </c>
      <c r="H121" s="287" t="s">
        <v>1470</v>
      </c>
      <c r="I121" s="287" t="s">
        <v>1453</v>
      </c>
      <c r="J121" s="287" t="s">
        <v>425</v>
      </c>
      <c r="K121" s="287" t="s">
        <v>2048</v>
      </c>
      <c r="L121" s="288" t="s">
        <v>1471</v>
      </c>
      <c r="M121" s="287" t="s">
        <v>1472</v>
      </c>
      <c r="N121" s="287"/>
      <c r="O121" s="287"/>
      <c r="P121" s="287"/>
    </row>
    <row r="122" spans="1:16" x14ac:dyDescent="0.2">
      <c r="A122" s="203" t="s">
        <v>973</v>
      </c>
      <c r="B122" s="287" t="s">
        <v>974</v>
      </c>
      <c r="C122" s="287" t="s">
        <v>423</v>
      </c>
      <c r="D122" s="287" t="s">
        <v>1473</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2049</v>
      </c>
      <c r="B125" s="287" t="s">
        <v>2050</v>
      </c>
      <c r="C125" s="287" t="s">
        <v>423</v>
      </c>
      <c r="D125" s="287" t="s">
        <v>2051</v>
      </c>
      <c r="E125" s="287" t="s">
        <v>430</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430</v>
      </c>
      <c r="F126" s="287" t="s">
        <v>525</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423</v>
      </c>
      <c r="D127" s="287" t="s">
        <v>2070</v>
      </c>
      <c r="E127" s="287" t="s">
        <v>430</v>
      </c>
      <c r="F127" s="287" t="s">
        <v>552</v>
      </c>
      <c r="G127" s="287" t="s">
        <v>2071</v>
      </c>
      <c r="H127" s="287" t="s">
        <v>2072</v>
      </c>
      <c r="I127" s="287" t="s">
        <v>757</v>
      </c>
      <c r="J127" s="287" t="s">
        <v>425</v>
      </c>
      <c r="K127" s="287" t="s">
        <v>757</v>
      </c>
      <c r="L127" s="288">
        <v>421905245825</v>
      </c>
      <c r="M127" s="287" t="s">
        <v>2073</v>
      </c>
      <c r="N127" s="287"/>
      <c r="O127" s="287"/>
      <c r="P127" s="287"/>
    </row>
    <row r="128" spans="1:16" x14ac:dyDescent="0.2">
      <c r="A128" s="203" t="s">
        <v>2283</v>
      </c>
      <c r="B128" s="287" t="s">
        <v>2284</v>
      </c>
      <c r="C128" s="287" t="s">
        <v>423</v>
      </c>
      <c r="D128" s="287" t="s">
        <v>2285</v>
      </c>
      <c r="E128" s="287" t="s">
        <v>430</v>
      </c>
      <c r="F128" s="287" t="s">
        <v>2286</v>
      </c>
      <c r="G128" s="287" t="s">
        <v>2287</v>
      </c>
      <c r="H128" s="287" t="s">
        <v>2288</v>
      </c>
      <c r="I128" s="287" t="s">
        <v>2289</v>
      </c>
      <c r="J128" s="287" t="s">
        <v>427</v>
      </c>
      <c r="K128" s="287"/>
      <c r="L128" s="288"/>
      <c r="M128" s="287" t="s">
        <v>2290</v>
      </c>
      <c r="N128" s="287"/>
      <c r="O128" s="287"/>
      <c r="P128" s="287"/>
    </row>
    <row r="129" spans="1:16" x14ac:dyDescent="0.2">
      <c r="A129" s="203" t="s">
        <v>1474</v>
      </c>
      <c r="B129" s="287" t="s">
        <v>1475</v>
      </c>
      <c r="C129" s="287" t="s">
        <v>423</v>
      </c>
      <c r="D129" s="287" t="s">
        <v>524</v>
      </c>
      <c r="E129" s="287" t="s">
        <v>430</v>
      </c>
      <c r="F129" s="287" t="s">
        <v>525</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423</v>
      </c>
      <c r="D130" s="287" t="s">
        <v>2076</v>
      </c>
      <c r="E130" s="287" t="s">
        <v>434</v>
      </c>
      <c r="F130" s="287" t="s">
        <v>435</v>
      </c>
      <c r="G130" s="287" t="s">
        <v>2077</v>
      </c>
      <c r="H130" s="287" t="s">
        <v>2078</v>
      </c>
      <c r="I130" s="287" t="s">
        <v>2079</v>
      </c>
      <c r="J130" s="287" t="s">
        <v>425</v>
      </c>
      <c r="K130" s="287" t="s">
        <v>2080</v>
      </c>
      <c r="L130" s="288">
        <v>421908689948</v>
      </c>
      <c r="M130" s="287" t="s">
        <v>2081</v>
      </c>
      <c r="N130" s="287"/>
      <c r="O130" s="287"/>
      <c r="P130" s="287"/>
    </row>
    <row r="131" spans="1:16" x14ac:dyDescent="0.2">
      <c r="A131" s="203" t="s">
        <v>2082</v>
      </c>
      <c r="B131" s="287" t="s">
        <v>2083</v>
      </c>
      <c r="C131" s="287" t="s">
        <v>423</v>
      </c>
      <c r="D131" s="287" t="s">
        <v>2084</v>
      </c>
      <c r="E131" s="287" t="s">
        <v>1902</v>
      </c>
      <c r="F131" s="287" t="s">
        <v>1903</v>
      </c>
      <c r="G131" s="287" t="s">
        <v>2085</v>
      </c>
      <c r="H131" s="287" t="s">
        <v>2086</v>
      </c>
      <c r="I131" s="287" t="s">
        <v>2087</v>
      </c>
      <c r="J131" s="287" t="s">
        <v>425</v>
      </c>
      <c r="K131" s="287" t="s">
        <v>2088</v>
      </c>
      <c r="L131" s="288">
        <v>421949335971</v>
      </c>
      <c r="M131" s="287" t="s">
        <v>2089</v>
      </c>
      <c r="N131" s="287"/>
      <c r="O131" s="287"/>
      <c r="P131" s="287"/>
    </row>
    <row r="132" spans="1:16" x14ac:dyDescent="0.2">
      <c r="A132" s="203" t="s">
        <v>2090</v>
      </c>
      <c r="B132" s="287" t="s">
        <v>2091</v>
      </c>
      <c r="C132" s="287" t="s">
        <v>423</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423</v>
      </c>
      <c r="D133" s="287" t="s">
        <v>2101</v>
      </c>
      <c r="E133" s="287" t="s">
        <v>430</v>
      </c>
      <c r="F133" s="287" t="s">
        <v>543</v>
      </c>
      <c r="G133" s="287" t="s">
        <v>2102</v>
      </c>
      <c r="H133" s="287" t="s">
        <v>2103</v>
      </c>
      <c r="I133" s="287" t="s">
        <v>2104</v>
      </c>
      <c r="J133" s="287" t="s">
        <v>425</v>
      </c>
      <c r="K133" s="287"/>
      <c r="L133" s="288"/>
      <c r="M133" s="287" t="s">
        <v>2105</v>
      </c>
      <c r="N133" s="287"/>
      <c r="O133" s="287"/>
      <c r="P133" s="287"/>
    </row>
    <row r="134" spans="1:16" x14ac:dyDescent="0.2">
      <c r="A134" s="203" t="s">
        <v>2106</v>
      </c>
      <c r="B134" s="287" t="s">
        <v>2107</v>
      </c>
      <c r="C134" s="287" t="s">
        <v>423</v>
      </c>
      <c r="D134" s="287" t="s">
        <v>2108</v>
      </c>
      <c r="E134" s="287" t="s">
        <v>1441</v>
      </c>
      <c r="F134" s="287" t="s">
        <v>1442</v>
      </c>
      <c r="G134" s="287" t="s">
        <v>2109</v>
      </c>
      <c r="H134" s="287" t="s">
        <v>2110</v>
      </c>
      <c r="I134" s="287" t="s">
        <v>2111</v>
      </c>
      <c r="J134" s="287" t="s">
        <v>425</v>
      </c>
      <c r="K134" s="287" t="s">
        <v>2112</v>
      </c>
      <c r="L134" s="288">
        <v>421907641634</v>
      </c>
      <c r="M134" s="287" t="s">
        <v>2113</v>
      </c>
      <c r="N134" s="287"/>
      <c r="O134" s="287"/>
      <c r="P134" s="287"/>
    </row>
    <row r="135" spans="1:16" x14ac:dyDescent="0.2">
      <c r="A135" s="203" t="s">
        <v>2114</v>
      </c>
      <c r="B135" s="287" t="s">
        <v>2115</v>
      </c>
      <c r="C135" s="287" t="s">
        <v>423</v>
      </c>
      <c r="D135" s="287" t="s">
        <v>2116</v>
      </c>
      <c r="E135" s="287" t="s">
        <v>2117</v>
      </c>
      <c r="F135" s="287" t="s">
        <v>2118</v>
      </c>
      <c r="G135" s="287" t="s">
        <v>2119</v>
      </c>
      <c r="H135" s="287" t="s">
        <v>2120</v>
      </c>
      <c r="I135" s="287" t="s">
        <v>2121</v>
      </c>
      <c r="J135" s="287" t="s">
        <v>425</v>
      </c>
      <c r="K135" s="287" t="s">
        <v>2122</v>
      </c>
      <c r="L135" s="288">
        <v>421911466881</v>
      </c>
      <c r="M135" s="287" t="s">
        <v>2123</v>
      </c>
      <c r="N135" s="287"/>
      <c r="O135" s="287"/>
      <c r="P135" s="287"/>
    </row>
    <row r="136" spans="1:16" x14ac:dyDescent="0.2">
      <c r="A136" s="203" t="s">
        <v>2124</v>
      </c>
      <c r="B136" s="287" t="s">
        <v>2125</v>
      </c>
      <c r="C136" s="287" t="s">
        <v>423</v>
      </c>
      <c r="D136" s="287" t="s">
        <v>2126</v>
      </c>
      <c r="E136" s="287" t="s">
        <v>2127</v>
      </c>
      <c r="F136" s="287" t="s">
        <v>2128</v>
      </c>
      <c r="G136" s="287" t="s">
        <v>2129</v>
      </c>
      <c r="H136" s="287" t="s">
        <v>2130</v>
      </c>
      <c r="I136" s="287" t="s">
        <v>2131</v>
      </c>
      <c r="J136" s="287" t="s">
        <v>425</v>
      </c>
      <c r="K136" s="287" t="s">
        <v>2131</v>
      </c>
      <c r="L136" s="288">
        <v>421904435321</v>
      </c>
      <c r="M136" s="287" t="s">
        <v>2132</v>
      </c>
      <c r="N136" s="287"/>
      <c r="O136" s="287"/>
      <c r="P136" s="287"/>
    </row>
    <row r="137" spans="1:16" x14ac:dyDescent="0.2">
      <c r="A137" s="203" t="s">
        <v>2133</v>
      </c>
      <c r="B137" s="287" t="s">
        <v>2134</v>
      </c>
      <c r="C137" s="287" t="s">
        <v>423</v>
      </c>
      <c r="D137" s="287" t="s">
        <v>2135</v>
      </c>
      <c r="E137" s="287" t="s">
        <v>2136</v>
      </c>
      <c r="F137" s="287" t="s">
        <v>2137</v>
      </c>
      <c r="G137" s="287" t="s">
        <v>2138</v>
      </c>
      <c r="H137" s="287" t="s">
        <v>2139</v>
      </c>
      <c r="I137" s="287" t="s">
        <v>2140</v>
      </c>
      <c r="J137" s="287" t="s">
        <v>425</v>
      </c>
      <c r="K137" s="287" t="s">
        <v>2141</v>
      </c>
      <c r="L137" s="288">
        <v>421910690922</v>
      </c>
      <c r="M137" s="287" t="s">
        <v>2142</v>
      </c>
      <c r="N137" s="287"/>
      <c r="O137" s="287"/>
      <c r="P137" s="287"/>
    </row>
    <row r="138" spans="1:16" x14ac:dyDescent="0.2">
      <c r="A138" s="203" t="s">
        <v>2143</v>
      </c>
      <c r="B138" s="287" t="s">
        <v>2144</v>
      </c>
      <c r="C138" s="287" t="s">
        <v>423</v>
      </c>
      <c r="D138" s="287" t="s">
        <v>2145</v>
      </c>
      <c r="E138" s="287" t="s">
        <v>2146</v>
      </c>
      <c r="F138" s="287" t="s">
        <v>2147</v>
      </c>
      <c r="G138" s="287"/>
      <c r="H138" s="287" t="s">
        <v>2148</v>
      </c>
      <c r="I138" s="287" t="s">
        <v>2149</v>
      </c>
      <c r="J138" s="287" t="s">
        <v>425</v>
      </c>
      <c r="K138" s="287" t="s">
        <v>2149</v>
      </c>
      <c r="L138" s="288">
        <v>421903543319</v>
      </c>
      <c r="M138" s="287" t="s">
        <v>2150</v>
      </c>
      <c r="N138" s="287"/>
      <c r="O138" s="287"/>
      <c r="P138" s="287"/>
    </row>
    <row r="139" spans="1:16" x14ac:dyDescent="0.2">
      <c r="A139" s="203" t="s">
        <v>2151</v>
      </c>
      <c r="B139" s="287" t="s">
        <v>2152</v>
      </c>
      <c r="C139" s="287" t="s">
        <v>423</v>
      </c>
      <c r="D139" s="287" t="s">
        <v>2153</v>
      </c>
      <c r="E139" s="287" t="s">
        <v>2154</v>
      </c>
      <c r="F139" s="287" t="s">
        <v>2155</v>
      </c>
      <c r="G139" s="287" t="s">
        <v>2156</v>
      </c>
      <c r="H139" s="287" t="s">
        <v>2157</v>
      </c>
      <c r="I139" s="287" t="s">
        <v>2158</v>
      </c>
      <c r="J139" s="287" t="s">
        <v>425</v>
      </c>
      <c r="K139" s="287" t="s">
        <v>2158</v>
      </c>
      <c r="L139" s="288">
        <v>421904823578</v>
      </c>
      <c r="M139" s="287" t="s">
        <v>2159</v>
      </c>
      <c r="N139" s="287"/>
      <c r="O139" s="287"/>
      <c r="P139" s="287"/>
    </row>
    <row r="140" spans="1:16" x14ac:dyDescent="0.2">
      <c r="A140" s="203" t="s">
        <v>994</v>
      </c>
      <c r="B140" s="287" t="s">
        <v>995</v>
      </c>
      <c r="C140" s="287" t="s">
        <v>423</v>
      </c>
      <c r="D140" s="287" t="s">
        <v>2160</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2161</v>
      </c>
      <c r="B141" s="287" t="s">
        <v>2162</v>
      </c>
      <c r="C141" s="287" t="s">
        <v>423</v>
      </c>
      <c r="D141" s="287" t="s">
        <v>2163</v>
      </c>
      <c r="E141" s="287" t="s">
        <v>430</v>
      </c>
      <c r="F141" s="287" t="s">
        <v>437</v>
      </c>
      <c r="G141" s="287" t="s">
        <v>2164</v>
      </c>
      <c r="H141" s="287" t="s">
        <v>2165</v>
      </c>
      <c r="I141" s="287" t="s">
        <v>2027</v>
      </c>
      <c r="J141" s="287" t="s">
        <v>427</v>
      </c>
      <c r="K141" s="287" t="s">
        <v>2027</v>
      </c>
      <c r="L141" s="288">
        <v>421905706999</v>
      </c>
      <c r="M141" s="287" t="s">
        <v>2166</v>
      </c>
      <c r="N141" s="287"/>
      <c r="O141" s="287"/>
      <c r="P141" s="287"/>
    </row>
    <row r="142" spans="1:16" x14ac:dyDescent="0.2">
      <c r="A142" s="203" t="s">
        <v>2167</v>
      </c>
      <c r="B142" s="287" t="s">
        <v>2168</v>
      </c>
      <c r="C142" s="287" t="s">
        <v>423</v>
      </c>
      <c r="D142" s="287" t="s">
        <v>2169</v>
      </c>
      <c r="E142" s="287" t="s">
        <v>434</v>
      </c>
      <c r="F142" s="287" t="s">
        <v>435</v>
      </c>
      <c r="G142" s="287" t="s">
        <v>2170</v>
      </c>
      <c r="H142" s="287"/>
      <c r="I142" s="287" t="s">
        <v>2171</v>
      </c>
      <c r="J142" s="287" t="s">
        <v>425</v>
      </c>
      <c r="K142" s="287"/>
      <c r="L142" s="288"/>
      <c r="M142" s="287" t="s">
        <v>2172</v>
      </c>
      <c r="N142" s="287"/>
      <c r="O142" s="287"/>
      <c r="P142" s="287"/>
    </row>
    <row r="143" spans="1:16" x14ac:dyDescent="0.2">
      <c r="A143" s="203" t="s">
        <v>2173</v>
      </c>
      <c r="B143" s="287" t="s">
        <v>2174</v>
      </c>
      <c r="C143" s="287" t="s">
        <v>423</v>
      </c>
      <c r="D143" s="287" t="s">
        <v>2175</v>
      </c>
      <c r="E143" s="287" t="s">
        <v>436</v>
      </c>
      <c r="F143" s="287" t="s">
        <v>494</v>
      </c>
      <c r="G143" s="287" t="s">
        <v>2176</v>
      </c>
      <c r="H143" s="287" t="s">
        <v>2177</v>
      </c>
      <c r="I143" s="287" t="s">
        <v>2178</v>
      </c>
      <c r="J143" s="287" t="s">
        <v>427</v>
      </c>
      <c r="K143" s="287" t="s">
        <v>2179</v>
      </c>
      <c r="L143" s="288">
        <v>421915867076</v>
      </c>
      <c r="M143" s="287" t="s">
        <v>2180</v>
      </c>
      <c r="N143" s="287"/>
      <c r="O143" s="287"/>
      <c r="P143" s="287"/>
    </row>
    <row r="144" spans="1:16" x14ac:dyDescent="0.2">
      <c r="A144" s="203" t="s">
        <v>1001</v>
      </c>
      <c r="B144" s="287" t="s">
        <v>1002</v>
      </c>
      <c r="C144" s="287" t="s">
        <v>423</v>
      </c>
      <c r="D144" s="287" t="s">
        <v>2181</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2182</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2183</v>
      </c>
      <c r="B148" s="287" t="s">
        <v>2184</v>
      </c>
      <c r="C148" s="287" t="s">
        <v>423</v>
      </c>
      <c r="D148" s="287" t="s">
        <v>2185</v>
      </c>
      <c r="E148" s="287" t="s">
        <v>424</v>
      </c>
      <c r="F148" s="287" t="s">
        <v>823</v>
      </c>
      <c r="G148" s="287" t="s">
        <v>2186</v>
      </c>
      <c r="H148" s="287" t="s">
        <v>2187</v>
      </c>
      <c r="I148" s="287" t="s">
        <v>2188</v>
      </c>
      <c r="J148" s="287" t="s">
        <v>427</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1690</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1385</v>
      </c>
      <c r="B20" s="204" t="str">
        <f>VLOOKUP(A20,Adr!A:B,2,FALSE)</f>
        <v>Deaflympijský výbor Slovenska</v>
      </c>
      <c r="C20" s="196" t="s">
        <v>2226</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1724</v>
      </c>
      <c r="B22" s="204" t="str">
        <f>VLOOKUP(A22,Adr!A:B,2,FALSE)</f>
        <v>HC UNIZA</v>
      </c>
      <c r="C22" s="196" t="s">
        <v>2191</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1743</v>
      </c>
      <c r="B24" s="204" t="str">
        <f>VLOOKUP(A24,Adr!A:B,2,FALSE)</f>
        <v>Hokejový klub UMB</v>
      </c>
      <c r="C24" s="196" t="s">
        <v>2191</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1817</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1863</v>
      </c>
      <c r="B39" s="204" t="str">
        <f>VLOOKUP(A39,Adr!A:B,2,FALSE)</f>
        <v>Philosophers Nitra</v>
      </c>
      <c r="C39" s="196" t="s">
        <v>2191</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1510</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1511</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1513</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1512</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1484</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1514</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2192</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2193</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2194</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2195</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2196</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1515</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2197</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1940</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1485</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1516</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2243</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2198</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2244</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1517</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1518</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1519</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1520</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1521</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1522</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1523</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1524</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1525</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1526</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1527</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1528</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1529</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1530</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1531</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1532</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2199</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1533</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1534</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1535</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1536</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1537</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1538</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2200</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1539</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1540</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1541</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1542</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1543</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1544</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1545</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1546</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1547</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1548</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1549</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1550</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1551</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1552</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1553</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1554</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1555</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1556</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1557</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1428</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1558</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1559</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1560</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1562</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1561</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1563</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1564</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1565</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1566</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1567</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1568</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1569</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1570</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1571</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1486</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1572</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1573</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1574</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1575</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2201</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1580</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1576</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1577</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2202</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1582</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1578</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1579</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1581</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1583</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1487</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1584</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1585</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1994</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1586</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1587</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2203</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2265</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1374</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1375</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1373</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1495</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1372</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2280</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2273</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2274</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2276</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2277</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2278</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2279</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2275</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2269</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1596</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2206</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2207</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1597</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1598</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2208</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1599</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2267</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1600</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1602</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1601</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1603</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1604</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1605</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1606</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1607</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1608</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2209</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2210</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1609</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1610</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1611</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2246</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1488</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2247</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1612</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2211</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1613</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1614</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1615</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1616</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1617</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1618</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1619</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1489</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1620</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1621</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1622</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1623</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2212</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1624</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1625</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1626</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2213</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1627</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1628</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1629</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1490</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1634</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1630</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2214</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1631</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2215</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2216</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1632</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1633</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2217</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1491</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1635</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1636</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1637</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1638</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1639</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1640</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1641</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1642</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1681</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1643</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1644</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1645</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1646</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1647</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1648</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1649</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1492</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1650</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2248</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1651</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1652</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2282</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2249</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2218</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2219</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2220</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1672</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2167</v>
      </c>
      <c r="B393" s="204" t="str">
        <f>VLOOKUP(A393,Adr!A:B,2,FALSE)</f>
        <v>University Spartacus</v>
      </c>
      <c r="C393" s="190" t="s">
        <v>2191</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1673</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1674</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1493</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1675</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1676</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1680</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1677</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1678</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1679</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ZVÄZ ŠPORTOVEJ KYNOLÓGIE SR, Partizánska cesta 6883/97, Banská Bystrica, 974 01</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1684</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31945732</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Veronika Piatrová</cp:lastModifiedBy>
  <cp:revision/>
  <cp:lastPrinted>2026-03-18T11:28:52Z</cp:lastPrinted>
  <dcterms:created xsi:type="dcterms:W3CDTF">2017-02-20T06:20:12Z</dcterms:created>
  <dcterms:modified xsi:type="dcterms:W3CDTF">2026-04-01T06:37:09Z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