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Marek\Desktop\Slavia-nova\2025\min. športu - vyučtovanie\"/>
    </mc:Choice>
  </mc:AlternateContent>
  <xr:revisionPtr revIDLastSave="0" documentId="13_ncr:1_{C3C98DA9-9847-43A0-BFCA-C57C046AAD48}"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N5" i="11" s="1"/>
  <c r="P6" i="11"/>
  <c r="N6" i="11" s="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<sst xmlns="http://schemas.openxmlformats.org/spreadsheetml/2006/main" count="6655" uniqueCount="3074">
  <si>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</si>
  <si>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</si>
  <si>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</si>
  <si>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</si>
  <si>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</si>
  <si>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</si>
  <si>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</si>
  <si>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</si>
  <si>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</si>
  <si>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</si>
  <si>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</si>
  <si>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</si>
  <si>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</si>
  <si>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</si>
  <si>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</si>
  <si>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</si>
  <si>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</si>
  <si>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</si>
  <si>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</si>
  <si>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</si>
  <si>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</si>
  <si>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</si>
  <si>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</si>
  <si>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</si>
  <si>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</si>
  <si>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</si>
  <si>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</si>
  <si>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</si>
  <si>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</si>
  <si>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</si>
  <si>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</si>
  <si>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</si>
  <si>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</si>
  <si>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</si>
  <si>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</si>
  <si>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</si>
  <si>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</si>
  <si>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</si>
  <si>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</si>
  <si>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</si>
  <si>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</si>
  <si>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</si>
  <si>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</si>
  <si>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</si>
  <si>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</si>
  <si>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</si>
  <si>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</si>
  <si>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</si>
  <si>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</si>
  <si>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</si>
  <si>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</si>
  <si>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</si>
  <si>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</si>
  <si>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</si>
  <si>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</si>
  <si>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</si>
  <si>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</si>
  <si>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</si>
  <si>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</si>
  <si>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</si>
  <si>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</si>
  <si>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</si>
  <si>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</si>
  <si>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</si>
  <si>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</si>
  <si>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</si>
  <si>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</si>
  <si>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</si>
  <si>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</si>
  <si>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</si>
  <si>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</si>
  <si>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</si>
  <si>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</si>
  <si>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</si>
  <si>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</si>
  <si>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</si>
  <si>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</si>
  <si>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</si>
  <si>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</si>
  <si>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</si>
  <si>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</si>
  <si>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</si>
  <si>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</si>
  <si>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</si>
  <si>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</si>
  <si>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</si>
  <si>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</si>
  <si>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</si>
  <si>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</si>
  <si>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</si>
  <si>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</si>
  <si>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</si>
  <si>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</si>
  <si>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</si>
  <si>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</si>
  <si>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</si>
  <si>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</si>
  <si>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</si>
  <si>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</si>
  <si>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</si>
  <si>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</si>
  <si>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</si>
  <si>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</si>
  <si>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</si>
  <si>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</si>
  <si>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</si>
  <si>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</si>
  <si>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</si>
  <si>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</si>
  <si>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</si>
  <si>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</si>
  <si>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</si>
  <si>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</si>
  <si>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</si>
  <si>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</si>
  <si>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</si>
  <si>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</si>
  <si>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</si>
  <si>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</si>
  <si>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</si>
  <si>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</si>
  <si>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</si>
  <si>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</si>
  <si>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</si>
  <si>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</si>
  <si>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</si>
  <si>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</si>
  <si>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</si>
  <si>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</si>
  <si>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</si>
  <si>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</si>
  <si>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</si>
  <si>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</si>
  <si>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</si>
  <si>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</si>
  <si>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</si>
  <si>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</si>
  <si>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</si>
  <si>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</si>
  <si>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</si>
  <si>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</si>
  <si>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</si>
  <si>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</si>
  <si>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</si>
  <si>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</si>
  <si>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</si>
  <si>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</si>
  <si>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</si>
  <si>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</si>
  <si>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</si>
  <si>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</si>
  <si>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</si>
  <si>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</si>
  <si>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</si>
  <si>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</si>
  <si>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</si>
  <si>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</si>
  <si>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</si>
  <si>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</si>
  <si>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</si>
  <si>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</si>
  <si>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</si>
  <si>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</si>
  <si>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</si>
  <si>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</si>
  <si>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</si>
  <si>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</si>
  <si>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</si>
  <si>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</si>
  <si>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</si>
  <si>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</si>
  <si>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</si>
  <si>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</si>
  <si>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</si>
  <si>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</si>
  <si>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</si>
  <si>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</si>
  <si>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</si>
  <si>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</si>
  <si>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</si>
  <si>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</si>
  <si>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</si>
  <si>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</si>
  <si>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</si>
  <si>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</si>
  <si>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</si>
  <si>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</si>
  <si>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</si>
  <si>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</si>
  <si>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</si>
  <si>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</si>
  <si>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</si>
  <si>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</si>
  <si>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</si>
  <si>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</si>
  <si>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</si>
  <si>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</si>
  <si>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</si>
  <si>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</si>
  <si>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</si>
  <si>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</si>
  <si>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</si>
  <si>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</si>
  <si>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</si>
  <si>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</si>
  <si>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</si>
  <si>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</si>
  <si>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</si>
  <si>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</si>
  <si>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</si>
  <si>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</si>
  <si>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</si>
  <si>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</si>
  <si>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</si>
  <si>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</si>
  <si>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</si>
  <si>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</si>
  <si>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</si>
  <si>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</si>
  <si>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</si>
  <si>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</si>
  <si>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</si>
  <si>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</si>
  <si>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</si>
  <si>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</si>
  <si>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</si>
  <si>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</si>
  <si>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</si>
  <si>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</si>
  <si>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</si>
  <si>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</si>
  <si>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</si>
  <si>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</si>
  <si>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</si>
  <si>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</si>
  <si>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</si>
  <si>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</si>
  <si>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</si>
  <si>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</si>
  <si>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</si>
  <si>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</si>
  <si>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</si>
  <si>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</si>
  <si>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</si>
  <si>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</si>
  <si>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</si>
  <si>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</si>
  <si>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</si>
  <si>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</si>
  <si>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</si>
  <si>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</si>
  <si>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</si>
  <si>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</si>
  <si>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</si>
  <si>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</si>
  <si>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</si>
  <si>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</si>
  <si>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</si>
  <si>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</si>
  <si>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</si>
  <si>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</si>
  <si>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</si>
  <si>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</si>
  <si>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</si>
  <si>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</si>
  <si>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</si>
  <si>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</si>
  <si>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</si>
  <si>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</si>
  <si>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</si>
  <si>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</si>
  <si>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</si>
  <si>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</si>
  <si>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</si>
  <si>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</si>
  <si>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</si>
  <si>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</si>
  <si>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</si>
  <si>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</si>
  <si>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</si>
  <si>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</si>
  <si>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</si>
  <si>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</si>
  <si>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</si>
  <si>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</si>
  <si>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</si>
  <si>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</si>
  <si>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</si>
  <si>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</si>
  <si>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</si>
  <si>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</si>
  <si>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</si>
  <si>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</si>
  <si>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</si>
  <si>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</si>
  <si>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</si>
  <si>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</si>
  <si>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</si>
  <si>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</si>
  <si>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</si>
  <si>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</si>
  <si>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</si>
  <si>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</si>
  <si>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</si>
  <si>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</si>
  <si>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</si>
  <si>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</si>
  <si>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</si>
  <si>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</si>
  <si>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</si>
  <si>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</si>
  <si>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</si>
  <si>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</si>
  <si>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</si>
  <si>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</si>
  <si>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</si>
  <si>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</si>
  <si>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</si>
  <si>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</si>
  <si>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</si>
  <si>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</si>
  <si>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</si>
  <si>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</si>
  <si>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</si>
  <si>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</si>
  <si>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</si>
  <si>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</si>
  <si>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</si>
  <si>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</si>
  <si>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</si>
  <si>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</si>
  <si>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</si>
  <si>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</si>
  <si>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</si>
  <si>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</si>
  <si>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</si>
  <si>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</si>
  <si>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</si>
  <si>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</si>
  <si>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</si>
  <si>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</si>
  <si>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</si>
  <si>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</si>
  <si>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</si>
  <si>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</si>
  <si>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</si>
  <si>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</si>
  <si>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</si>
  <si>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</si>
  <si>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</si>
  <si>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</si>
  <si>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</si>
  <si>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</si>
  <si>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</si>
  <si>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</si>
  <si>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</si>
  <si>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</si>
  <si>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</si>
  <si>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</si>
  <si>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</si>
  <si>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</si>
  <si>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</si>
  <si>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</si>
  <si>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</si>
  <si>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</si>
  <si>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</si>
  <si>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</si>
  <si>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</si>
  <si>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</si>
  <si>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</si>
  <si>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</si>
  <si>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</si>
  <si>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</si>
  <si>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</si>
  <si>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</si>
  <si>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</si>
  <si>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</si>
  <si>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</si>
  <si>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</si>
  <si>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</si>
  <si>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</si>
  <si>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</si>
  <si>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</si>
  <si>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</si>
  <si>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</si>
  <si>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</si>
  <si>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</si>
  <si>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</si>
  <si>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</si>
  <si>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</si>
  <si>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</si>
  <si>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</si>
  <si>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</si>
  <si>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</si>
  <si>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</si>
  <si>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</si>
  <si>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</si>
  <si>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</si>
  <si>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</si>
  <si>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</si>
  <si>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</si>
  <si>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</si>
  <si>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</si>
  <si>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</si>
  <si>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</si>
  <si>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</si>
  <si>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</si>
  <si>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</si>
  <si>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</si>
  <si>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</si>
  <si>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</si>
  <si>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</si>
  <si>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</si>
  <si>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</si>
  <si>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</si>
  <si>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</si>
  <si>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</si>
  <si>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</si>
  <si>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</si>
  <si>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</si>
  <si>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</si>
  <si>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</si>
  <si>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</si>
  <si>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</si>
  <si>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</si>
  <si>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</si>
  <si>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</si>
  <si>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</si>
  <si>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</si>
  <si>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</si>
  <si>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</si>
  <si>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</si>
  <si>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</si>
  <si>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</si>
  <si>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</si>
  <si>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</si>
  <si>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</si>
  <si>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</si>
  <si>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</si>
  <si>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</si>
  <si>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</si>
  <si>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</si>
  <si>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</si>
  <si>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</si>
  <si>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</si>
  <si>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</si>
  <si>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</si>
  <si>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</si>
  <si>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</si>
  <si>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</si>
  <si>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</si>
  <si>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</si>
  <si>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</si>
  <si>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</si>
  <si>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</si>
  <si>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</si>
  <si>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</si>
  <si>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</si>
  <si>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</si>
  <si>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</si>
  <si>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</si>
  <si>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</si>
  <si>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</si>
  <si>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</si>
  <si>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</si>
  <si>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</si>
  <si>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</si>
  <si>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</si>
  <si>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</si>
  <si>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</si>
  <si>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</si>
  <si>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</si>
  <si>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</si>
  <si>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</si>
  <si>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</si>
  <si>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</si>
  <si>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</si>
  <si>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</si>
  <si>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</si>
  <si>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</si>
  <si>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</si>
  <si>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</si>
  <si>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</si>
  <si>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</si>
  <si>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</si>
  <si>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</si>
  <si>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</si>
  <si>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</si>
  <si>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</si>
  <si>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</si>
  <si>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</si>
  <si>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</si>
  <si>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</si>
  <si>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</si>
  <si>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</si>
  <si>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</si>
  <si>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</si>
  <si>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</si>
  <si>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</si>
  <si>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</si>
  <si>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</si>
  <si>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</si>
  <si>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</si>
  <si>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</si>
  <si>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</si>
  <si>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</si>
  <si>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</si>
  <si>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</si>
  <si>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</si>
  <si>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</si>
  <si>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</si>
  <si>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</si>
  <si>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</si>
  <si>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</si>
  <si>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</si>
  <si>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</si>
  <si>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</si>
  <si>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</si>
  <si>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</si>
  <si>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</si>
  <si>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</si>
  <si>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</si>
  <si>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</si>
  <si>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</si>
  <si>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</si>
  <si>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</si>
  <si>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</si>
  <si>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</si>
  <si>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</si>
  <si>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</si>
  <si>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</si>
  <si>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</si>
  <si>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</si>
  <si>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</si>
  <si>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</si>
  <si>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</si>
  <si>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</si>
  <si>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</si>
  <si>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</si>
  <si>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</si>
  <si>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</si>
  <si>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</si>
  <si>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</si>
  <si>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</si>
  <si>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</si>
  <si>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</si>
  <si>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</si>
  <si>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</si>
  <si>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</si>
  <si>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</si>
  <si>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</si>
  <si>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</si>
  <si>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</si>
  <si>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</si>
  <si>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</si>
  <si>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</si>
  <si>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</si>
  <si>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</si>
  <si>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</si>
  <si>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</si>
  <si>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</si>
  <si>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</si>
  <si>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</si>
  <si>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</si>
  <si>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</si>
  <si>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</si>
  <si>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</si>
  <si>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</si>
  <si>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</si>
  <si>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</si>
  <si>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</si>
  <si>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</si>
  <si>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</si>
  <si>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</si>
  <si>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</si>
  <si>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</si>
  <si>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</si>
  <si>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</si>
  <si>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</si>
  <si>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</si>
  <si>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</si>
  <si>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</si>
  <si>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</si>
  <si>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</si>
  <si>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</si>
  <si>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</si>
  <si>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</si>
  <si>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</si>
  <si>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</si>
  <si>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</si>
  <si>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</si>
  <si>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</si>
  <si>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</si>
  <si>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</si>
  <si>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</si>
  <si>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</si>
  <si>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</si>
  <si>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</si>
  <si>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</si>
  <si>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</si>
  <si>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</si>
  <si>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</si>
  <si>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</si>
  <si>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</si>
  <si>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</si>
  <si>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</si>
  <si>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</si>
  <si>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</si>
  <si>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</si>
  <si>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</si>
  <si>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</si>
  <si>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</si>
  <si>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</si>
  <si>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</si>
  <si>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</si>
  <si>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</si>
  <si>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</si>
  <si>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</si>
  <si>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</si>
  <si>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</si>
  <si>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</si>
  <si>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</si>
  <si>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</si>
  <si>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</si>
  <si>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</si>
  <si>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</si>
  <si>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</si>
  <si>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</si>
  <si>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</si>
  <si>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</si>
  <si>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</si>
  <si>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</si>
  <si>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</si>
  <si>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</si>
  <si>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</si>
  <si>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</si>
  <si>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</si>
  <si>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</si>
  <si>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</si>
  <si>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</si>
  <si>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</si>
  <si>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</si>
  <si>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</si>
  <si>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</si>
  <si>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</si>
  <si>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</si>
  <si>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</si>
  <si>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</si>
  <si>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</si>
  <si>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</si>
  <si>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</si>
  <si>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</si>
  <si>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</si>
  <si>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</si>
  <si>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</si>
  <si>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</si>
  <si>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</si>
  <si>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</si>
  <si>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</si>
  <si>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</si>
  <si>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</si>
  <si>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</si>
  <si>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</si>
  <si>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</si>
  <si>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</si>
  <si>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</si>
  <si>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</si>
  <si>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</si>
  <si>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</si>
  <si>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</si>
  <si>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</si>
  <si>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</si>
  <si>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</si>
  <si>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</si>
  <si>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</si>
  <si>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</si>
  <si>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</si>
  <si>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</si>
  <si>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</si>
  <si>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</si>
  <si>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</si>
  <si>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</si>
  <si>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</si>
  <si>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</si>
  <si>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</si>
  <si>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</si>
  <si>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</si>
  <si>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</si>
  <si>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</si>
  <si>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</si>
  <si>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</si>
  <si>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</si>
  <si>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</si>
  <si>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</si>
  <si>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</si>
  <si>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</si>
  <si>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</si>
  <si>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</si>
  <si>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</si>
  <si>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</si>
  <si>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</si>
  <si>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</si>
  <si>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</si>
  <si>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</si>
  <si>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</si>
  <si>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</si>
  <si>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</si>
  <si>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</si>
  <si>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</si>
  <si>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</si>
  <si>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</si>
  <si>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</si>
  <si>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</si>
  <si>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</si>
  <si>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</si>
  <si>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</si>
  <si>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</si>
  <si>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</si>
  <si>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</si>
  <si>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</si>
  <si>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</si>
  <si>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</si>
  <si>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</si>
  <si>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</si>
  <si>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</si>
  <si>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</si>
  <si>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</si>
  <si>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</si>
  <si>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</si>
  <si>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</si>
  <si>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</si>
  <si>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</si>
  <si>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</si>
  <si>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</si>
  <si>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</si>
  <si>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</si>
  <si>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</si>
  <si>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</si>
  <si>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</si>
  <si>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</si>
  <si>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</si>
  <si>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</si>
  <si>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</si>
  <si>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</si>
  <si>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</si>
  <si>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</si>
  <si>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</si>
  <si>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</si>
  <si>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</si>
  <si>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</si>
  <si>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</si>
  <si>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</si>
  <si>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</si>
  <si>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</si>
  <si>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</si>
  <si>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</si>
  <si>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</si>
  <si>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</si>
  <si>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</si>
  <si>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</si>
  <si>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</si>
  <si>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</si>
  <si>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</si>
  <si>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</si>
  <si>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</si>
  <si>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</si>
  <si>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</si>
  <si>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</si>
  <si>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</si>
  <si>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</si>
  <si>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</si>
  <si>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</si>
  <si>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</si>
  <si>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</si>
  <si>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</si>
  <si>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</si>
  <si>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</si>
  <si>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</si>
  <si>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</si>
  <si>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</si>
  <si>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</si>
  <si>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</si>
  <si>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</si>
  <si>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</si>
  <si>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</si>
  <si>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</si>
  <si>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</si>
  <si>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</si>
  <si>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</si>
  <si>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</si>
  <si>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</si>
  <si>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</si>
  <si>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</si>
  <si>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</si>
  <si>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</si>
  <si>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</si>
  <si>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</si>
  <si>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</si>
  <si>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</si>
  <si>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</si>
  <si>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</si>
  <si>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</si>
  <si>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</si>
  <si>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</si>
  <si>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</si>
  <si>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</si>
  <si>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</si>
  <si>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</si>
  <si>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</si>
  <si>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</si>
  <si>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</si>
  <si>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</si>
  <si>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</si>
  <si>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</si>
  <si>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</si>
  <si>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</si>
  <si>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</si>
  <si>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</si>
  <si>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</si>
  <si>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</si>
  <si>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</si>
  <si>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</si>
  <si>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</si>
  <si>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</si>
  <si>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</si>
  <si>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</si>
  <si>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</si>
  <si>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</si>
  <si>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</si>
  <si>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</si>
  <si>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</si>
  <si>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</si>
  <si>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</si>
  <si>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</si>
  <si>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</si>
  <si>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</si>
  <si>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</si>
  <si>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</si>
  <si>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</si>
  <si>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</si>
  <si>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</si>
  <si>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</si>
  <si>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</si>
  <si>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</si>
  <si>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</si>
  <si>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</si>
  <si>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</si>
  <si>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</si>
  <si>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</si>
  <si>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</si>
  <si>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</si>
  <si>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</si>
  <si>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</si>
  <si>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</si>
  <si>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</si>
  <si>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</si>
  <si>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</si>
  <si>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</si>
  <si>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</si>
  <si>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</si>
  <si>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</si>
  <si>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</si>
  <si>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</si>
  <si>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</si>
  <si>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</si>
  <si>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</si>
  <si>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</si>
  <si>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</si>
  <si>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</si>
  <si>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</si>
  <si>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</si>
  <si>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</si>
  <si>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</si>
  <si>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</si>
  <si>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</si>
  <si>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</si>
  <si>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</si>
  <si>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</si>
  <si>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</si>
  <si>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</si>
  <si>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</si>
  <si>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</si>
  <si>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</si>
  <si>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</si>
  <si>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</si>
  <si>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</si>
  <si>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</si>
  <si>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</si>
  <si>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</si>
  <si>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</si>
  <si>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</si>
  <si>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</si>
  <si>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</si>
  <si>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</si>
  <si>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</si>
  <si>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</si>
  <si>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</si>
  <si>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</si>
  <si>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</si>
  <si>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</si>
  <si>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</si>
  <si>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</si>
  <si>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</si>
  <si>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</si>
  <si>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</si>
  <si>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</si>
  <si>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</si>
  <si>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</si>
  <si>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</si>
  <si>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</si>
  <si>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</si>
  <si>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</si>
  <si>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</si>
  <si>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</si>
  <si>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</si>
  <si>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</si>
  <si>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</si>
  <si>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</si>
  <si>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</si>
  <si>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</si>
  <si>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</si>
  <si>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</si>
  <si>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</si>
  <si>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</si>
  <si>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</si>
  <si>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</si>
  <si>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</si>
  <si>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</si>
  <si>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</si>
  <si>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</si>
  <si>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</si>
  <si>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</si>
  <si>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</si>
  <si>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</si>
  <si>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</si>
  <si>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</si>
  <si>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</si>
  <si>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</si>
  <si>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</si>
  <si>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</si>
  <si>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</si>
  <si>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</si>
  <si>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</si>
  <si>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</si>
  <si>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</si>
  <si>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</si>
  <si>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</si>
  <si>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</si>
  <si>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</si>
  <si>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</si>
  <si>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</si>
  <si>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</si>
  <si>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</si>
  <si>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</si>
  <si>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</si>
  <si>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</si>
  <si>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</si>
  <si>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</si>
  <si>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</si>
  <si>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</si>
  <si>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</si>
  <si>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</si>
  <si>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</si>
  <si>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</si>
  <si>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</si>
  <si>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</si>
  <si>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</si>
  <si>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</si>
  <si>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</si>
  <si>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</si>
  <si>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</si>
  <si>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</si>
  <si>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</si>
  <si>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</si>
  <si>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</si>
  <si>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</si>
  <si>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</si>
  <si>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</si>
  <si>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</si>
  <si>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</si>
  <si>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</si>
  <si>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</si>
  <si>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</si>
  <si>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</si>
  <si>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</si>
  <si>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</si>
  <si>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</si>
  <si>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</si>
  <si>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</si>
  <si>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</si>
  <si>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</si>
  <si>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</si>
  <si>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</si>
  <si>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</si>
  <si>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</si>
  <si>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</si>
  <si>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</si>
  <si>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</si>
  <si>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</si>
  <si>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</si>
  <si>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</si>
  <si>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</si>
  <si>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</si>
  <si>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</si>
  <si>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</si>
  <si>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</si>
  <si>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</si>
  <si>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</si>
  <si>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</si>
  <si>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</si>
  <si>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</si>
  <si>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</si>
  <si>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</si>
  <si>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</si>
  <si>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</si>
  <si>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</si>
  <si>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</si>
  <si>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</si>
  <si>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</si>
  <si>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</si>
  <si>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</si>
  <si>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</si>
  <si>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</si>
  <si>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</si>
  <si>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</si>
  <si>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</si>
  <si>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</si>
  <si>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</si>
  <si>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</si>
  <si>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</si>
  <si>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</si>
  <si>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</si>
  <si>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</si>
  <si>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</si>
  <si>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</si>
  <si>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</si>
  <si>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</si>
  <si>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</si>
  <si>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</si>
  <si>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</si>
  <si>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</si>
  <si>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</si>
  <si>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</si>
  <si>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</si>
  <si>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</si>
  <si>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</si>
  <si>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</si>
  <si>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</si>
  <si>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</si>
  <si>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</si>
  <si>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</si>
  <si>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</si>
  <si>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</si>
  <si>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</si>
  <si>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</si>
  <si>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</si>
  <si>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</si>
  <si>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</si>
  <si>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</si>
  <si>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</si>
  <si>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</si>
  <si>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</si>
  <si>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</si>
  <si>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</si>
  <si>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</si>
  <si>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</si>
  <si>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</si>
  <si>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</si>
  <si>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</si>
  <si>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</si>
  <si>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</si>
  <si>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</si>
  <si>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</si>
  <si>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</si>
  <si>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</si>
  <si>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</si>
  <si>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</si>
  <si>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</si>
  <si>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</si>
  <si>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</si>
  <si>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</si>
  <si>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</si>
  <si>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</si>
  <si>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</si>
  <si>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</si>
  <si>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</si>
  <si>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</si>
  <si>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</si>
  <si>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</si>
  <si>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</si>
  <si>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</si>
  <si>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</si>
  <si>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</si>
  <si>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</si>
  <si>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</si>
  <si>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</si>
  <si>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</si>
  <si>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</si>
  <si>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</si>
  <si>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</si>
  <si>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</si>
  <si>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</si>
  <si>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</si>
  <si>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</si>
  <si>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</si>
  <si>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</si>
  <si>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</si>
  <si>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</si>
  <si>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</si>
  <si>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</si>
  <si>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</si>
  <si>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</si>
  <si>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</si>
  <si>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</si>
  <si>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</si>
  <si>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</si>
  <si>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</si>
  <si>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</si>
  <si>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</si>
  <si>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</si>
  <si>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</si>
  <si>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</si>
  <si>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</si>
  <si>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</si>
  <si>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</si>
  <si>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</si>
  <si>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</si>
  <si>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</si>
  <si>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</si>
  <si>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</si>
  <si>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</si>
  <si>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</si>
  <si>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</si>
  <si>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</si>
  <si>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</si>
  <si>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</si>
  <si>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</si>
  <si>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</si>
  <si>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</si>
  <si>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</si>
  <si>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</si>
  <si>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</si>
  <si>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</si>
  <si>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</si>
  <si>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</si>
  <si>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</si>
  <si>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</si>
  <si>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</si>
  <si>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</si>
  <si>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</si>
  <si>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</si>
  <si>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</si>
  <si>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</si>
  <si>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</si>
  <si>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</si>
  <si>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</si>
  <si>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</si>
  <si>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</si>
  <si>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</si>
  <si>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</si>
  <si>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</si>
  <si>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</si>
  <si>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</si>
  <si>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</si>
  <si>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</si>
  <si>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</si>
  <si>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</si>
  <si>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</si>
  <si>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</si>
  <si>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</si>
  <si>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</si>
  <si>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</si>
  <si>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</si>
  <si>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</si>
  <si>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</si>
  <si>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</si>
  <si>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</si>
  <si>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</si>
  <si>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</si>
  <si>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</si>
  <si>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</si>
  <si>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</si>
  <si>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</si>
  <si>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</si>
  <si>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</si>
  <si>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</si>
  <si>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</si>
  <si>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</si>
  <si>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</si>
  <si>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</si>
  <si>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</si>
  <si>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</si>
  <si>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</si>
  <si>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</si>
  <si>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</si>
  <si>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</si>
  <si>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</si>
  <si>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</si>
  <si>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</si>
  <si>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</si>
  <si>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</si>
  <si>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</si>
  <si>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</si>
  <si>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</si>
  <si>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</si>
  <si>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</si>
  <si>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</si>
  <si>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</si>
  <si>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</si>
  <si>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</si>
  <si>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</si>
  <si>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</si>
  <si>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</si>
  <si>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</si>
  <si>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</si>
  <si>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</si>
  <si>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</si>
  <si>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</si>
  <si>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</si>
  <si>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</si>
  <si>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</si>
  <si>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</si>
  <si>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</si>
  <si>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</si>
  <si>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</si>
  <si>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</si>
  <si>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</si>
  <si>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</si>
  <si>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</si>
  <si>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</si>
  <si>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</si>
  <si>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</si>
  <si>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</si>
  <si>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</si>
  <si>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</si>
  <si>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</si>
  <si>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</si>
  <si>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</si>
  <si>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</si>
  <si>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</si>
  <si>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</si>
  <si>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</si>
  <si>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</si>
  <si>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</si>
  <si>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</si>
  <si>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</si>
  <si>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</si>
  <si>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</si>
  <si>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</si>
  <si>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</si>
  <si>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</si>
  <si>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</si>
  <si>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</si>
  <si>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</si>
  <si>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</si>
  <si>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</si>
  <si>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</si>
  <si>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</si>
  <si>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</si>
  <si>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</si>
  <si>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</si>
  <si>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</si>
  <si>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</si>
  <si>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</si>
  <si>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</si>
  <si>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</si>
  <si>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</si>
  <si>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</si>
  <si>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</si>
  <si>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</si>
  <si>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</si>
  <si>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</si>
  <si>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</si>
  <si>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</si>
  <si>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</si>
  <si>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</si>
  <si>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</si>
  <si>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</si>
  <si>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</si>
  <si>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</si>
  <si>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</si>
  <si>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</si>
  <si>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</si>
  <si>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</si>
  <si>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</si>
  <si>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</si>
  <si>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</si>
  <si>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</si>
  <si>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</si>
  <si>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</si>
  <si>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</si>
  <si>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</si>
  <si>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</si>
  <si>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</si>
  <si>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</si>
  <si>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</si>
  <si>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</si>
  <si>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</si>
  <si>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</si>
  <si>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</si>
  <si>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</si>
  <si>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</si>
  <si>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</si>
  <si>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</si>
  <si>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</si>
  <si>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</si>
  <si>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</si>
  <si>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</si>
  <si>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</si>
  <si>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</si>
  <si>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</si>
  <si>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</si>
  <si>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</si>
  <si>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</si>
  <si>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</si>
  <si>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</si>
  <si>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</si>
  <si>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</si>
  <si>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</si>
  <si>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</si>
  <si>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</si>
  <si>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</si>
  <si>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</si>
  <si>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</si>
  <si>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</si>
  <si>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</si>
  <si>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</si>
  <si>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</si>
  <si>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</si>
  <si>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</si>
  <si>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</si>
  <si>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</si>
  <si>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</si>
  <si>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</si>
  <si>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</si>
  <si>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</si>
  <si>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</si>
  <si>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</si>
  <si>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</si>
  <si>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</si>
  <si>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</si>
  <si>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</si>
  <si>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</si>
  <si>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</si>
  <si>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</si>
  <si>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</si>
  <si>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</si>
  <si>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</si>
  <si>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</si>
  <si>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</si>
  <si>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</si>
  <si>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</si>
  <si>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</si>
  <si>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</si>
  <si>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</si>
  <si>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</si>
  <si>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</si>
  <si>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</si>
  <si>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</si>
  <si>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</si>
  <si>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</si>
  <si>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</si>
  <si>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</si>
  <si>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</si>
  <si>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</si>
  <si>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</si>
  <si>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</si>
  <si>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</si>
  <si>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</si>
  <si>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</si>
  <si>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</si>
  <si>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</si>
  <si>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</si>
  <si>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</si>
  <si>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</si>
  <si>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</si>
  <si>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</si>
  <si>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</si>
  <si>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</si>
  <si>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</si>
  <si>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</si>
  <si>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</si>
  <si>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</si>
  <si>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</si>
  <si>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</si>
  <si>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</si>
  <si>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</si>
  <si>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</si>
  <si>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</si>
  <si>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</si>
  <si>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</si>
  <si>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</si>
  <si>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</si>
  <si>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</si>
  <si>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</si>
  <si>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</si>
  <si>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</si>
  <si>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</si>
  <si>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</si>
  <si>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</si>
  <si>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</si>
  <si>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</si>
  <si>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</si>
  <si>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</si>
  <si>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</si>
  <si>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</si>
  <si>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</si>
  <si>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</si>
  <si>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</si>
  <si>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</si>
  <si>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</si>
  <si>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</si>
  <si>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</si>
  <si>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</si>
  <si>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</si>
  <si>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</si>
  <si>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</si>
  <si>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</si>
  <si>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</si>
  <si>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</si>
  <si>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</si>
  <si>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</si>
  <si>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</si>
  <si>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</si>
  <si>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</si>
  <si>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</si>
  <si>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</si>
  <si>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</si>
  <si>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</si>
  <si>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</si>
  <si>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</si>
  <si>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</si>
  <si>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</si>
  <si>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</si>
  <si>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</si>
  <si>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</si>
  <si>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</si>
  <si>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</si>
  <si>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</si>
  <si>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</si>
  <si>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</si>
  <si>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</si>
  <si>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</si>
  <si>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</si>
  <si>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</si>
  <si>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</si>
  <si>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</si>
  <si>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</si>
  <si>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</si>
  <si>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</si>
  <si>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</si>
  <si>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</si>
  <si>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</si>
  <si>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</si>
  <si>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</si>
  <si>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</si>
  <si>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</si>
  <si>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</si>
  <si>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</si>
  <si>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</si>
  <si>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</si>
  <si>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</si>
  <si>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</si>
  <si>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</si>
  <si>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</si>
  <si>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</si>
  <si>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</si>
  <si>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</si>
  <si>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</si>
  <si>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</si>
  <si>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</si>
  <si>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</si>
  <si>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</si>
  <si>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</si>
  <si>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</si>
  <si>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</si>
  <si>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</si>
  <si>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</si>
  <si>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</si>
  <si>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</si>
  <si>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</si>
  <si>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</si>
  <si>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</si>
  <si>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</si>
  <si>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</si>
  <si>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</si>
  <si>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</si>
  <si>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</si>
  <si>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</si>
  <si>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</si>
  <si>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</si>
  <si>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</si>
  <si>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</si>
  <si>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</si>
  <si>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</si>
  <si>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</si>
  <si>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</si>
  <si>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</si>
  <si>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</si>
  <si>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</si>
  <si>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</si>
  <si>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</si>
  <si>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</si>
  <si>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</si>
  <si>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</si>
  <si>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</si>
  <si>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</si>
  <si>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</si>
  <si>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</si>
  <si>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</si>
  <si>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</si>
  <si>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</si>
  <si>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</si>
  <si>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</si>
  <si>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</si>
  <si>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</si>
  <si>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</si>
  <si>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</si>
  <si>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</si>
  <si>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</si>
  <si>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</si>
  <si>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</si>
  <si>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</si>
  <si>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</si>
  <si>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</si>
  <si>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</si>
  <si>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</si>
  <si>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</si>
  <si>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</si>
  <si>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</si>
  <si>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</si>
  <si>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</si>
  <si>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</si>
  <si>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</si>
  <si>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</si>
  <si>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</si>
  <si>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</si>
  <si>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</si>
  <si>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</si>
  <si>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</si>
  <si>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</si>
  <si>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</si>
  <si>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</si>
  <si>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</si>
  <si>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</si>
  <si>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</si>
  <si>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</si>
  <si>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</si>
  <si>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</si>
  <si>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</si>
  <si>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</si>
  <si>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</si>
  <si>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</si>
  <si>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</si>
  <si>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</si>
  <si>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</si>
  <si>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</si>
  <si>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</si>
  <si>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</si>
  <si>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</si>
  <si>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</si>
  <si>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</si>
  <si>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</si>
  <si>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</si>
  <si>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</si>
  <si>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</si>
  <si>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</si>
  <si>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</si>
  <si>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</si>
  <si>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</si>
  <si>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</si>
  <si>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</si>
  <si>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</si>
  <si>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</si>
  <si>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</si>
  <si>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</si>
  <si>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</si>
  <si>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</si>
  <si>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</si>
  <si>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</si>
  <si>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</si>
  <si>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</si>
  <si>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</si>
  <si>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</si>
  <si>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</si>
  <si>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</si>
  <si>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</si>
  <si>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</si>
  <si>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</si>
  <si>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</si>
  <si>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</si>
  <si>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</si>
  <si>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</si>
  <si>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</si>
  <si>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</si>
  <si>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</si>
  <si>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</si>
  <si>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</si>
  <si>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</si>
  <si>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</si>
  <si>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</si>
  <si>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</si>
  <si>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</si>
  <si>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</si>
  <si>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</si>
  <si>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</si>
  <si>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</si>
  <si>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</si>
  <si>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</si>
  <si>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</si>
  <si>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</si>
  <si>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</si>
  <si>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</si>
  <si>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</si>
  <si>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</si>
  <si>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</si>
  <si>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</si>
  <si>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</si>
  <si>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</si>
  <si>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</si>
  <si>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</si>
  <si>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</si>
  <si>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</si>
  <si>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</si>
  <si>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</si>
  <si>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</si>
  <si>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</si>
  <si>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</si>
  <si>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</si>
  <si>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</si>
  <si>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</si>
  <si>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</si>
  <si>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</si>
  <si>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</si>
  <si>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</si>
  <si>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</si>
  <si>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</si>
  <si>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</si>
  <si>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</si>
  <si>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</si>
  <si>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</si>
  <si>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</si>
  <si>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</si>
  <si>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</si>
  <si>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</si>
  <si>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</si>
  <si>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</si>
  <si>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</si>
  <si>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</si>
  <si>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</si>
  <si>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</si>
  <si>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</si>
  <si>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</si>
  <si>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</si>
  <si>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</si>
  <si>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</si>
  <si>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</si>
  <si>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</si>
  <si>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</si>
  <si>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</si>
  <si>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</si>
  <si>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</si>
  <si>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</si>
  <si>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</si>
  <si>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</si>
  <si>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</si>
  <si>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</si>
  <si>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</si>
  <si>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</si>
  <si>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</si>
  <si>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</si>
  <si>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</si>
  <si>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</si>
  <si>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</si>
  <si>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</si>
  <si>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</si>
  <si>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</si>
  <si>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</si>
  <si>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</si>
  <si>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</si>
  <si>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</si>
  <si>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</si>
  <si>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</si>
  <si>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</si>
  <si>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</si>
  <si>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</si>
  <si>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</si>
  <si>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</si>
  <si>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</si>
  <si>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</si>
  <si>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</si>
  <si>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</si>
  <si>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</si>
  <si>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</si>
  <si>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</si>
  <si>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</si>
  <si>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</si>
  <si>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</si>
  <si>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</si>
  <si>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</si>
  <si>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</si>
  <si>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</si>
  <si>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</si>
  <si>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</si>
  <si>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</si>
  <si>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</si>
  <si>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</si>
  <si>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</si>
  <si>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</si>
  <si>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</si>
  <si>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</si>
  <si>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</si>
  <si>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</si>
  <si>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</si>
  <si>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</si>
  <si>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</si>
  <si>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</si>
  <si>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</si>
  <si>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</si>
  <si>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</si>
  <si>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</si>
  <si>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</si>
  <si>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</si>
  <si>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</si>
  <si>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</si>
  <si>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</si>
  <si>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</si>
  <si>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</si>
  <si>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</si>
  <si>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</si>
  <si>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</si>
  <si>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</si>
  <si>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</si>
  <si>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</si>
  <si>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</si>
  <si>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</si>
  <si>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</si>
  <si>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</si>
  <si>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</si>
  <si>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</si>
  <si>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</si>
  <si>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</si>
  <si>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</si>
  <si>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</si>
  <si>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</si>
  <si>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</si>
  <si>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</si>
  <si>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</si>
  <si>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</si>
  <si>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</si>
  <si>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</si>
  <si>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</si>
  <si>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</si>
  <si>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</si>
  <si>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</si>
  <si>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</si>
  <si>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</si>
  <si>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</si>
  <si>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</si>
  <si>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</si>
  <si>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</si>
  <si>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</si>
  <si>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</si>
  <si>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</si>
  <si>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</si>
  <si>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</si>
  <si>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</si>
  <si>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</si>
  <si>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</si>
  <si>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</si>
  <si>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</si>
  <si>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</si>
  <si>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</si>
  <si>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</si>
  <si>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</si>
  <si>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</si>
  <si>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</si>
  <si>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</si>
  <si>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</si>
  <si>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</si>
  <si>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</si>
  <si>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</si>
  <si>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</si>
  <si>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</si>
  <si>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</si>
  <si>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</si>
  <si>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</si>
  <si>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</si>
  <si>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</si>
  <si>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</si>
  <si>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</si>
  <si>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</si>
  <si>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</si>
  <si>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</si>
  <si>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</si>
  <si>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</si>
  <si>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</si>
  <si>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</si>
  <si>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</si>
  <si>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</si>
  <si>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</si>
  <si>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</si>
  <si>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</si>
  <si>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</si>
  <si>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</si>
  <si>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</si>
  <si>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</si>
  <si>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</si>
  <si>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</si>
  <si>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</si>
  <si>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</si>
  <si>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</si>
  <si>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</si>
  <si>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</si>
  <si>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</si>
  <si>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</si>
  <si>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</si>
  <si>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</si>
  <si>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</si>
  <si>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</si>
  <si>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</si>
  <si>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</si>
  <si>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</si>
  <si>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</si>
  <si>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</si>
  <si>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</si>
  <si>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</si>
  <si>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</si>
  <si>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</si>
  <si>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</si>
  <si>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</si>
  <si>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</si>
  <si>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</si>
  <si>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</si>
  <si>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</si>
  <si>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</si>
  <si>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</si>
  <si>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</si>
  <si>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</si>
  <si>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</si>
  <si>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</si>
  <si>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</si>
  <si>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</si>
  <si>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</si>
  <si>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</si>
  <si>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</si>
  <si>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</si>
  <si>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</si>
  <si>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</si>
  <si>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</si>
  <si>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</si>
  <si>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</si>
  <si>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</si>
  <si>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</si>
  <si>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</si>
  <si>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</si>
  <si>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</si>
  <si>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</si>
  <si>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</si>
  <si>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</si>
  <si>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</si>
  <si>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</si>
  <si>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</si>
  <si>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</si>
  <si>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</si>
  <si>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</si>
  <si>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</si>
  <si>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</si>
  <si>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</si>
  <si>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</si>
  <si>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</si>
  <si>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</si>
  <si>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</si>
  <si>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</si>
  <si>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</si>
  <si>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</si>
  <si>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</si>
  <si>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</si>
  <si>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</si>
  <si>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</si>
  <si>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</si>
  <si>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</si>
  <si>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</si>
  <si>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</si>
  <si>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</si>
  <si>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</si>
  <si>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</si>
  <si>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</si>
  <si>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</si>
  <si>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</si>
  <si>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</si>
  <si>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</si>
  <si>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</si>
  <si>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</si>
  <si>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</si>
  <si>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</si>
  <si>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</si>
  <si>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</si>
  <si>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</si>
  <si>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</si>
  <si>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</si>
  <si>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</si>
  <si>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</si>
  <si>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</si>
  <si>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</si>
  <si>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</si>
  <si>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</si>
  <si>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</si>
  <si>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</si>
  <si>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</si>
  <si>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</si>
  <si>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</si>
  <si>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</si>
  <si>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</si>
  <si>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</si>
  <si>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</si>
  <si>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</si>
  <si>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</si>
  <si>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</si>
  <si>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</si>
  <si>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</si>
  <si>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</si>
  <si>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</si>
  <si>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</si>
  <si>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</si>
  <si>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</si>
  <si>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</si>
  <si>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</si>
  <si>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</si>
  <si>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</si>
  <si>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</si>
  <si>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</si>
  <si>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</si>
  <si>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</si>
  <si>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</si>
  <si>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</si>
  <si>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</si>
  <si>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</si>
  <si>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</si>
  <si>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</si>
  <si>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</si>
  <si>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</si>
  <si>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</si>
  <si>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</si>
  <si>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</si>
  <si>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</si>
  <si>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</si>
  <si>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</si>
  <si>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</si>
  <si>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</si>
  <si>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</si>
  <si>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</si>
  <si>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</si>
  <si>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</si>
  <si>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</si>
  <si>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</si>
  <si>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</si>
  <si>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</si>
  <si>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</si>
  <si>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</si>
  <si>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</si>
  <si>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</si>
  <si>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</si>
  <si>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</si>
  <si>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</si>
  <si>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</si>
  <si>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</si>
  <si>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</si>
  <si>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</si>
  <si>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</si>
  <si>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</si>
  <si>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</si>
  <si>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</si>
  <si>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</si>
  <si>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</si>
  <si>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</si>
  <si>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</si>
  <si>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</si>
  <si>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</si>
  <si>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</si>
  <si>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</si>
  <si>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</si>
  <si>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</si>
  <si>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</si>
  <si>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</si>
  <si>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</si>
  <si>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</si>
  <si>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</si>
  <si>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</si>
  <si>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</si>
  <si>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</si>
  <si>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</si>
  <si>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</si>
  <si>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</si>
  <si>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</si>
  <si>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</si>
  <si>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</si>
  <si>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</si>
  <si>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</si>
  <si>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</si>
  <si>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</si>
  <si>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</si>
  <si>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</si>
  <si>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</si>
  <si>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</si>
  <si>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</si>
  <si>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</si>
  <si>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</si>
  <si>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</si>
  <si>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</si>
  <si>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</si>
  <si>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</si>
  <si>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</si>
  <si>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</si>
  <si>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</si>
  <si>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</si>
  <si>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</si>
  <si>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</si>
  <si>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</si>
  <si>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</si>
  <si>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</si>
  <si>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</si>
  <si>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</si>
  <si>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</si>
  <si>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</si>
  <si>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</si>
  <si>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</si>
  <si>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</si>
  <si>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</si>
  <si>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</si>
  <si>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</si>
  <si>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</si>
  <si>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</si>
  <si>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</si>
  <si>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</si>
  <si>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</si>
  <si>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</si>
  <si>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</si>
  <si>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</si>
  <si>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</si>
  <si>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</si>
  <si>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</si>
  <si>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</si>
  <si>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</si>
  <si>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</si>
  <si>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</si>
  <si>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</si>
  <si>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</si>
  <si>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</si>
  <si>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</si>
  <si>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</si>
  <si>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</si>
  <si>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</si>
  <si>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</si>
  <si>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</si>
  <si>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</si>
  <si>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</si>
  <si>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</si>
  <si>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</si>
  <si>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</si>
  <si>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</si>
  <si>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</si>
  <si>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</si>
  <si>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</si>
  <si>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</si>
  <si>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</si>
  <si>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</si>
  <si>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</si>
  <si>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</si>
  <si>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</si>
  <si>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</si>
  <si>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</si>
  <si>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</si>
  <si>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</si>
  <si>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</si>
  <si>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</si>
  <si>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</si>
  <si>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</si>
  <si>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</si>
  <si>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</si>
  <si>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</si>
  <si>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</si>
  <si>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</si>
  <si>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</si>
  <si>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</si>
  <si>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</si>
  <si>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</si>
  <si>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</si>
  <si>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</si>
  <si>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</si>
  <si>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</si>
  <si>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</si>
  <si>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</si>
  <si>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</si>
  <si>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</si>
  <si>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</si>
  <si>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</si>
  <si>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</si>
  <si>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</si>
  <si>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</si>
  <si>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</si>
  <si>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</si>
  <si>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</si>
  <si>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</si>
  <si>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</si>
  <si>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</si>
  <si>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</si>
  <si>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</si>
  <si>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</si>
  <si>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</si>
  <si>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</si>
  <si>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</si>
  <si>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</si>
  <si>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</si>
  <si>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</si>
  <si>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</si>
  <si>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</si>
  <si>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</si>
  <si>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</si>
  <si>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</si>
  <si>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</si>
  <si>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</si>
  <si>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</si>
  <si>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</si>
  <si>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</si>
  <si>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</si>
  <si>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</si>
  <si>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</si>
  <si>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</si>
  <si>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</si>
  <si>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</si>
  <si>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</si>
  <si>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</si>
  <si>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</si>
  <si>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</si>
  <si>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</si>
  <si>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</si>
  <si>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</si>
  <si>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</si>
  <si>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</si>
  <si>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</si>
  <si>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</si>
  <si>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</si>
  <si>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</si>
  <si>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</si>
  <si>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</si>
  <si>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</si>
  <si>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</si>
  <si>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</si>
  <si>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</si>
  <si>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</si>
  <si>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</si>
  <si>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</si>
  <si>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</si>
  <si>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</si>
  <si>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</si>
  <si>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</si>
  <si>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</si>
  <si>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</si>
  <si>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</si>
  <si>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</si>
  <si>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</si>
  <si>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</si>
  <si>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</si>
  <si>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</si>
  <si>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</si>
  <si>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</si>
  <si>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</si>
  <si>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</si>
  <si>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</si>
  <si>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</si>
  <si>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</si>
  <si>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</si>
  <si>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</si>
  <si>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</si>
  <si>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</si>
  <si>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</si>
  <si>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</si>
  <si>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</si>
  <si>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</si>
  <si>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</si>
  <si>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</si>
  <si>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</si>
  <si>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</si>
  <si>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</si>
  <si>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</si>
  <si>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</si>
  <si>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</si>
  <si>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</si>
  <si>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</si>
  <si>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</si>
  <si>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</si>
  <si>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</si>
  <si>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</si>
  <si>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</si>
  <si>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</si>
  <si>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</si>
  <si>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</si>
  <si>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</si>
  <si>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</si>
  <si>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</si>
  <si>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</si>
  <si>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</si>
  <si>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</si>
  <si>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</si>
  <si>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</si>
  <si>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</si>
  <si>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</si>
  <si>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</si>
  <si>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</si>
  <si>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</si>
  <si>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</si>
  <si>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</si>
  <si>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</si>
  <si>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</si>
  <si>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</si>
  <si>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</si>
  <si>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</si>
  <si>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</si>
  <si>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</si>
  <si>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</si>
  <si>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</si>
  <si>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</si>
  <si>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</si>
  <si>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</si>
  <si>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</si>
  <si>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</si>
  <si>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</si>
  <si>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</si>
  <si>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</si>
  <si>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</si>
  <si>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</si>
  <si>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</si>
  <si>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</si>
  <si>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</si>
  <si>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</si>
  <si>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</si>
  <si>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</si>
  <si>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</si>
  <si>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</si>
  <si>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</si>
  <si>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</si>
  <si>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</si>
  <si>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</si>
  <si>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</si>
  <si>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</si>
  <si>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</si>
  <si>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</si>
  <si>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</si>
  <si>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</si>
  <si>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</si>
  <si>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</si>
  <si>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</si>
  <si>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</si>
  <si>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</si>
  <si>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</si>
  <si>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</si>
  <si>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</si>
  <si>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</si>
  <si>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</si>
  <si>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</si>
  <si>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</si>
  <si>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</si>
  <si>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</si>
  <si>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</si>
  <si>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</si>
  <si>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</si>
  <si>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</si>
  <si>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</si>
  <si>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</si>
  <si>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</si>
  <si>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</si>
  <si>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</si>
  <si>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</si>
  <si>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</si>
  <si>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</si>
  <si>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</si>
  <si>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</si>
  <si>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</si>
  <si>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</si>
  <si>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</si>
  <si>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</si>
  <si>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</si>
  <si>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</si>
  <si>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</si>
  <si>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</si>
  <si>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</si>
  <si>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</si>
  <si>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</si>
  <si>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</si>
  <si>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</si>
  <si>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</si>
  <si>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</si>
  <si>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</si>
  <si>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</si>
  <si>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</si>
  <si>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</si>
  <si>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</si>
  <si>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</si>
  <si>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</si>
  <si>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</si>
  <si>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</si>
  <si>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</si>
  <si>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</si>
  <si>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</si>
  <si>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</si>
  <si>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</si>
  <si>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</si>
  <si>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</si>
  <si>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</si>
  <si>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</si>
  <si>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</si>
  <si>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</si>
  <si>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</si>
  <si>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</si>
  <si>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</si>
  <si>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</si>
  <si>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</si>
  <si>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</si>
  <si>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</si>
  <si>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</si>
  <si>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</si>
  <si>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</si>
  <si>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</si>
  <si>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</si>
  <si>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</si>
  <si>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</si>
  <si>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</si>
  <si>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</si>
  <si>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</si>
  <si>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</si>
  <si>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</si>
  <si>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</si>
  <si>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</si>
  <si>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</si>
  <si>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</si>
  <si>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</si>
  <si>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</si>
  <si>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</si>
  <si>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</si>
  <si>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</si>
  <si>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</si>
  <si>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</si>
  <si>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</si>
  <si>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</si>
  <si>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</si>
  <si>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</si>
  <si>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</si>
  <si>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</si>
  <si>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</si>
  <si>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</si>
  <si>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</si>
  <si>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</si>
  <si>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</si>
  <si>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</si>
  <si>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</si>
  <si>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</si>
  <si>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</si>
  <si>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</si>
  <si>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</si>
  <si>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</si>
  <si>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</si>
  <si>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</si>
  <si>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</si>
  <si>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</si>
  <si>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</si>
  <si>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</si>
  <si>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</si>
  <si>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</si>
  <si>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</si>
  <si>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</si>
  <si>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</si>
  <si>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</si>
  <si>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</si>
  <si>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</si>
  <si>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</si>
  <si>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</si>
  <si>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</si>
  <si>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</si>
  <si>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</si>
  <si>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</si>
  <si>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</si>
  <si>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</si>
  <si>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</si>
  <si>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</si>
  <si>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</si>
  <si>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</si>
  <si>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</si>
  <si>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</si>
  <si>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</si>
  <si>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</si>
  <si>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</si>
  <si>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</si>
  <si>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</si>
  <si>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</si>
  <si>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</si>
  <si>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</si>
  <si>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</si>
  <si>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</si>
  <si>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</si>
  <si>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</si>
  <si>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</si>
  <si>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</si>
  <si>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</si>
  <si>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</si>
  <si>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</si>
  <si>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</si>
  <si>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</si>
  <si>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</si>
  <si>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</si>
  <si>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</si>
  <si>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</si>
  <si>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</si>
  <si>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</si>
  <si>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</si>
  <si>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</si>
  <si>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</si>
  <si>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</si>
  <si>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</si>
  <si>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</si>
  <si>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</si>
  <si>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</si>
  <si>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</si>
  <si>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</si>
  <si>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</si>
  <si>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</si>
  <si>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</si>
  <si>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</si>
  <si>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</si>
  <si>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</si>
  <si>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</si>
  <si>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</si>
  <si>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</si>
  <si>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</si>
  <si>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</si>
  <si>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</si>
  <si>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</si>
  <si>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</si>
  <si>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</si>
  <si>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</si>
  <si>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</si>
  <si>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</si>
  <si>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</si>
  <si>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</si>
  <si>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</si>
  <si>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</si>
  <si>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</si>
  <si>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</si>
  <si>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</si>
  <si>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</si>
  <si>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</si>
  <si>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</si>
  <si>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</si>
  <si>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</si>
  <si>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</si>
  <si>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</si>
  <si>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</si>
  <si>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</si>
  <si>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</si>
  <si>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</si>
  <si>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</si>
  <si>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</si>
  <si>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</si>
  <si>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</si>
  <si>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</si>
  <si>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</si>
  <si>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</si>
  <si>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</si>
  <si>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</si>
  <si>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</si>
  <si>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</si>
  <si>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</si>
  <si>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</si>
  <si>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</si>
  <si>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</si>
  <si>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</si>
  <si>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</si>
  <si>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</si>
  <si>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</si>
  <si>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</si>
  <si>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</si>
  <si>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</si>
  <si>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</si>
  <si>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</si>
  <si>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</si>
  <si>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</si>
  <si>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</si>
  <si>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</si>
  <si>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</si>
  <si>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</si>
  <si>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</si>
  <si>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</si>
  <si>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</si>
  <si>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</si>
  <si>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</si>
  <si>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</si>
  <si>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</si>
  <si>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</si>
  <si>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</si>
  <si>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</si>
  <si>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</si>
  <si>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</si>
  <si>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</si>
  <si>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</si>
  <si>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</si>
  <si>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</si>
  <si>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</si>
  <si>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</si>
  <si>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</si>
  <si>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</si>
  <si>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</si>
  <si>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</si>
  <si>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</si>
  <si>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</si>
  <si>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</si>
  <si>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</si>
  <si>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</si>
  <si>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</si>
  <si>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</si>
  <si>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</si>
  <si>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</si>
  <si>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</si>
  <si>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</si>
  <si>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</si>
  <si>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</si>
  <si>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</si>
  <si>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</si>
  <si>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</si>
  <si>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</si>
  <si>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</si>
  <si>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</si>
  <si>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</si>
  <si>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</si>
  <si>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</si>
  <si>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</si>
  <si>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</si>
  <si>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</si>
  <si>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</si>
  <si>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</si>
  <si>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</si>
  <si>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</si>
  <si>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</si>
  <si>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</si>
  <si>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</si>
  <si>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</si>
  <si>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</si>
  <si>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</si>
  <si>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</si>
  <si>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</si>
  <si>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</si>
  <si>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</si>
  <si>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</si>
  <si>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</si>
  <si>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</si>
  <si>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</si>
  <si>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</si>
  <si>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</si>
  <si>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</si>
  <si>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</si>
  <si>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</si>
  <si>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</si>
  <si>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</si>
  <si>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</si>
  <si>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</si>
  <si>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</si>
  <si>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</si>
  <si>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</si>
  <si>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</si>
  <si>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</si>
  <si>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</si>
  <si>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</si>
  <si>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</si>
  <si>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</si>
  <si>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</si>
  <si>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</si>
  <si>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</si>
  <si>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</si>
  <si>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</si>
  <si>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</si>
  <si>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</si>
  <si>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</si>
  <si>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</si>
  <si>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</si>
  <si>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</si>
  <si>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</si>
  <si>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</si>
  <si>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</si>
  <si>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</si>
  <si>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</si>
  <si>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</si>
  <si>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</si>
  <si>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</si>
  <si>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</si>
  <si>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</si>
  <si>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</si>
  <si>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</si>
  <si>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</si>
  <si>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</si>
  <si>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</si>
  <si>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</si>
  <si>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</si>
  <si>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</si>
  <si>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</si>
  <si>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</si>
  <si>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</si>
  <si>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</si>
  <si>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</si>
  <si>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</si>
  <si>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</si>
  <si>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</si>
  <si>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</si>
  <si>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</si>
  <si>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</si>
  <si>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</si>
  <si>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</si>
  <si>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</si>
  <si>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</si>
  <si>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</si>
  <si>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</si>
  <si>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</si>
  <si>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</si>
  <si>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</si>
  <si>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</si>
  <si>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</si>
  <si>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</si>
  <si>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</si>
  <si>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</si>
  <si>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</si>
  <si>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</si>
  <si>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</si>
  <si>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</si>
  <si>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</si>
  <si>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</si>
  <si>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</si>
  <si>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</si>
  <si>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</si>
  <si>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</si>
  <si>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</si>
  <si>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</si>
  <si>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</si>
  <si>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</si>
  <si>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</si>
  <si>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</si>
  <si>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</si>
  <si>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</si>
  <si>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</si>
  <si>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</si>
  <si>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</si>
  <si>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</si>
  <si>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</si>
  <si>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</si>
  <si>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</si>
  <si>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</si>
  <si>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</si>
  <si>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</si>
  <si>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</si>
  <si>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</si>
  <si>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</si>
  <si>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</si>
  <si>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</si>
  <si>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</si>
  <si>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</si>
  <si>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</si>
  <si>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</si>
  <si>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</si>
  <si>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</si>
  <si>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</si>
  <si>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</si>
  <si>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</si>
  <si>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</si>
  <si>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</si>
  <si>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</si>
  <si>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</si>
  <si>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</si>
  <si>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</si>
  <si>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</si>
  <si>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</si>
  <si>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</si>
  <si>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</si>
  <si>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</si>
  <si>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</si>
  <si>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</si>
  <si>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</si>
  <si>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</si>
  <si>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</si>
  <si>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</si>
  <si>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</si>
  <si>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</si>
  <si>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</si>
  <si>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</si>
  <si>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</si>
  <si>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</si>
  <si>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</si>
  <si>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</si>
  <si>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</si>
  <si>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</si>
  <si>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</si>
  <si>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</si>
  <si>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</si>
  <si>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</si>
  <si>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</si>
  <si>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</si>
  <si>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</si>
  <si>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</si>
  <si>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</si>
  <si>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</si>
  <si>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</si>
  <si>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</si>
  <si>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</si>
  <si>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</si>
  <si>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</si>
  <si>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</si>
  <si>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</si>
  <si>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</si>
  <si>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</si>
  <si>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</si>
  <si>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</si>
  <si>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</si>
  <si>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</si>
  <si>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</si>
  <si>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</si>
  <si>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</si>
  <si>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</si>
  <si>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</si>
  <si>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</si>
  <si>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</si>
  <si>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</si>
  <si>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</si>
  <si>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</si>
  <si>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</si>
  <si>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</si>
  <si>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</si>
  <si>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</si>
  <si>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</si>
  <si>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</si>
  <si>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</si>
  <si>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</si>
  <si>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</si>
  <si>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</si>
  <si>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</si>
  <si>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</si>
  <si>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</si>
  <si>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</si>
  <si>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</si>
  <si>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</si>
  <si>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</si>
  <si>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</si>
  <si>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</si>
  <si>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</si>
  <si>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</si>
  <si>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</si>
  <si>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</si>
  <si>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</si>
  <si>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</si>
  <si>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</si>
  <si>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</si>
  <si>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</si>
  <si>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</si>
  <si>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</si>
  <si>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</si>
  <si>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</si>
  <si>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</si>
  <si>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</si>
  <si>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</si>
  <si>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</si>
  <si>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</si>
  <si>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</si>
  <si>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</si>
  <si>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</si>
  <si>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</si>
  <si>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</si>
  <si>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</si>
  <si>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</si>
  <si>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</si>
  <si>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</si>
  <si>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</si>
  <si>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</si>
  <si>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</si>
  <si>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</si>
  <si>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</si>
  <si>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</si>
  <si>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</si>
  <si>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</si>
  <si>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</si>
  <si>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</si>
  <si>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</si>
  <si>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</si>
  <si>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</si>
  <si>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</si>
  <si>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</si>
  <si>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</si>
  <si>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</si>
  <si>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</si>
  <si>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</si>
  <si>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</si>
  <si>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</si>
  <si>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</si>
  <si>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</si>
  <si>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</si>
  <si>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</si>
  <si>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</si>
  <si>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</si>
  <si>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</si>
  <si>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</si>
  <si>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</si>
  <si>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</si>
  <si>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</si>
  <si>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</si>
  <si>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</si>
  <si>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</si>
  <si>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</si>
  <si>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</si>
  <si>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</si>
  <si>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</si>
  <si>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</si>
  <si>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</si>
  <si>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</si>
  <si>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</si>
  <si>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</si>
  <si>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</si>
  <si>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</si>
  <si>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</si>
  <si>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</si>
  <si>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</si>
  <si>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</si>
  <si>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</si>
  <si>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</si>
  <si>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</si>
  <si>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</si>
  <si>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</si>
  <si>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</si>
  <si>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</si>
  <si>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</si>
  <si>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</si>
  <si>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</si>
  <si>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</si>
  <si>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</si>
  <si>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</si>
  <si>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</si>
  <si>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</si>
  <si>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</si>
  <si>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</si>
  <si>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</si>
  <si>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</si>
  <si>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</si>
  <si>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</si>
  <si>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</si>
  <si>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</si>
  <si>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</si>
  <si>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</si>
  <si>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</si>
  <si>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</si>
  <si>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</si>
  <si>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</si>
  <si>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</si>
  <si>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</si>
  <si>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</si>
  <si>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</si>
  <si>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</si>
  <si>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</si>
  <si>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</si>
  <si>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</si>
  <si>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</si>
  <si>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</si>
  <si>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</si>
  <si>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</si>
  <si>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</si>
  <si>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</si>
  <si>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</si>
  <si>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</si>
  <si>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</si>
  <si>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</si>
  <si>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</si>
  <si>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</si>
  <si>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</si>
  <si>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</si>
  <si>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</si>
  <si>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</si>
  <si>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</si>
  <si>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</si>
  <si>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</si>
  <si>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</si>
  <si>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</si>
  <si>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</si>
  <si>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</si>
  <si>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</si>
  <si>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</si>
  <si>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</si>
  <si>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</si>
  <si>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</si>
  <si>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</si>
  <si>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</si>
  <si>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</si>
  <si>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</si>
  <si>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</si>
  <si>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</si>
  <si>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</si>
  <si>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</si>
  <si>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</si>
  <si>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</si>
  <si>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</si>
  <si>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</si>
  <si>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</si>
  <si>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</si>
  <si>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</si>
  <si>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</si>
  <si>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</si>
  <si>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</si>
  <si>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</si>
  <si>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</si>
  <si>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</si>
  <si>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</si>
  <si>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</si>
  <si>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</si>
  <si>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</si>
  <si>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</si>
  <si>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</si>
  <si>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</si>
  <si>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</si>
  <si>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</si>
  <si>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</si>
  <si>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</si>
  <si>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</si>
  <si>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</si>
  <si>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</si>
  <si>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</si>
  <si>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</si>
  <si>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</si>
  <si>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</si>
  <si>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</si>
  <si>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</si>
  <si>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</si>
  <si>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</si>
  <si>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</si>
  <si>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</si>
  <si>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</si>
  <si>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</si>
  <si>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</si>
  <si>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</si>
  <si>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</si>
  <si>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</si>
  <si>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</si>
  <si>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</si>
  <si>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</si>
  <si>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</si>
  <si>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</si>
  <si>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</si>
  <si>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</si>
  <si>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</si>
  <si>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</si>
  <si>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</si>
  <si>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</si>
  <si>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</si>
  <si>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</si>
  <si>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</si>
  <si>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</si>
  <si>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</si>
  <si>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</si>
  <si>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</si>
  <si>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</si>
  <si>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</si>
  <si>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</si>
  <si>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</si>
  <si>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</si>
  <si>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</si>
  <si>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</si>
  <si>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</si>
  <si>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</si>
  <si>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</si>
  <si>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</si>
  <si>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</si>
  <si>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</si>
  <si>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</si>
  <si>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</si>
  <si>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</si>
  <si>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</si>
  <si>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</si>
  <si>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</si>
  <si>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</si>
  <si>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</si>
  <si>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</si>
  <si>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</si>
  <si>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</si>
  <si>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</si>
  <si>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</si>
  <si>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</si>
  <si>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</si>
  <si>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</si>
  <si>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</si>
  <si>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</si>
  <si>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</si>
  <si>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</si>
  <si>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</si>
  <si>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</si>
  <si>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</si>
  <si>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</si>
  <si>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</si>
  <si>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</si>
  <si>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</si>
  <si>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</si>
  <si>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</si>
  <si>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</si>
  <si>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</si>
  <si>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</si>
  <si>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</si>
  <si>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</si>
  <si>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</si>
  <si>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</si>
  <si>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</si>
  <si>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</si>
  <si>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</si>
  <si>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</si>
  <si>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</si>
  <si>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</si>
  <si>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</si>
  <si>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</si>
  <si>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</si>
  <si>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</si>
  <si>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</si>
  <si>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</si>
  <si>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</si>
  <si>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</si>
  <si>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</si>
  <si>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</si>
  <si>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</si>
  <si>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</si>
  <si>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10250001</t>
  </si>
  <si>
    <t xml:space="preserve">ustajnenie koňa </t>
  </si>
  <si>
    <t>32516487</t>
  </si>
  <si>
    <t>Ing. Monika Horváthová - SHR</t>
  </si>
  <si>
    <t>3250001497</t>
  </si>
  <si>
    <t>tréningová činnosť</t>
  </si>
  <si>
    <t>00397474</t>
  </si>
  <si>
    <t xml:space="preserve">Univerzita veterinárského lekárstva a farmácie </t>
  </si>
  <si>
    <t>refundácia - dresy</t>
  </si>
  <si>
    <t>00698113</t>
  </si>
  <si>
    <t>ATAK, výrobné družstvo</t>
  </si>
  <si>
    <t>2500440</t>
  </si>
  <si>
    <t>25072</t>
  </si>
  <si>
    <t>25114</t>
  </si>
  <si>
    <t>25118</t>
  </si>
  <si>
    <t>25122</t>
  </si>
  <si>
    <t>2025281</t>
  </si>
  <si>
    <t>IVVA - Veteran Volleyball z.s.</t>
  </si>
  <si>
    <t>04042123</t>
  </si>
  <si>
    <t>ABYSS s.r.o.</t>
  </si>
  <si>
    <t>registračné poplatky</t>
  </si>
  <si>
    <t>32509025</t>
  </si>
  <si>
    <t>25094</t>
  </si>
  <si>
    <t>potlač, baner, reg. čisl, taška</t>
  </si>
  <si>
    <t>36209171</t>
  </si>
  <si>
    <t>AUTOCARES GRUPO BENIDORM S.L</t>
  </si>
  <si>
    <t>transfer  - letisko - turnaj</t>
  </si>
  <si>
    <t>transfer - turnaj letisko</t>
  </si>
  <si>
    <t>B-53348835</t>
  </si>
  <si>
    <t>8068647</t>
  </si>
  <si>
    <t>8068661</t>
  </si>
  <si>
    <t>25124</t>
  </si>
  <si>
    <t>25125</t>
  </si>
  <si>
    <t>25123</t>
  </si>
  <si>
    <t>ubytovanie družstva na turnaji</t>
  </si>
  <si>
    <t>2025266</t>
  </si>
  <si>
    <t>Ing. Marek Horváth , PaedDr. Anton Čizmárik</t>
  </si>
  <si>
    <t xml:space="preserve"> 8.4.2026 </t>
  </si>
  <si>
    <t>Kontaktná osoba zodpovedná za vyplnený formulár
meno a priezvisko: Marek Horváth
e-mail: info@slavia-kosice.sk
tel. kontakt (mobil): 0905 644 686</t>
  </si>
  <si>
    <t>plnenie úloh verejného záujmu v športe (1)</t>
  </si>
  <si>
    <t>plnenie úloh verejného záujmu v športe (2)</t>
  </si>
  <si>
    <t>f - plnenie úloh verejného záujmu v športe (1)</t>
  </si>
  <si>
    <t>f - plnenie úloh verejného záujmu v športe (2)</t>
  </si>
  <si>
    <t>1.2026</t>
  </si>
  <si>
    <t>1/2026</t>
  </si>
  <si>
    <t>SLSP a.s.</t>
  </si>
  <si>
    <t>00151653</t>
  </si>
  <si>
    <t xml:space="preserve">poplatok banka - účet - čiast.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</si>
</sst>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21" val="2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8"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1672</v>
      </c>
      <c r="C6" s="205"/>
      <c r="D6" s="205"/>
    </row>
    <row r="7" spans="1:4" s="18" customFormat="1" ht="15" customHeight="1" x14ac:dyDescent="0.2">
      <c r="A7" s="294" t="s">
        <v>4</v>
      </c>
      <c r="C7" s="205"/>
      <c r="D7" s="205"/>
    </row>
    <row r="8" spans="1:4" s="18" customFormat="1" ht="15" customHeight="1" x14ac:dyDescent="0.2">
      <c r="A8" s="269" t="s">
        <v>1327</v>
      </c>
      <c r="C8" s="205"/>
      <c r="D8" s="205"/>
    </row>
    <row r="9" spans="1:4" s="18" customFormat="1" ht="15" customHeight="1" x14ac:dyDescent="0.2">
      <c r="A9" s="269" t="s">
        <v>1328</v>
      </c>
      <c r="C9" s="205"/>
      <c r="D9" s="205"/>
    </row>
    <row r="10" spans="1:4" s="18" customFormat="1" ht="15.75" customHeight="1" x14ac:dyDescent="0.2">
      <c r="A10" s="294" t="s">
        <v>1329</v>
      </c>
      <c r="C10" s="205"/>
      <c r="D10" s="205"/>
    </row>
    <row r="11" spans="1:4" s="18" customFormat="1" ht="42.75" customHeight="1" x14ac:dyDescent="0.2">
      <c r="A11" s="294" t="s">
        <v>1330</v>
      </c>
      <c r="C11" s="205"/>
      <c r="D11" s="205"/>
    </row>
    <row r="12" spans="1:4" s="18" customFormat="1" ht="20.45" customHeight="1" x14ac:dyDescent="0.2">
      <c r="A12" s="302" t="s">
        <v>1349</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1350</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1331</v>
      </c>
    </row>
    <row r="32" spans="1:4" ht="12.6" customHeight="1" x14ac:dyDescent="0.2"/>
    <row r="33" spans="1:3" ht="15.75" customHeight="1" x14ac:dyDescent="0.2">
      <c r="A33" s="19" t="s">
        <v>1332</v>
      </c>
    </row>
    <row r="34" spans="1:3" ht="12.6" customHeight="1" x14ac:dyDescent="0.2"/>
    <row r="35" spans="1:3" ht="51" x14ac:dyDescent="0.2">
      <c r="A35" s="19" t="s">
        <v>1334</v>
      </c>
    </row>
    <row r="36" spans="1:3" ht="12" customHeight="1" x14ac:dyDescent="0.2"/>
    <row r="37" spans="1:3" ht="25.5" x14ac:dyDescent="0.2">
      <c r="A37" s="271" t="s">
        <v>1333</v>
      </c>
    </row>
    <row r="39" spans="1:3" ht="76.5" x14ac:dyDescent="0.2">
      <c r="A39" s="23" t="s">
        <v>1335</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1336</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1337</v>
      </c>
    </row>
    <row r="49" spans="1:1" ht="12" customHeight="1" x14ac:dyDescent="0.2"/>
    <row r="50" spans="1:1" ht="38.25" x14ac:dyDescent="0.2">
      <c r="A50" s="19" t="s">
        <v>1338</v>
      </c>
    </row>
    <row r="51" spans="1:1" ht="12.75" customHeight="1" x14ac:dyDescent="0.2"/>
    <row r="52" spans="1:1" ht="76.5" x14ac:dyDescent="0.2">
      <c r="A52" s="19" t="s">
        <v>1339</v>
      </c>
    </row>
    <row r="53" spans="1:1" ht="12.75" customHeight="1" x14ac:dyDescent="0.2"/>
    <row r="54" spans="1:1" ht="38.25" x14ac:dyDescent="0.2">
      <c r="A54" s="19" t="s">
        <v>1340</v>
      </c>
    </row>
    <row r="56" spans="1:1" x14ac:dyDescent="0.2">
      <c r="A56" s="19" t="s">
        <v>16</v>
      </c>
    </row>
    <row r="58" spans="1:1" x14ac:dyDescent="0.2">
      <c r="A58" s="19" t="s">
        <v>17</v>
      </c>
    </row>
    <row r="60" spans="1:1" ht="121.7" customHeight="1" x14ac:dyDescent="0.2">
      <c r="A60" s="23" t="s">
        <v>1341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1360</v>
      </c>
    </row>
    <row r="73" spans="1:1" ht="38.25" x14ac:dyDescent="0.2">
      <c r="A73" s="23" t="s">
        <v>1361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1351</v>
      </c>
    </row>
    <row r="96" spans="1:2" x14ac:dyDescent="0.2">
      <c r="A96" s="23"/>
    </row>
    <row r="97" spans="1:4" x14ac:dyDescent="0.2">
      <c r="A97" s="260" t="s">
        <v>40</v>
      </c>
    </row>
    <row r="98" spans="1:4" ht="68.45" customHeight="1" x14ac:dyDescent="0.2">
      <c r="A98" s="23" t="s">
        <v>1352</v>
      </c>
    </row>
    <row r="99" spans="1:4" x14ac:dyDescent="0.2">
      <c r="A99" s="23"/>
    </row>
    <row r="100" spans="1:4" x14ac:dyDescent="0.2">
      <c r="A100" s="260" t="s">
        <v>41</v>
      </c>
    </row>
    <row r="101" spans="1:4" ht="89.25" x14ac:dyDescent="0.2">
      <c r="A101" s="23" t="s">
        <v>1353</v>
      </c>
    </row>
    <row r="102" spans="1:4" x14ac:dyDescent="0.2">
      <c r="A102" s="23"/>
    </row>
    <row r="103" spans="1:4" x14ac:dyDescent="0.2">
      <c r="A103" s="295" t="s">
        <v>42</v>
      </c>
    </row>
    <row r="104" spans="1:4" ht="51" x14ac:dyDescent="0.2">
      <c r="A104" s="23" t="s">
        <v>1354</v>
      </c>
    </row>
    <row r="105" spans="1:4" x14ac:dyDescent="0.2">
      <c r="A105" s="23"/>
      <c r="B105" s="20" t="s">
        <v>43</v>
      </c>
    </row>
    <row r="106" spans="1:4" x14ac:dyDescent="0.2">
      <c r="A106" s="260" t="s">
        <v>44</v>
      </c>
    </row>
    <row r="107" spans="1:4" ht="71.25" customHeight="1" x14ac:dyDescent="0.2">
      <c r="A107" s="19" t="s">
        <v>1355</v>
      </c>
    </row>
    <row r="108" spans="1:4" ht="38.25" x14ac:dyDescent="0.2">
      <c r="A108" s="19" t="s">
        <v>1345</v>
      </c>
    </row>
    <row r="109" spans="1:4" ht="25.5" x14ac:dyDescent="0.2">
      <c r="A109" s="19" t="s">
        <v>45</v>
      </c>
    </row>
    <row r="110" spans="1:4" ht="10.5" customHeight="1" x14ac:dyDescent="0.2">
      <c r="D110" s="20" t="s">
        <v>43</v>
      </c>
    </row>
    <row r="111" spans="1:4" ht="99.75" customHeight="1" x14ac:dyDescent="0.2">
      <c r="A111" s="23" t="s">
        <v>1344</v>
      </c>
    </row>
    <row r="112" spans="1:4" ht="25.5" x14ac:dyDescent="0.2">
      <c r="A112" s="19" t="s">
        <v>1343</v>
      </c>
    </row>
    <row r="114" spans="1:2" ht="178.5" x14ac:dyDescent="0.2">
      <c r="A114" s="23" t="s">
        <v>1356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1357</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1346</v>
      </c>
    </row>
    <row r="133" spans="1:1" ht="61.5" customHeight="1" x14ac:dyDescent="0.2">
      <c r="A133" s="301" t="s">
        <v>1358</v>
      </c>
    </row>
    <row r="134" spans="1:1" x14ac:dyDescent="0.2">
      <c r="A134" s="260" t="s">
        <v>1359</v>
      </c>
    </row>
    <row r="135" spans="1:1" ht="102" x14ac:dyDescent="0.2">
      <c r="A135" s="301" t="s">
        <v>1347</v>
      </c>
    </row>
    <row r="136" spans="1:1" x14ac:dyDescent="0.2">
      <c r="A136"/>
    </row>
    <row r="137" spans="1:1" ht="71.45" customHeight="1" x14ac:dyDescent="0.2">
      <c r="A137" s="300" t="s">
        <v>1348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Telovýchovná jednota Slávia Univerzity veterinárskeho lekárstva a farmácie v Košiciach, Cesta pod Hradovou 11, Košice, 040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1251</v>
      </c>
      <c r="E6" s="140" t="s">
        <v>1252</v>
      </c>
      <c r="F6" s="149"/>
      <c r="N6" s="137" t="str">
        <f t="shared" si="0"/>
        <v>f - plnenie úloh verejného záujmu v športe</v>
      </c>
      <c r="O6" s="137" t="s">
        <v>349</v>
      </c>
      <c r="P6" s="137" t="str">
        <f>Spolu!B22</f>
        <v>plnenie úloh verejného záujmu v športe</v>
      </c>
    </row>
    <row r="7" spans="1:16" x14ac:dyDescent="0.2">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35" customHeight="1" x14ac:dyDescent="0.2">
      <c r="A14" s="139" t="s">
        <v>1264</v>
      </c>
      <c r="B14" s="385" t="s">
        <v>1282</v>
      </c>
      <c r="C14" s="386"/>
      <c r="F14" s="311"/>
      <c r="N14" s="137" t="str">
        <f t="shared" si="0"/>
        <v xml:space="preserve">n - </v>
      </c>
      <c r="O14" s="137" t="s">
        <v>364</v>
      </c>
    </row>
    <row r="15" spans="1:16" ht="34.35" customHeight="1" x14ac:dyDescent="0.2">
      <c r="A15" s="139" t="s">
        <v>1283</v>
      </c>
      <c r="B15" s="385"/>
      <c r="C15" s="386"/>
      <c r="F15" s="388"/>
      <c r="N15" s="137" t="str">
        <f t="shared" si="0"/>
        <v xml:space="preserve">o - </v>
      </c>
      <c r="O15" s="137" t="s">
        <v>365</v>
      </c>
    </row>
    <row r="16" spans="1:16" x14ac:dyDescent="0.2">
      <c r="A16" s="139" t="s">
        <v>1267</v>
      </c>
      <c r="B16" s="142">
        <f>F8</f>
        <v>0</v>
      </c>
      <c r="C16" s="137"/>
      <c r="F16" s="388"/>
      <c r="N16" s="137" t="str">
        <f t="shared" si="0"/>
        <v xml:space="preserve">p - </v>
      </c>
      <c r="O16" s="137" t="s">
        <v>366</v>
      </c>
    </row>
    <row r="17" spans="1:16" ht="32.1" customHeight="1" x14ac:dyDescent="0.2">
      <c r="A17" s="139" t="s">
        <v>1270</v>
      </c>
      <c r="B17" s="142">
        <f>F9</f>
        <v>0</v>
      </c>
      <c r="C17" s="137"/>
      <c r="F17" s="388"/>
      <c r="N17" s="137" t="str">
        <f t="shared" si="0"/>
        <v xml:space="preserve">q - </v>
      </c>
      <c r="O17" s="137" t="s">
        <v>367</v>
      </c>
    </row>
    <row r="18" spans="1:16" ht="15.75" thickBot="1" x14ac:dyDescent="0.25">
      <c r="B18" s="193" t="s">
        <v>1284</v>
      </c>
      <c r="C18" s="194">
        <v>31</v>
      </c>
      <c r="N18" s="137" t="str">
        <f t="shared" si="0"/>
        <v xml:space="preserve">r - </v>
      </c>
      <c r="O18" s="137" t="s">
        <v>368</v>
      </c>
    </row>
    <row r="19" spans="1:16" x14ac:dyDescent="0.2">
      <c r="B19" s="193" t="s">
        <v>1272</v>
      </c>
      <c r="C19" s="142" t="str">
        <f>Spolu!C4</f>
        <v>31953441</v>
      </c>
      <c r="F19" s="145" t="s">
        <v>1268</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1273</v>
      </c>
      <c r="G21" s="284">
        <v>421947749446</v>
      </c>
      <c r="H21" s="148"/>
      <c r="N21" s="137" t="str">
        <f>O21&amp;" - "&amp;P21</f>
        <v>026 01 - Šport pre všetkých, školský a univerzitný šport</v>
      </c>
      <c r="O21" s="137" t="s">
        <v>317</v>
      </c>
      <c r="P21" s="137" t="s">
        <v>318</v>
      </c>
    </row>
    <row r="22" spans="1:16" x14ac:dyDescent="0.2">
      <c r="A22" s="137"/>
      <c r="B22" s="137"/>
      <c r="F22" s="147" t="s">
        <v>1274</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1275</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1285</v>
      </c>
    </row>
    <row r="28" spans="1:16" x14ac:dyDescent="0.2">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1287</v>
      </c>
    </row>
    <row r="2" spans="1:2" ht="30" customHeight="1" x14ac:dyDescent="0.2">
      <c r="A2" s="389" t="s">
        <v>1288</v>
      </c>
      <c r="B2" s="389"/>
    </row>
    <row r="3" spans="1:2" x14ac:dyDescent="0.2">
      <c r="A3" s="61" t="s">
        <v>1289</v>
      </c>
      <c r="B3" s="61" t="s">
        <v>1290</v>
      </c>
    </row>
    <row r="4" spans="1:2" x14ac:dyDescent="0.2">
      <c r="A4" s="62" t="s">
        <v>1291</v>
      </c>
      <c r="B4" s="62" t="s">
        <v>1292</v>
      </c>
    </row>
    <row r="5" spans="1:2" x14ac:dyDescent="0.2">
      <c r="A5" s="62" t="s">
        <v>1293</v>
      </c>
      <c r="B5" s="62" t="s">
        <v>1294</v>
      </c>
    </row>
    <row r="6" spans="1:2" x14ac:dyDescent="0.2">
      <c r="A6" s="62" t="s">
        <v>1295</v>
      </c>
      <c r="B6" s="62" t="s">
        <v>1296</v>
      </c>
    </row>
    <row r="7" spans="1:2" x14ac:dyDescent="0.2">
      <c r="A7" s="62" t="s">
        <v>1297</v>
      </c>
      <c r="B7" s="62" t="s">
        <v>1298</v>
      </c>
    </row>
    <row r="8" spans="1:2" x14ac:dyDescent="0.2">
      <c r="A8" s="62" t="s">
        <v>1299</v>
      </c>
      <c r="B8" s="62" t="s">
        <v>1300</v>
      </c>
    </row>
    <row r="9" spans="1:2" x14ac:dyDescent="0.2">
      <c r="A9" s="62" t="s">
        <v>1301</v>
      </c>
      <c r="B9" s="62" t="s">
        <v>1302</v>
      </c>
    </row>
    <row r="10" spans="1:2" x14ac:dyDescent="0.2">
      <c r="A10" s="62" t="s">
        <v>1303</v>
      </c>
      <c r="B10" s="62" t="s">
        <v>1304</v>
      </c>
    </row>
    <row r="11" spans="1:2" x14ac:dyDescent="0.2">
      <c r="A11" s="62" t="s">
        <v>1305</v>
      </c>
      <c r="B11" s="62" t="s">
        <v>1306</v>
      </c>
    </row>
    <row r="12" spans="1:2" x14ac:dyDescent="0.2">
      <c r="A12" s="62" t="s">
        <v>1307</v>
      </c>
      <c r="B12" s="62" t="s">
        <v>1308</v>
      </c>
    </row>
    <row r="13" spans="1:2" x14ac:dyDescent="0.2">
      <c r="A13" s="62" t="s">
        <v>1309</v>
      </c>
      <c r="B13" s="62" t="s">
        <v>1310</v>
      </c>
    </row>
    <row r="14" spans="1:2" x14ac:dyDescent="0.2">
      <c r="A14" s="62" t="s">
        <v>1311</v>
      </c>
      <c r="B14" s="62" t="s">
        <v>1312</v>
      </c>
    </row>
    <row r="15" spans="1:2" x14ac:dyDescent="0.2">
      <c r="A15" s="62" t="s">
        <v>1313</v>
      </c>
      <c r="B15" s="62" t="s">
        <v>1314</v>
      </c>
    </row>
    <row r="16" spans="1:2" x14ac:dyDescent="0.2">
      <c r="A16" s="62" t="s">
        <v>1315</v>
      </c>
      <c r="B16" s="62" t="s">
        <v>1316</v>
      </c>
    </row>
    <row r="17" spans="1:2" x14ac:dyDescent="0.2">
      <c r="A17" s="62" t="s">
        <v>1317</v>
      </c>
      <c r="B17" s="62" t="s">
        <v>1318</v>
      </c>
    </row>
    <row r="18" spans="1:2" x14ac:dyDescent="0.2">
      <c r="A18" s="62" t="s">
        <v>1319</v>
      </c>
      <c r="B18" s="62" t="s">
        <v>1320</v>
      </c>
    </row>
    <row r="19" spans="1:2" x14ac:dyDescent="0.2">
      <c r="A19" s="62" t="s">
        <v>1321</v>
      </c>
      <c r="B19" s="62" t="s">
        <v>1322</v>
      </c>
    </row>
    <row r="20" spans="1:2" x14ac:dyDescent="0.2">
      <c r="A20" s="62" t="s">
        <v>1323</v>
      </c>
      <c r="B20" s="62" t="s">
        <v>1324</v>
      </c>
    </row>
    <row r="21" spans="1:2" x14ac:dyDescent="0.2">
      <c r="A21" s="62" t="s">
        <v>1325</v>
      </c>
      <c r="B21" s="62" t="s">
        <v>1326</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20"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46048</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Telovýchovná jednota Slávia Univerzity veterinárskeho lekárstva a farmácie v Košiciach</v>
      </c>
      <c r="C3" s="338"/>
      <c r="D3" s="338"/>
      <c r="G3" s="252">
        <v>45747</v>
      </c>
    </row>
    <row r="4" spans="1:7" ht="14.25" x14ac:dyDescent="0.2">
      <c r="A4" s="30" t="s">
        <v>313</v>
      </c>
      <c r="B4" s="29" t="str">
        <f>RIGHT("0000"&amp;INDEX(Adr!A:A,Doklady!B102+1),8)</f>
        <v>31953441</v>
      </c>
      <c r="G4" s="252">
        <v>45777</v>
      </c>
    </row>
    <row r="5" spans="1:7" ht="14.25" x14ac:dyDescent="0.2">
      <c r="A5" s="30" t="s">
        <v>314</v>
      </c>
      <c r="B5" s="29" t="str">
        <f>INDEX(Adr!D:D,Doklady!B102+1)&amp;", "&amp;INDEX(Adr!E:E,Doklady!B102+1)</f>
        <v>Cesta pod Hradovou 11, Košice</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5000</v>
      </c>
      <c r="G10" s="252">
        <v>45961</v>
      </c>
    </row>
    <row r="11" spans="1:7" ht="14.25" x14ac:dyDescent="0.2">
      <c r="A11" s="133" t="s">
        <v>319</v>
      </c>
      <c r="B11" s="134" t="s">
        <v>320</v>
      </c>
      <c r="C11" s="175">
        <f>+Spolu!C11</f>
        <v>0</v>
      </c>
      <c r="G11" s="252">
        <v>45991</v>
      </c>
    </row>
    <row r="12" spans="1:7" ht="14.25" x14ac:dyDescent="0.2">
      <c r="A12" s="133" t="s">
        <v>321</v>
      </c>
      <c r="B12" s="134" t="s">
        <v>322</v>
      </c>
      <c r="C12" s="175">
        <v>5000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10000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3" zoomScaleNormal="100" workbookViewId="0">
      <selection activeCell="J11" sqref="J1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INDEX(Adr!B2:B240,Doklady!B102)</f>
        <v>Telovýchovná jednota Slávia Univerzity veterinárskeho lekárstva a farmácie v Košiciach</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INDEX(Adr!A2:A240,Doklady!B102)</f>
        <v>31953441</v>
      </c>
      <c r="I4" s="65">
        <f>Doklady!I101</f>
        <v>46048</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INDEX(Adr!D2:D240,Doklady!B102)&amp;", "&amp;INDEX(Adr!E2:E240,Doklady!B102)&amp;", "&amp;INDEX(Adr!F2:F240,Doklady!B102)</f>
        <v>Cesta pod Hradovou 11, Košice, 040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5000</v>
      </c>
      <c r="D10" s="126">
        <f>C10-E10</f>
        <v>5000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5000</v>
      </c>
      <c r="D12" s="126">
        <f>C12-E12</f>
        <v>5000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10000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2233</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2974</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 (1)</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f</v>
      </c>
      <c r="B54" s="119" t="str">
        <f>Doklady!H2</f>
        <v>plnenie úloh verejného záujmu v športe (2)</v>
      </c>
      <c r="C54" s="73">
        <f>IF(A54&lt;&gt;"",INDEX(FP!D:D,Doklady!B$2+(ROW()-53)),"")</f>
        <v>5000</v>
      </c>
      <c r="D54" s="73">
        <f>IF(A54&lt;&gt;"",Doklady!I2-Doklady!J2,"")</f>
        <v>5000</v>
      </c>
      <c r="E54" s="73">
        <f>IF(A54&lt;&gt;"",MIN(D54,C54)*Doklady!C2/(1-Doklady!C2),"")</f>
        <v>0</v>
      </c>
      <c r="F54" s="71">
        <f>IF(A54&lt;&gt;"",Doklady!J2,"")</f>
        <v>0</v>
      </c>
      <c r="G54" s="73">
        <f t="shared" ref="G54:G117" si="0">+IFERROR(HLOOKUP(IF(RIGHT(B54,15)="bežné transfery",LEFT(B54,LEN(B54)-18),0),$J$40:$K$42,3,0),MIN(C54,D54))</f>
        <v>5000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10000</v>
      </c>
      <c r="D130" s="228">
        <f t="shared" ref="D130:I130" si="9">SUM(D53:D129)</f>
        <v>10000</v>
      </c>
      <c r="E130" s="228">
        <f t="shared" si="9"/>
        <v>0</v>
      </c>
      <c r="F130" s="228">
        <f t="shared" si="9"/>
        <v>0</v>
      </c>
      <c r="G130" s="228">
        <f t="shared" si="9"/>
        <v>10000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t="s">
        <v>3063</v>
      </c>
      <c r="C139" s="74"/>
      <c r="D139" s="74"/>
      <c r="E139" s="74"/>
      <c r="F139" s="74"/>
      <c r="G139" s="74"/>
      <c r="H139" s="74"/>
      <c r="I139" s="74"/>
      <c r="J139" s="85"/>
    </row>
    <row r="140" spans="1:26" ht="12.75" x14ac:dyDescent="0.2">
      <c r="A140" s="9"/>
      <c r="B140" s="279"/>
      <c r="C140" s="229"/>
      <c r="D140" s="372" t="s">
        <v>3062</v>
      </c>
      <c r="E140" s="372"/>
      <c r="F140" s="372"/>
      <c r="G140" s="372"/>
      <c r="H140" s="372"/>
      <c r="I140" s="372"/>
      <c r="J140" s="85"/>
    </row>
    <row r="141" spans="1:26" ht="68.25" customHeight="1" x14ac:dyDescent="0.2">
      <c r="A141" s="9"/>
      <c r="B141" s="281" t="s">
        <v>3064</v>
      </c>
      <c r="C141" s="214"/>
      <c r="D141" s="356" t="s">
        <v>393</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F116" sqref="F116"/>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 (1)</v>
      </c>
      <c r="B1" s="232" t="str">
        <f>INDEX(Adr!A:A,B102+1)</f>
        <v>31953441</v>
      </c>
      <c r="C1" s="233">
        <f>IF(ROW()&lt;=B$3,INDEX(FP!E:E,B$2+ROW()-1),"")</f>
        <v>0</v>
      </c>
      <c r="D1" s="234" t="str">
        <f>IF(ROW()&lt;=B$3,INDEX(FP!F:F,B$2+ROW()-1),"")</f>
        <v>f</v>
      </c>
      <c r="E1" s="234"/>
      <c r="F1" s="234" t="str">
        <f>IF(ROW()&lt;=B$3,INDEX(FP!G:G,B$2+ROW()-1),"")</f>
        <v>026 01</v>
      </c>
      <c r="G1" s="234"/>
      <c r="H1" s="235" t="str">
        <f>IF(ROW()&lt;=B$3,INDEX(FP!C:C,B$2+ROW()-1),"")</f>
        <v>plnenie úloh verejného záujmu v športe (1)</v>
      </c>
      <c r="I1" s="236">
        <f t="shared" ref="I1:I6" si="0">IF(ROW()&lt;=B$3,SUMIF(A$107:A$10042,A1,I$107:I$10042),"")</f>
        <v>5000</v>
      </c>
      <c r="J1" s="236">
        <f t="shared" ref="J1:J32" si="1">IF(ROW()&lt;=B$3,SUMIFS(I$103:I$50042,A$103:A$50042,K1,J$103:J$50042,L1),"")</f>
        <v>0</v>
      </c>
      <c r="K1" s="110" t="str">
        <f>$A1</f>
        <v>f - plnenie úloh verejného záujmu v športe (1)</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f - plnenie úloh verejného záujmu v športe (2)</v>
      </c>
      <c r="B2" s="237">
        <f>MATCH(B1,FP!A:A,0)</f>
        <v>490</v>
      </c>
      <c r="C2" s="233">
        <f>IF(ROW()&lt;=B$3,INDEX(FP!E:E,B$2+ROW()-1),"")</f>
        <v>0</v>
      </c>
      <c r="D2" s="234" t="str">
        <f>IF(ROW()&lt;=B$3,INDEX(FP!F:F,B$2+ROW()-1),"")</f>
        <v>f</v>
      </c>
      <c r="E2" s="234"/>
      <c r="F2" s="234" t="str">
        <f>IF(ROW()&lt;=B$3,INDEX(FP!G:G,B$2+ROW()-1),"")</f>
        <v>026 03</v>
      </c>
      <c r="G2" s="234"/>
      <c r="H2" s="235" t="str">
        <f>IF(ROW()&lt;=B$3,INDEX(FP!C:C,B$2+ROW()-1),"")</f>
        <v>plnenie úloh verejného záujmu v športe (2)</v>
      </c>
      <c r="I2" s="236">
        <f t="shared" si="0"/>
        <v>5000</v>
      </c>
      <c r="J2" s="236">
        <f t="shared" si="1"/>
        <v>0</v>
      </c>
      <c r="K2" s="110" t="str">
        <f>$A2</f>
        <v>f - plnenie úloh verejného záujmu v športe (2)</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f - plnenie úloh verejného záujmu v športe (2)</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2976</v>
      </c>
      <c r="J100" s="375"/>
      <c r="K100" s="89"/>
    </row>
    <row r="101" spans="1:25" ht="15.75" x14ac:dyDescent="0.25">
      <c r="A101" s="373"/>
      <c r="B101" s="373"/>
      <c r="C101" s="373"/>
      <c r="D101" s="373"/>
      <c r="E101" s="373"/>
      <c r="F101" s="373"/>
      <c r="G101" s="373"/>
      <c r="H101" s="373"/>
      <c r="I101" s="374">
        <v>46048</v>
      </c>
      <c r="J101" s="374"/>
    </row>
    <row r="102" spans="1:25" ht="14.25" x14ac:dyDescent="0.2">
      <c r="A102" s="249" t="s">
        <v>398</v>
      </c>
      <c r="B102" s="250">
        <v>221</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3067</v>
      </c>
      <c r="B107" s="14" t="s">
        <v>3039</v>
      </c>
      <c r="C107" s="14" t="s">
        <v>3026</v>
      </c>
      <c r="D107" s="16">
        <v>45968</v>
      </c>
      <c r="E107" s="16">
        <v>45968</v>
      </c>
      <c r="F107" s="14" t="s">
        <v>3027</v>
      </c>
      <c r="G107" s="14" t="s">
        <v>3028</v>
      </c>
      <c r="H107" s="14" t="s">
        <v>3029</v>
      </c>
      <c r="I107" s="15">
        <v>4800</v>
      </c>
      <c r="J107" s="77">
        <v>10</v>
      </c>
      <c r="K107" s="92"/>
    </row>
    <row r="108" spans="1:25" ht="22.5" x14ac:dyDescent="0.2">
      <c r="A108" s="14" t="s">
        <v>3067</v>
      </c>
      <c r="B108" s="14" t="s">
        <v>3040</v>
      </c>
      <c r="C108" s="14" t="s">
        <v>3030</v>
      </c>
      <c r="D108" s="16">
        <v>45990</v>
      </c>
      <c r="E108" s="16">
        <v>45990</v>
      </c>
      <c r="F108" s="14" t="s">
        <v>3031</v>
      </c>
      <c r="G108" s="14" t="s">
        <v>3032</v>
      </c>
      <c r="H108" s="14" t="s">
        <v>3033</v>
      </c>
      <c r="I108" s="15">
        <v>200</v>
      </c>
      <c r="J108" s="77">
        <v>10</v>
      </c>
      <c r="K108" s="92"/>
    </row>
    <row r="109" spans="1:25" ht="12.75" x14ac:dyDescent="0.2">
      <c r="A109" s="14" t="s">
        <v>3068</v>
      </c>
      <c r="B109" s="14" t="s">
        <v>3038</v>
      </c>
      <c r="C109" s="14" t="s">
        <v>3037</v>
      </c>
      <c r="D109" s="16">
        <v>45877</v>
      </c>
      <c r="E109" s="16">
        <v>46021</v>
      </c>
      <c r="F109" s="14" t="s">
        <v>3034</v>
      </c>
      <c r="G109" s="14" t="s">
        <v>3035</v>
      </c>
      <c r="H109" s="14" t="s">
        <v>3036</v>
      </c>
      <c r="I109" s="15">
        <v>565.42999999999995</v>
      </c>
      <c r="J109" s="77">
        <v>10</v>
      </c>
      <c r="K109" s="92"/>
    </row>
    <row r="110" spans="1:25" ht="12.75" x14ac:dyDescent="0.2">
      <c r="A110" s="14" t="s">
        <v>3068</v>
      </c>
      <c r="B110" s="14" t="s">
        <v>3041</v>
      </c>
      <c r="C110" s="14" t="s">
        <v>3042</v>
      </c>
      <c r="D110" s="16">
        <v>45840</v>
      </c>
      <c r="E110" s="16">
        <v>46055</v>
      </c>
      <c r="F110" s="14" t="s">
        <v>3046</v>
      </c>
      <c r="G110" s="14" t="s">
        <v>3044</v>
      </c>
      <c r="H110" s="14" t="s">
        <v>3043</v>
      </c>
      <c r="I110" s="15">
        <v>940</v>
      </c>
      <c r="J110" s="77">
        <v>10</v>
      </c>
      <c r="K110" s="92"/>
    </row>
    <row r="111" spans="1:25" ht="12.75" x14ac:dyDescent="0.2">
      <c r="A111" s="14" t="s">
        <v>3068</v>
      </c>
      <c r="B111" s="14" t="s">
        <v>3048</v>
      </c>
      <c r="C111" s="14" t="s">
        <v>3047</v>
      </c>
      <c r="D111" s="16">
        <v>45933</v>
      </c>
      <c r="E111" s="16">
        <v>46055</v>
      </c>
      <c r="F111" s="14" t="s">
        <v>3049</v>
      </c>
      <c r="G111" s="14" t="s">
        <v>3050</v>
      </c>
      <c r="H111" s="14" t="s">
        <v>3045</v>
      </c>
      <c r="I111" s="15">
        <v>216.85</v>
      </c>
      <c r="J111" s="77">
        <v>10</v>
      </c>
      <c r="K111" s="92"/>
    </row>
    <row r="112" spans="1:25" ht="22.5" x14ac:dyDescent="0.2">
      <c r="A112" s="14" t="s">
        <v>3068</v>
      </c>
      <c r="B112" s="14" t="s">
        <v>3058</v>
      </c>
      <c r="C112" s="14" t="s">
        <v>3056</v>
      </c>
      <c r="D112" s="16">
        <v>45942</v>
      </c>
      <c r="E112" s="16">
        <v>46055</v>
      </c>
      <c r="F112" s="14" t="s">
        <v>3052</v>
      </c>
      <c r="G112" s="14" t="s">
        <v>3054</v>
      </c>
      <c r="H112" s="14" t="s">
        <v>3051</v>
      </c>
      <c r="I112" s="15">
        <v>278.3</v>
      </c>
      <c r="J112" s="77">
        <v>10</v>
      </c>
      <c r="K112" s="92"/>
    </row>
    <row r="113" spans="1:11" ht="22.5" x14ac:dyDescent="0.2">
      <c r="A113" s="14" t="s">
        <v>3068</v>
      </c>
      <c r="B113" s="14" t="s">
        <v>3057</v>
      </c>
      <c r="C113" s="14" t="s">
        <v>3055</v>
      </c>
      <c r="D113" s="16">
        <v>45936</v>
      </c>
      <c r="E113" s="16">
        <v>46055</v>
      </c>
      <c r="F113" s="14" t="s">
        <v>3053</v>
      </c>
      <c r="G113" s="14" t="s">
        <v>3054</v>
      </c>
      <c r="H113" s="14" t="s">
        <v>3051</v>
      </c>
      <c r="I113" s="15">
        <v>299.16000000000003</v>
      </c>
      <c r="J113" s="77">
        <v>10</v>
      </c>
      <c r="K113" s="92"/>
    </row>
    <row r="114" spans="1:11" ht="12.75" x14ac:dyDescent="0.2">
      <c r="A114" s="14" t="s">
        <v>3068</v>
      </c>
      <c r="B114" s="14" t="s">
        <v>3059</v>
      </c>
      <c r="C114" s="14" t="s">
        <v>3061</v>
      </c>
      <c r="D114" s="16">
        <v>45839</v>
      </c>
      <c r="E114" s="16">
        <v>46055</v>
      </c>
      <c r="F114" s="14" t="s">
        <v>3060</v>
      </c>
      <c r="G114" s="14" t="s">
        <v>3044</v>
      </c>
      <c r="H114" s="14" t="s">
        <v>3043</v>
      </c>
      <c r="I114" s="15">
        <v>2700</v>
      </c>
      <c r="J114" s="77">
        <v>10</v>
      </c>
      <c r="K114" s="92"/>
    </row>
    <row r="115" spans="1:11" ht="12.75" x14ac:dyDescent="0.2">
      <c r="A115" s="14" t="s">
        <v>3068</v>
      </c>
      <c r="B115" s="14" t="s">
        <v>3069</v>
      </c>
      <c r="C115" s="14" t="s">
        <v>3070</v>
      </c>
      <c r="D115" s="16">
        <v>46053</v>
      </c>
      <c r="E115" s="16">
        <v>46055</v>
      </c>
      <c r="F115" s="14" t="s">
        <v>3073</v>
      </c>
      <c r="G115" s="14" t="s">
        <v>3072</v>
      </c>
      <c r="H115" s="14" t="s">
        <v>3071</v>
      </c>
      <c r="I115" s="15">
        <v>0.26</v>
      </c>
      <c r="J115" s="77">
        <v>10</v>
      </c>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2">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2">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2">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2">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2">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4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2">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2">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x14ac:dyDescent="0.2">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x14ac:dyDescent="0.2">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x14ac:dyDescent="0.2">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x14ac:dyDescent="0.2">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x14ac:dyDescent="0.2">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x14ac:dyDescent="0.2">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x14ac:dyDescent="0.2">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x14ac:dyDescent="0.2">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x14ac:dyDescent="0.2">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x14ac:dyDescent="0.2">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x14ac:dyDescent="0.2">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2.75" x14ac:dyDescent="0.2">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75" x14ac:dyDescent="0.2">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x14ac:dyDescent="0.2">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x14ac:dyDescent="0.2">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2.75" x14ac:dyDescent="0.2">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x14ac:dyDescent="0.2">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x14ac:dyDescent="0.2">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x14ac:dyDescent="0.2">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x14ac:dyDescent="0.2">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x14ac:dyDescent="0.2">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x14ac:dyDescent="0.2">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x14ac:dyDescent="0.2">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x14ac:dyDescent="0.2">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x14ac:dyDescent="0.2">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x14ac:dyDescent="0.2">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x14ac:dyDescent="0.2">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x14ac:dyDescent="0.2">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2.75" x14ac:dyDescent="0.2">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2.75" x14ac:dyDescent="0.2">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x14ac:dyDescent="0.2">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x14ac:dyDescent="0.2">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x14ac:dyDescent="0.2">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x14ac:dyDescent="0.2">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x14ac:dyDescent="0.2">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x14ac:dyDescent="0.2">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x14ac:dyDescent="0.2">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x14ac:dyDescent="0.2">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x14ac:dyDescent="0.2">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x14ac:dyDescent="0.2">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x14ac:dyDescent="0.2">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2.75" x14ac:dyDescent="0.2">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x14ac:dyDescent="0.2">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x14ac:dyDescent="0.2">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x14ac:dyDescent="0.2">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x14ac:dyDescent="0.2">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2.75" x14ac:dyDescent="0.2">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x14ac:dyDescent="0.2">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x14ac:dyDescent="0.2">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x14ac:dyDescent="0.2">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x14ac:dyDescent="0.2">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x14ac:dyDescent="0.2">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x14ac:dyDescent="0.2">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x14ac:dyDescent="0.2">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2.75" x14ac:dyDescent="0.2">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2.75" x14ac:dyDescent="0.2">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x14ac:dyDescent="0.2">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2.75" x14ac:dyDescent="0.2">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2.5" x14ac:dyDescent="0.2">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2.5" x14ac:dyDescent="0.2">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x14ac:dyDescent="0.2">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ht="22.5" x14ac:dyDescent="0.2">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2.75" x14ac:dyDescent="0.2">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75" x14ac:dyDescent="0.2">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2.75" x14ac:dyDescent="0.2">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x14ac:dyDescent="0.2">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x14ac:dyDescent="0.2">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2.5" x14ac:dyDescent="0.2">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2.75" x14ac:dyDescent="0.2">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x14ac:dyDescent="0.2">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x14ac:dyDescent="0.2">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x14ac:dyDescent="0.2">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x14ac:dyDescent="0.2">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2.75" x14ac:dyDescent="0.2">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x14ac:dyDescent="0.2">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x14ac:dyDescent="0.2">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x14ac:dyDescent="0.2">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x14ac:dyDescent="0.2">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x14ac:dyDescent="0.2">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x14ac:dyDescent="0.2">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x14ac:dyDescent="0.2">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x14ac:dyDescent="0.2">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x14ac:dyDescent="0.2">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x14ac:dyDescent="0.2">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x14ac:dyDescent="0.2">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x14ac:dyDescent="0.2">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x14ac:dyDescent="0.2">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x14ac:dyDescent="0.2">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x14ac:dyDescent="0.2">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x14ac:dyDescent="0.2">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x14ac:dyDescent="0.2">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x14ac:dyDescent="0.2">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x14ac:dyDescent="0.2">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2.75" x14ac:dyDescent="0.2">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x14ac:dyDescent="0.2">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x14ac:dyDescent="0.2">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x14ac:dyDescent="0.2">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2.75" x14ac:dyDescent="0.2">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x14ac:dyDescent="0.2">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2.75" x14ac:dyDescent="0.2">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2.75" x14ac:dyDescent="0.2">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2.75" x14ac:dyDescent="0.2">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x14ac:dyDescent="0.2">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x14ac:dyDescent="0.2">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x14ac:dyDescent="0.2">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2.75" x14ac:dyDescent="0.2">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x14ac:dyDescent="0.2">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75" x14ac:dyDescent="0.2">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2.75" x14ac:dyDescent="0.2">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x14ac:dyDescent="0.2">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x14ac:dyDescent="0.2">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x14ac:dyDescent="0.2">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2.75" x14ac:dyDescent="0.2">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x14ac:dyDescent="0.2">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x14ac:dyDescent="0.2">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479" activePane="bottomLeft" state="frozen"/>
      <selection activeCell="I2" sqref="I2:L73"/>
      <selection pane="bottomLeft" activeCell="C492" sqref="C49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2.5" x14ac:dyDescent="0.2">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ht="22.5" x14ac:dyDescent="0.2">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2.5" x14ac:dyDescent="0.2">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ht="22.5" x14ac:dyDescent="0.2">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ht="22.5" x14ac:dyDescent="0.2">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ht="22.5" x14ac:dyDescent="0.2">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ht="22.5" x14ac:dyDescent="0.2">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ht="22.5" x14ac:dyDescent="0.2">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ht="22.5" x14ac:dyDescent="0.2">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ht="22.5" x14ac:dyDescent="0.2">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2.5" x14ac:dyDescent="0.2">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33.75" x14ac:dyDescent="0.2">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33.75" x14ac:dyDescent="0.2">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2.5" x14ac:dyDescent="0.2">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ht="22.5" x14ac:dyDescent="0.2">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ht="22.5" x14ac:dyDescent="0.2">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2.5" x14ac:dyDescent="0.2">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ht="22.5" x14ac:dyDescent="0.2">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2.5" x14ac:dyDescent="0.2">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3065</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 (1)</v>
      </c>
      <c r="N490" s="3" t="str">
        <f t="shared" si="54"/>
        <v>31953441fB</v>
      </c>
    </row>
    <row r="491" spans="1:14" x14ac:dyDescent="0.2">
      <c r="A491" s="166" t="s">
        <v>2902</v>
      </c>
      <c r="B491" s="204" t="str">
        <f>VLOOKUP(A491,Adr!A:B,2,FALSE)</f>
        <v>Telovýchovná jednota Slávia Univerzity veterinárskeho lekárstva a farmácie v Košiciach</v>
      </c>
      <c r="C491" s="185" t="s">
        <v>3066</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 (2)</v>
      </c>
      <c r="N491" s="3" t="str">
        <f t="shared" si="54"/>
        <v>31953441fB</v>
      </c>
    </row>
    <row r="492" spans="1:14" x14ac:dyDescent="0.2">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2.5" x14ac:dyDescent="0.2">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1025</v>
      </c>
      <c r="B1" s="2"/>
      <c r="C1" s="2" t="s">
        <v>336</v>
      </c>
      <c r="D1" s="2" t="s">
        <v>1192</v>
      </c>
      <c r="E1" s="2" t="s">
        <v>1193</v>
      </c>
      <c r="F1" s="2" t="s">
        <v>315</v>
      </c>
      <c r="G1" s="2" t="s">
        <v>1194</v>
      </c>
      <c r="H1" s="2"/>
      <c r="I1" s="2" t="s">
        <v>315</v>
      </c>
      <c r="J1" s="2" t="s">
        <v>1195</v>
      </c>
      <c r="K1" s="2"/>
      <c r="L1" s="2"/>
      <c r="M1" s="2"/>
      <c r="N1" s="2"/>
    </row>
    <row r="2" spans="1:14" x14ac:dyDescent="0.2">
      <c r="A2" t="s">
        <v>1196</v>
      </c>
      <c r="C2" t="s">
        <v>339</v>
      </c>
      <c r="D2" t="s">
        <v>1197</v>
      </c>
      <c r="E2">
        <v>1</v>
      </c>
      <c r="F2" t="s">
        <v>319</v>
      </c>
      <c r="G2" t="s">
        <v>1198</v>
      </c>
      <c r="I2" t="s">
        <v>317</v>
      </c>
      <c r="J2" t="s">
        <v>1199</v>
      </c>
    </row>
    <row r="3" spans="1:14" x14ac:dyDescent="0.2">
      <c r="A3" t="s">
        <v>1031</v>
      </c>
      <c r="C3" t="s">
        <v>341</v>
      </c>
      <c r="D3" t="s">
        <v>1200</v>
      </c>
      <c r="E3">
        <v>1</v>
      </c>
      <c r="F3" t="s">
        <v>319</v>
      </c>
      <c r="G3" t="s">
        <v>1198</v>
      </c>
      <c r="I3" t="s">
        <v>319</v>
      </c>
      <c r="J3" t="s">
        <v>320</v>
      </c>
    </row>
    <row r="4" spans="1:14" x14ac:dyDescent="0.2">
      <c r="A4" t="s">
        <v>1096</v>
      </c>
      <c r="C4" t="s">
        <v>343</v>
      </c>
      <c r="D4" t="s">
        <v>1201</v>
      </c>
      <c r="E4">
        <v>1</v>
      </c>
      <c r="F4" t="s">
        <v>319</v>
      </c>
      <c r="G4" t="s">
        <v>1198</v>
      </c>
      <c r="I4" t="s">
        <v>321</v>
      </c>
      <c r="J4" t="s">
        <v>322</v>
      </c>
    </row>
    <row r="5" spans="1:14" x14ac:dyDescent="0.2">
      <c r="A5" t="s">
        <v>1051</v>
      </c>
      <c r="C5" t="s">
        <v>345</v>
      </c>
      <c r="D5" t="s">
        <v>1202</v>
      </c>
      <c r="E5">
        <v>1</v>
      </c>
      <c r="F5" t="s">
        <v>319</v>
      </c>
      <c r="G5" t="s">
        <v>1198</v>
      </c>
      <c r="I5" t="s">
        <v>323</v>
      </c>
      <c r="J5" t="s">
        <v>324</v>
      </c>
    </row>
    <row r="6" spans="1:14" x14ac:dyDescent="0.2">
      <c r="A6" t="s">
        <v>1203</v>
      </c>
      <c r="C6" t="s">
        <v>347</v>
      </c>
      <c r="D6" t="s">
        <v>1204</v>
      </c>
      <c r="E6">
        <v>1</v>
      </c>
      <c r="F6" t="s">
        <v>319</v>
      </c>
      <c r="G6" t="s">
        <v>1198</v>
      </c>
      <c r="I6" t="s">
        <v>325</v>
      </c>
      <c r="J6" t="s">
        <v>1205</v>
      </c>
    </row>
    <row r="7" spans="1:14" x14ac:dyDescent="0.2">
      <c r="A7" t="s">
        <v>1206</v>
      </c>
      <c r="C7" t="s">
        <v>349</v>
      </c>
      <c r="D7" t="s">
        <v>1207</v>
      </c>
      <c r="E7">
        <v>2</v>
      </c>
      <c r="F7" t="s">
        <v>321</v>
      </c>
      <c r="G7" t="s">
        <v>1208</v>
      </c>
    </row>
    <row r="8" spans="1:14" x14ac:dyDescent="0.2">
      <c r="A8" t="s">
        <v>1060</v>
      </c>
      <c r="C8" t="s">
        <v>351</v>
      </c>
      <c r="D8" t="s">
        <v>1209</v>
      </c>
      <c r="E8">
        <v>3</v>
      </c>
      <c r="F8" t="s">
        <v>321</v>
      </c>
      <c r="G8" t="s">
        <v>1210</v>
      </c>
    </row>
    <row r="9" spans="1:14" x14ac:dyDescent="0.2">
      <c r="A9" t="s">
        <v>1211</v>
      </c>
      <c r="C9" t="s">
        <v>353</v>
      </c>
      <c r="D9" t="s">
        <v>1212</v>
      </c>
      <c r="E9">
        <v>3</v>
      </c>
      <c r="F9" t="s">
        <v>321</v>
      </c>
      <c r="G9" t="s">
        <v>1213</v>
      </c>
    </row>
    <row r="10" spans="1:14" x14ac:dyDescent="0.2">
      <c r="A10" t="s">
        <v>1135</v>
      </c>
      <c r="C10" t="s">
        <v>355</v>
      </c>
      <c r="D10" t="s">
        <v>1214</v>
      </c>
      <c r="E10">
        <v>4</v>
      </c>
      <c r="F10" t="s">
        <v>321</v>
      </c>
      <c r="G10" t="s">
        <v>1215</v>
      </c>
    </row>
    <row r="11" spans="1:14" x14ac:dyDescent="0.2">
      <c r="A11" t="s">
        <v>1137</v>
      </c>
      <c r="C11" t="s">
        <v>356</v>
      </c>
      <c r="D11" t="s">
        <v>1216</v>
      </c>
      <c r="E11">
        <v>4</v>
      </c>
      <c r="F11" t="s">
        <v>317</v>
      </c>
      <c r="G11" t="s">
        <v>1215</v>
      </c>
    </row>
    <row r="12" spans="1:14" x14ac:dyDescent="0.2">
      <c r="A12" t="s">
        <v>1098</v>
      </c>
      <c r="C12" t="s">
        <v>358</v>
      </c>
      <c r="D12" t="s">
        <v>1217</v>
      </c>
      <c r="E12">
        <v>4</v>
      </c>
      <c r="F12" t="s">
        <v>317</v>
      </c>
      <c r="G12" t="s">
        <v>1215</v>
      </c>
    </row>
    <row r="13" spans="1:14" x14ac:dyDescent="0.2">
      <c r="A13" t="s">
        <v>1139</v>
      </c>
      <c r="C13" t="s">
        <v>360</v>
      </c>
      <c r="D13" t="s">
        <v>1218</v>
      </c>
      <c r="E13">
        <v>4</v>
      </c>
      <c r="F13" t="s">
        <v>325</v>
      </c>
      <c r="G13" t="s">
        <v>1215</v>
      </c>
    </row>
    <row r="14" spans="1:14" x14ac:dyDescent="0.2">
      <c r="A14" t="s">
        <v>1033</v>
      </c>
      <c r="C14" t="s">
        <v>362</v>
      </c>
      <c r="D14" t="s">
        <v>1219</v>
      </c>
      <c r="E14">
        <v>4</v>
      </c>
      <c r="F14" t="s">
        <v>321</v>
      </c>
      <c r="G14" t="s">
        <v>1215</v>
      </c>
    </row>
    <row r="15" spans="1:14" x14ac:dyDescent="0.2">
      <c r="A15" t="s">
        <v>1035</v>
      </c>
      <c r="C15" t="s">
        <v>364</v>
      </c>
    </row>
    <row r="16" spans="1:14" x14ac:dyDescent="0.2">
      <c r="A16" t="s">
        <v>1100</v>
      </c>
      <c r="C16" t="s">
        <v>365</v>
      </c>
    </row>
    <row r="17" spans="1:3" x14ac:dyDescent="0.2">
      <c r="A17" t="s">
        <v>1062</v>
      </c>
      <c r="C17" t="s">
        <v>366</v>
      </c>
    </row>
    <row r="18" spans="1:3" x14ac:dyDescent="0.2">
      <c r="A18" t="s">
        <v>1102</v>
      </c>
      <c r="C18" t="s">
        <v>367</v>
      </c>
    </row>
    <row r="19" spans="1:3" x14ac:dyDescent="0.2">
      <c r="A19" t="s">
        <v>1104</v>
      </c>
      <c r="C19" t="s">
        <v>368</v>
      </c>
    </row>
    <row r="20" spans="1:3" x14ac:dyDescent="0.2">
      <c r="A20" t="s">
        <v>1141</v>
      </c>
      <c r="C20" t="s">
        <v>1220</v>
      </c>
    </row>
    <row r="21" spans="1:3" x14ac:dyDescent="0.2">
      <c r="A21" t="s">
        <v>1221</v>
      </c>
      <c r="C21" t="s">
        <v>1222</v>
      </c>
    </row>
    <row r="22" spans="1:3" x14ac:dyDescent="0.2">
      <c r="A22" t="s">
        <v>1223</v>
      </c>
      <c r="C22" t="s">
        <v>1224</v>
      </c>
    </row>
    <row r="23" spans="1:3" x14ac:dyDescent="0.2">
      <c r="A23" t="s">
        <v>1143</v>
      </c>
      <c r="C23" t="s">
        <v>1225</v>
      </c>
    </row>
    <row r="24" spans="1:3" x14ac:dyDescent="0.2">
      <c r="A24" t="s">
        <v>1226</v>
      </c>
      <c r="C24" t="s">
        <v>1227</v>
      </c>
    </row>
    <row r="25" spans="1:3" x14ac:dyDescent="0.2">
      <c r="A25" t="s">
        <v>1145</v>
      </c>
      <c r="C25" t="s">
        <v>1228</v>
      </c>
    </row>
    <row r="26" spans="1:3" x14ac:dyDescent="0.2">
      <c r="A26" t="s">
        <v>1106</v>
      </c>
      <c r="C26" t="s">
        <v>1229</v>
      </c>
    </row>
    <row r="27" spans="1:3" x14ac:dyDescent="0.2">
      <c r="A27" t="s">
        <v>1047</v>
      </c>
      <c r="C27" t="s">
        <v>1230</v>
      </c>
    </row>
    <row r="28" spans="1:3" x14ac:dyDescent="0.2">
      <c r="A28" t="s">
        <v>1066</v>
      </c>
    </row>
    <row r="29" spans="1:3" x14ac:dyDescent="0.2">
      <c r="A29" t="s">
        <v>1068</v>
      </c>
    </row>
    <row r="30" spans="1:3" x14ac:dyDescent="0.2">
      <c r="A30" t="s">
        <v>1147</v>
      </c>
    </row>
    <row r="31" spans="1:3" x14ac:dyDescent="0.2">
      <c r="A31" t="s">
        <v>1108</v>
      </c>
    </row>
    <row r="32" spans="1:3" x14ac:dyDescent="0.2">
      <c r="A32" t="s">
        <v>1149</v>
      </c>
    </row>
    <row r="33" spans="1:1" x14ac:dyDescent="0.2">
      <c r="A33" t="s">
        <v>1072</v>
      </c>
    </row>
    <row r="34" spans="1:1" x14ac:dyDescent="0.2">
      <c r="A34" t="s">
        <v>1151</v>
      </c>
    </row>
    <row r="35" spans="1:1" x14ac:dyDescent="0.2">
      <c r="A35" t="s">
        <v>1171</v>
      </c>
    </row>
    <row r="36" spans="1:1" x14ac:dyDescent="0.2">
      <c r="A36" t="s">
        <v>1074</v>
      </c>
    </row>
    <row r="37" spans="1:1" x14ac:dyDescent="0.2">
      <c r="A37" t="s">
        <v>1153</v>
      </c>
    </row>
    <row r="38" spans="1:1" x14ac:dyDescent="0.2">
      <c r="A38" t="s">
        <v>1231</v>
      </c>
    </row>
    <row r="39" spans="1:1" x14ac:dyDescent="0.2">
      <c r="A39" t="s">
        <v>1155</v>
      </c>
    </row>
    <row r="40" spans="1:1" x14ac:dyDescent="0.2">
      <c r="A40" t="s">
        <v>1189</v>
      </c>
    </row>
    <row r="41" spans="1:1" x14ac:dyDescent="0.2">
      <c r="A41" t="s">
        <v>1049</v>
      </c>
    </row>
    <row r="42" spans="1:1" x14ac:dyDescent="0.2">
      <c r="A42" t="s">
        <v>1112</v>
      </c>
    </row>
    <row r="43" spans="1:1" x14ac:dyDescent="0.2">
      <c r="A43" t="s">
        <v>1232</v>
      </c>
    </row>
    <row r="44" spans="1:1" x14ac:dyDescent="0.2">
      <c r="A44" t="s">
        <v>1233</v>
      </c>
    </row>
    <row r="45" spans="1:1" x14ac:dyDescent="0.2">
      <c r="A45" t="s">
        <v>1234</v>
      </c>
    </row>
    <row r="46" spans="1:1" x14ac:dyDescent="0.2">
      <c r="A46" t="s">
        <v>1157</v>
      </c>
    </row>
    <row r="47" spans="1:1" x14ac:dyDescent="0.2">
      <c r="A47" t="s">
        <v>1076</v>
      </c>
    </row>
    <row r="48" spans="1:1" x14ac:dyDescent="0.2">
      <c r="A48" t="s">
        <v>1116</v>
      </c>
    </row>
    <row r="49" spans="1:1" x14ac:dyDescent="0.2">
      <c r="A49" t="s">
        <v>1114</v>
      </c>
    </row>
    <row r="50" spans="1:1" x14ac:dyDescent="0.2">
      <c r="A50" t="s">
        <v>1191</v>
      </c>
    </row>
    <row r="51" spans="1:1" x14ac:dyDescent="0.2">
      <c r="A51" t="s">
        <v>1159</v>
      </c>
    </row>
    <row r="52" spans="1:1" x14ac:dyDescent="0.2">
      <c r="A52" t="s">
        <v>1078</v>
      </c>
    </row>
    <row r="53" spans="1:1" x14ac:dyDescent="0.2">
      <c r="A53" t="s">
        <v>1235</v>
      </c>
    </row>
    <row r="54" spans="1:1" x14ac:dyDescent="0.2">
      <c r="A54" t="s">
        <v>1161</v>
      </c>
    </row>
    <row r="55" spans="1:1" x14ac:dyDescent="0.2">
      <c r="A55" t="s">
        <v>1236</v>
      </c>
    </row>
    <row r="56" spans="1:1" x14ac:dyDescent="0.2">
      <c r="A56" t="s">
        <v>1082</v>
      </c>
    </row>
    <row r="57" spans="1:1" x14ac:dyDescent="0.2">
      <c r="A57" t="s">
        <v>1237</v>
      </c>
    </row>
    <row r="58" spans="1:1" x14ac:dyDescent="0.2">
      <c r="A58" t="s">
        <v>1187</v>
      </c>
    </row>
    <row r="59" spans="1:1" x14ac:dyDescent="0.2">
      <c r="A59" t="s">
        <v>1238</v>
      </c>
    </row>
    <row r="60" spans="1:1" x14ac:dyDescent="0.2">
      <c r="A60" t="s">
        <v>1163</v>
      </c>
    </row>
    <row r="61" spans="1:1" x14ac:dyDescent="0.2">
      <c r="A61" t="s">
        <v>1239</v>
      </c>
    </row>
    <row r="62" spans="1:1" x14ac:dyDescent="0.2">
      <c r="A62" t="s">
        <v>1165</v>
      </c>
    </row>
    <row r="63" spans="1:1" x14ac:dyDescent="0.2">
      <c r="A63" t="s">
        <v>1240</v>
      </c>
    </row>
    <row r="64" spans="1:1" x14ac:dyDescent="0.2">
      <c r="A64" t="s">
        <v>1084</v>
      </c>
    </row>
    <row r="65" spans="1:1" x14ac:dyDescent="0.2">
      <c r="A65" t="s">
        <v>1167</v>
      </c>
    </row>
    <row r="66" spans="1:1" x14ac:dyDescent="0.2">
      <c r="A66" t="s">
        <v>1119</v>
      </c>
    </row>
    <row r="67" spans="1:1" x14ac:dyDescent="0.2">
      <c r="A67" t="s">
        <v>1241</v>
      </c>
    </row>
    <row r="68" spans="1:1" x14ac:dyDescent="0.2">
      <c r="A68" t="s">
        <v>1169</v>
      </c>
    </row>
    <row r="69" spans="1:1" x14ac:dyDescent="0.2">
      <c r="A69" t="s">
        <v>1242</v>
      </c>
    </row>
    <row r="70" spans="1:1" x14ac:dyDescent="0.2">
      <c r="A70" t="s">
        <v>1243</v>
      </c>
    </row>
    <row r="71" spans="1:1" x14ac:dyDescent="0.2">
      <c r="A71" t="s">
        <v>1043</v>
      </c>
    </row>
    <row r="72" spans="1:1" x14ac:dyDescent="0.2">
      <c r="A72" t="s">
        <v>1086</v>
      </c>
    </row>
    <row r="73" spans="1:1" x14ac:dyDescent="0.2">
      <c r="A73" t="s">
        <v>1244</v>
      </c>
    </row>
    <row r="74" spans="1:1" x14ac:dyDescent="0.2">
      <c r="A74" t="s">
        <v>1088</v>
      </c>
    </row>
    <row r="75" spans="1:1" x14ac:dyDescent="0.2">
      <c r="A75" t="s">
        <v>1090</v>
      </c>
    </row>
    <row r="76" spans="1:1" x14ac:dyDescent="0.2">
      <c r="A76" t="s">
        <v>1121</v>
      </c>
    </row>
    <row r="77" spans="1:1" x14ac:dyDescent="0.2">
      <c r="A77" t="s">
        <v>1123</v>
      </c>
    </row>
    <row r="78" spans="1:1" x14ac:dyDescent="0.2">
      <c r="A78" t="s">
        <v>1245</v>
      </c>
    </row>
    <row r="79" spans="1:1" x14ac:dyDescent="0.2">
      <c r="A79" t="s">
        <v>1246</v>
      </c>
    </row>
    <row r="80" spans="1:1" x14ac:dyDescent="0.2">
      <c r="A80" t="s">
        <v>1125</v>
      </c>
    </row>
    <row r="81" spans="1:1" x14ac:dyDescent="0.2">
      <c r="A81" t="s">
        <v>1127</v>
      </c>
    </row>
    <row r="82" spans="1:1" x14ac:dyDescent="0.2">
      <c r="A82" t="s">
        <v>1185</v>
      </c>
    </row>
    <row r="83" spans="1:1" x14ac:dyDescent="0.2">
      <c r="A83" t="s">
        <v>1247</v>
      </c>
    </row>
    <row r="84" spans="1:1" x14ac:dyDescent="0.2">
      <c r="A84" t="s">
        <v>1173</v>
      </c>
    </row>
    <row r="85" spans="1:1" x14ac:dyDescent="0.2">
      <c r="A85" t="s">
        <v>1045</v>
      </c>
    </row>
    <row r="86" spans="1:1" x14ac:dyDescent="0.2">
      <c r="A86" t="s">
        <v>1056</v>
      </c>
    </row>
    <row r="87" spans="1:1" x14ac:dyDescent="0.2">
      <c r="A87" t="s">
        <v>1175</v>
      </c>
    </row>
    <row r="88" spans="1:1" x14ac:dyDescent="0.2">
      <c r="A88" t="s">
        <v>1129</v>
      </c>
    </row>
    <row r="89" spans="1:1" x14ac:dyDescent="0.2">
      <c r="A89" t="s">
        <v>1080</v>
      </c>
    </row>
    <row r="90" spans="1:1" x14ac:dyDescent="0.2">
      <c r="A90" t="s">
        <v>1092</v>
      </c>
    </row>
    <row r="91" spans="1:1" x14ac:dyDescent="0.2">
      <c r="A91" t="s">
        <v>1131</v>
      </c>
    </row>
    <row r="92" spans="1:1" x14ac:dyDescent="0.2">
      <c r="A92" t="s">
        <v>1177</v>
      </c>
    </row>
    <row r="93" spans="1:1" x14ac:dyDescent="0.2">
      <c r="A93" t="s">
        <v>1248</v>
      </c>
    </row>
    <row r="94" spans="1:1" x14ac:dyDescent="0.2">
      <c r="A94" t="s">
        <v>1179</v>
      </c>
    </row>
    <row r="95" spans="1:1" x14ac:dyDescent="0.2">
      <c r="A95" t="s">
        <v>1094</v>
      </c>
    </row>
    <row r="96" spans="1:1" x14ac:dyDescent="0.2">
      <c r="A96" t="s">
        <v>1181</v>
      </c>
    </row>
    <row r="97" spans="1:1" x14ac:dyDescent="0.2">
      <c r="A97" t="s">
        <v>1037</v>
      </c>
    </row>
    <row r="98" spans="1:1" x14ac:dyDescent="0.2">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Telovýchovná jednota Slávia Univerzity veterinárskeho lekárstva a farmácie v Košiciach, Cesta pod Hradovou 11, Košice, 040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1249</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1250</v>
      </c>
      <c r="N5" s="137" t="str">
        <f t="shared" si="0"/>
        <v>e - rozvoj športov, ktoré nie sú uznanými podľa zákona č. 440/2015 Z. z.</v>
      </c>
      <c r="O5" s="137" t="s">
        <v>347</v>
      </c>
      <c r="P5" s="137" t="s">
        <v>352</v>
      </c>
    </row>
    <row r="6" spans="1:16" ht="30" x14ac:dyDescent="0.2">
      <c r="C6" s="138" t="s">
        <v>1251</v>
      </c>
      <c r="E6" s="140" t="s">
        <v>1252</v>
      </c>
      <c r="F6" s="149"/>
      <c r="N6" s="137" t="str">
        <f t="shared" si="0"/>
        <v>f - organizovanie významných a tradičných športových podujatí na území SR v roku 2020</v>
      </c>
      <c r="O6" s="137" t="s">
        <v>349</v>
      </c>
      <c r="P6" s="137" t="s">
        <v>1253</v>
      </c>
    </row>
    <row r="7" spans="1:16" x14ac:dyDescent="0.2">
      <c r="C7" s="138" t="s">
        <v>1254</v>
      </c>
      <c r="E7" s="140" t="s">
        <v>1255</v>
      </c>
      <c r="F7" s="150"/>
      <c r="N7" s="137" t="str">
        <f t="shared" si="0"/>
        <v>g - projekty školského, univerzitného športu a športu pre všetkých</v>
      </c>
      <c r="O7" s="137" t="s">
        <v>351</v>
      </c>
      <c r="P7" s="137" t="s">
        <v>1256</v>
      </c>
    </row>
    <row r="8" spans="1:16" x14ac:dyDescent="0.2">
      <c r="C8" s="138" t="s">
        <v>1667</v>
      </c>
      <c r="E8" s="140" t="s">
        <v>1257</v>
      </c>
      <c r="F8" s="151"/>
      <c r="N8" s="137" t="str">
        <f t="shared" si="0"/>
        <v>h - podpora a rozvoj turistických a cykloturistických trás</v>
      </c>
      <c r="O8" s="137" t="s">
        <v>353</v>
      </c>
      <c r="P8" s="137" t="s">
        <v>354</v>
      </c>
    </row>
    <row r="9" spans="1:16" x14ac:dyDescent="0.2">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
      <c r="N10" s="137" t="str">
        <f t="shared" si="0"/>
        <v>j - projekty pre popularizáciu pohybových aktivít detí, mládeže a seniorov</v>
      </c>
      <c r="O10" s="137" t="s">
        <v>356</v>
      </c>
      <c r="P10" s="137" t="s">
        <v>1260</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1262</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 customHeight="1" thickBot="1" x14ac:dyDescent="0.25">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
      <c r="A17" s="139" t="s">
        <v>1270</v>
      </c>
      <c r="B17" s="254" t="s">
        <v>1271</v>
      </c>
      <c r="C17" s="194"/>
      <c r="E17" s="147"/>
      <c r="F17" s="282"/>
      <c r="N17" s="137" t="str">
        <f t="shared" si="0"/>
        <v xml:space="preserve">q - </v>
      </c>
      <c r="O17" s="137" t="s">
        <v>367</v>
      </c>
    </row>
    <row r="18" spans="1:16" x14ac:dyDescent="0.2">
      <c r="B18" s="193" t="s">
        <v>1272</v>
      </c>
      <c r="C18" s="142" t="str">
        <f>Spolu!C4</f>
        <v>31953441</v>
      </c>
      <c r="E18" s="147" t="s">
        <v>1273</v>
      </c>
      <c r="F18" s="282">
        <v>421947749446</v>
      </c>
      <c r="N18" s="137" t="str">
        <f t="shared" si="0"/>
        <v xml:space="preserve">r - </v>
      </c>
      <c r="O18" s="137" t="s">
        <v>368</v>
      </c>
    </row>
    <row r="19" spans="1:16" x14ac:dyDescent="0.2">
      <c r="E19" s="147" t="s">
        <v>1274</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1275</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1276</v>
      </c>
    </row>
    <row r="29" spans="1:16" x14ac:dyDescent="0.2">
      <c r="N29" s="137" t="s">
        <v>1277</v>
      </c>
    </row>
    <row r="30" spans="1:16" x14ac:dyDescent="0.2">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Marek Horvath</cp:lastModifiedBy>
  <cp:revision/>
  <cp:lastPrinted>2025-01-23T13:30:36Z</cp:lastPrinted>
  <dcterms:created xsi:type="dcterms:W3CDTF">2017-02-20T06:20:12Z</dcterms:created>
  <dcterms:modified xsi:type="dcterms:W3CDTF">2026-04-10T06:26:31Z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