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ento_zošit" defaultThemeVersion="124226"/>
  <mc:AlternateContent xmlns:mc="http://schemas.openxmlformats.org/markup-compatibility/2006">
    <mc:Choice Requires="x15">
      <x15ac:absPath xmlns:x15ac="http://schemas.microsoft.com/office/spreadsheetml/2010/11/ac" url="C:\Users\Dell\Desktop\"/>
    </mc:Choice>
  </mc:AlternateContent>
  <xr:revisionPtr revIDLastSave="0" documentId="13_ncr:1_{704BD243-BF97-413C-96E8-0A453BEDC961}" xr6:coauthVersionLast="47" xr6:coauthVersionMax="47" xr10:uidLastSave="{00000000-0000-0000-0000-000000000000}"/>
  <bookViews>
    <workbookView xWindow="-110" yWindow="-110" windowWidth="19420" windowHeight="10420" activeTab="4"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8" i="1" l="1"/>
  <c r="N268" i="1" s="1"/>
  <c r="J268" i="1"/>
  <c r="L268" i="1"/>
  <c r="I269" i="1"/>
  <c r="N269" i="1" s="1"/>
  <c r="J269" i="1"/>
  <c r="L269" i="1"/>
  <c r="I270" i="1"/>
  <c r="N270" i="1" s="1"/>
  <c r="J270" i="1"/>
  <c r="L270" i="1"/>
  <c r="B268" i="1"/>
  <c r="M268" i="1" s="1"/>
  <c r="B269" i="1"/>
  <c r="M269" i="1" s="1"/>
  <c r="B270" i="1"/>
  <c r="M270" i="1" s="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N4" i="11" s="1"/>
  <c r="P5" i="11"/>
  <c r="P6" i="11"/>
  <c r="P7" i="11"/>
  <c r="P8" i="11"/>
  <c r="N8" i="11" s="1"/>
  <c r="P9" i="11"/>
  <c r="N9" i="11" s="1"/>
  <c r="P10" i="11"/>
  <c r="P11" i="11"/>
  <c r="P12" i="11"/>
  <c r="N12" i="11" s="1"/>
  <c r="P13" i="11"/>
  <c r="N13" i="11" s="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N256" i="1" s="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N480" i="1" s="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5" i="11"/>
  <c r="N6" i="11"/>
  <c r="N7"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<sst xmlns="http://schemas.openxmlformats.org/spreadsheetml/2006/main" count="6552" uniqueCount="3016">
  <si>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</si>
  <si>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</si>
  <si>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</si>
  <si>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</si>
  <si>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</si>
  <si>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</si>
  <si>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</si>
  <si>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</si>
  <si>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</si>
  <si>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</si>
  <si>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</si>
  <si>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</si>
  <si>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</si>
  <si>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</si>
  <si>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</si>
  <si>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</si>
  <si>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</si>
  <si>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</si>
  <si>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</si>
  <si>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</si>
  <si>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</si>
  <si>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</si>
  <si>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</si>
  <si>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</si>
  <si>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</si>
  <si>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</si>
  <si>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</si>
  <si>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</si>
  <si>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</si>
  <si>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</si>
  <si>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</si>
  <si>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</si>
  <si>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</si>
  <si>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</si>
  <si>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</si>
  <si>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</si>
  <si>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</si>
  <si>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</si>
  <si>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</si>
  <si>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</si>
  <si>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</si>
  <si>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</si>
  <si>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</si>
  <si>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</si>
  <si>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</si>
  <si>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</si>
  <si>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</si>
  <si>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</si>
  <si>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</si>
  <si>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</si>
  <si>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</si>
  <si>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</si>
  <si>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</si>
  <si>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</si>
  <si>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</si>
  <si>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</si>
  <si>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</si>
  <si>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</si>
  <si>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</si>
  <si>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</si>
  <si>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</si>
  <si>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</si>
  <si>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</si>
  <si>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</si>
  <si>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</si>
  <si>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</si>
  <si>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</si>
  <si>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</si>
  <si>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</si>
  <si>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</si>
  <si>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</si>
  <si>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</si>
  <si>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</si>
  <si>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</si>
  <si>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</si>
  <si>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</si>
  <si>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</si>
  <si>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</si>
  <si>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</si>
  <si>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</si>
  <si>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</si>
  <si>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</si>
  <si>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</si>
  <si>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</si>
  <si>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</si>
  <si>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</si>
  <si>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</si>
  <si>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</si>
  <si>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</si>
  <si>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</si>
  <si>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</si>
  <si>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</si>
  <si>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</si>
  <si>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</si>
  <si>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</si>
  <si>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</si>
  <si>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</si>
  <si>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</si>
  <si>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</si>
  <si>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</si>
  <si>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</si>
  <si>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</si>
  <si>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</si>
  <si>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</si>
  <si>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</si>
  <si>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</si>
  <si>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</si>
  <si>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</si>
  <si>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</si>
  <si>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</si>
  <si>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</si>
  <si>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</si>
  <si>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</si>
  <si>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</si>
  <si>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</si>
  <si>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</si>
  <si>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</si>
  <si>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</si>
  <si>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</si>
  <si>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</si>
  <si>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</si>
  <si>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</si>
  <si>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</si>
  <si>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</si>
  <si>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</si>
  <si>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</si>
  <si>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</si>
  <si>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</si>
  <si>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</si>
  <si>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</si>
  <si>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</si>
  <si>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</si>
  <si>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</si>
  <si>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</si>
  <si>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</si>
  <si>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</si>
  <si>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</si>
  <si>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</si>
  <si>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</si>
  <si>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</si>
  <si>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</si>
  <si>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</si>
  <si>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</si>
  <si>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</si>
  <si>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</si>
  <si>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</si>
  <si>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</si>
  <si>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</si>
  <si>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</si>
  <si>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</si>
  <si>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</si>
  <si>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</si>
  <si>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</si>
  <si>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</si>
  <si>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</si>
  <si>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</si>
  <si>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</si>
  <si>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</si>
  <si>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</si>
  <si>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</si>
  <si>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</si>
  <si>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</si>
  <si>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</si>
  <si>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</si>
  <si>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</si>
  <si>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</si>
  <si>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</si>
  <si>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</si>
  <si>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</si>
  <si>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</si>
  <si>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</si>
  <si>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</si>
  <si>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</si>
  <si>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</si>
  <si>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</si>
  <si>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</si>
  <si>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</si>
  <si>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</si>
  <si>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</si>
  <si>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</si>
  <si>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</si>
  <si>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</si>
  <si>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</si>
  <si>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</si>
  <si>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</si>
  <si>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</si>
  <si>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</si>
  <si>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</si>
  <si>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</si>
  <si>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</si>
  <si>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</si>
  <si>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</si>
  <si>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</si>
  <si>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</si>
  <si>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</si>
  <si>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</si>
  <si>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</si>
  <si>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</si>
  <si>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</si>
  <si>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</si>
  <si>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</si>
  <si>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</si>
  <si>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</si>
  <si>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</si>
  <si>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</si>
  <si>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</si>
  <si>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</si>
  <si>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</si>
  <si>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</si>
  <si>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</si>
  <si>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</si>
  <si>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</si>
  <si>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</si>
  <si>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</si>
  <si>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</si>
  <si>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</si>
  <si>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</si>
  <si>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</si>
  <si>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</si>
  <si>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</si>
  <si>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</si>
  <si>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</si>
  <si>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</si>
  <si>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</si>
  <si>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</si>
  <si>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</si>
  <si>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</si>
  <si>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</si>
  <si>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</si>
  <si>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</si>
  <si>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</si>
  <si>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</si>
  <si>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</si>
  <si>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</si>
  <si>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</si>
  <si>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</si>
  <si>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</si>
  <si>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</si>
  <si>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</si>
  <si>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</si>
  <si>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</si>
  <si>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</si>
  <si>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</si>
  <si>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</si>
  <si>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</si>
  <si>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</si>
  <si>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</si>
  <si>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</si>
  <si>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</si>
  <si>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</si>
  <si>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</si>
  <si>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</si>
  <si>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</si>
  <si>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</si>
  <si>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</si>
  <si>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</si>
  <si>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</si>
  <si>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</si>
  <si>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</si>
  <si>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</si>
  <si>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</si>
  <si>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</si>
  <si>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</si>
  <si>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</si>
  <si>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</si>
  <si>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</si>
  <si>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</si>
  <si>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</si>
  <si>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</si>
  <si>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</si>
  <si>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</si>
  <si>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</si>
  <si>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</si>
  <si>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</si>
  <si>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</si>
  <si>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</si>
  <si>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</si>
  <si>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</si>
  <si>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</si>
  <si>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</si>
  <si>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</si>
  <si>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</si>
  <si>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</si>
  <si>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</si>
  <si>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</si>
  <si>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</si>
  <si>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</si>
  <si>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</si>
  <si>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</si>
  <si>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</si>
  <si>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</si>
  <si>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</si>
  <si>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</si>
  <si>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</si>
  <si>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</si>
  <si>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</si>
  <si>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</si>
  <si>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</si>
  <si>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</si>
  <si>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</si>
  <si>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</si>
  <si>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</si>
  <si>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</si>
  <si>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</si>
  <si>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</si>
  <si>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</si>
  <si>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</si>
  <si>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</si>
  <si>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</si>
  <si>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</si>
  <si>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</si>
  <si>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</si>
  <si>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</si>
  <si>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</si>
  <si>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</si>
  <si>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</si>
  <si>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</si>
  <si>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</si>
  <si>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</si>
  <si>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</si>
  <si>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</si>
  <si>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</si>
  <si>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</si>
  <si>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</si>
  <si>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</si>
  <si>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</si>
  <si>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</si>
  <si>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</si>
  <si>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</si>
  <si>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</si>
  <si>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</si>
  <si>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</si>
  <si>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</si>
  <si>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</si>
  <si>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</si>
  <si>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</si>
  <si>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</si>
  <si>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</si>
  <si>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</si>
  <si>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</si>
  <si>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</si>
  <si>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</si>
  <si>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</si>
  <si>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</si>
  <si>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</si>
  <si>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</si>
  <si>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</si>
  <si>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</si>
  <si>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</si>
  <si>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</si>
  <si>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</si>
  <si>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</si>
  <si>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</si>
  <si>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</si>
  <si>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</si>
  <si>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</si>
  <si>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</si>
  <si>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</si>
  <si>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</si>
  <si>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</si>
  <si>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</si>
  <si>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</si>
  <si>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</si>
  <si>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</si>
  <si>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</si>
  <si>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</si>
  <si>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</si>
  <si>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</si>
  <si>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</si>
  <si>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</si>
  <si>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</si>
  <si>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</si>
  <si>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</si>
  <si>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</si>
  <si>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</si>
  <si>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</si>
  <si>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</si>
  <si>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</si>
  <si>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</si>
  <si>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</si>
  <si>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</si>
  <si>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</si>
  <si>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</si>
  <si>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</si>
  <si>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</si>
  <si>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</si>
  <si>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</si>
  <si>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</si>
  <si>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</si>
  <si>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</si>
  <si>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</si>
  <si>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</si>
  <si>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</si>
  <si>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</si>
  <si>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</si>
  <si>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</si>
  <si>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</si>
  <si>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</si>
  <si>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</si>
  <si>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</si>
  <si>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</si>
  <si>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</si>
  <si>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</si>
  <si>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</si>
  <si>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</si>
  <si>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</si>
  <si>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</si>
  <si>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</si>
  <si>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</si>
  <si>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</si>
  <si>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</si>
  <si>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</si>
  <si>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</si>
  <si>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</si>
  <si>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</si>
  <si>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</si>
  <si>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</si>
  <si>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</si>
  <si>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</si>
  <si>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</si>
  <si>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</si>
  <si>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</si>
  <si>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</si>
  <si>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</si>
  <si>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</si>
  <si>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</si>
  <si>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</si>
  <si>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</si>
  <si>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</si>
  <si>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</si>
  <si>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</si>
  <si>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</si>
  <si>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</si>
  <si>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</si>
  <si>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</si>
  <si>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</si>
  <si>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</si>
  <si>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</si>
  <si>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</si>
  <si>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</si>
  <si>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</si>
  <si>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</si>
  <si>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</si>
  <si>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</si>
  <si>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</si>
  <si>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</si>
  <si>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</si>
  <si>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</si>
  <si>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</si>
  <si>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</si>
  <si>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</si>
  <si>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</si>
  <si>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</si>
  <si>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</si>
  <si>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</si>
  <si>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</si>
  <si>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</si>
  <si>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</si>
  <si>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</si>
  <si>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</si>
  <si>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</si>
  <si>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</si>
  <si>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</si>
  <si>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</si>
  <si>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</si>
  <si>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</si>
  <si>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</si>
  <si>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</si>
  <si>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</si>
  <si>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</si>
  <si>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</si>
  <si>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</si>
  <si>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</si>
  <si>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</si>
  <si>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</si>
  <si>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</si>
  <si>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</si>
  <si>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</si>
  <si>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</si>
  <si>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</si>
  <si>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</si>
  <si>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</si>
  <si>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</si>
  <si>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</si>
  <si>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</si>
  <si>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</si>
  <si>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</si>
  <si>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</si>
  <si>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</si>
  <si>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</si>
  <si>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</si>
  <si>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</si>
  <si>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</si>
  <si>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</si>
  <si>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</si>
  <si>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</si>
  <si>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</si>
  <si>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</si>
  <si>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</si>
  <si>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</si>
  <si>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</si>
  <si>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</si>
  <si>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</si>
  <si>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</si>
  <si>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</si>
  <si>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</si>
  <si>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</si>
  <si>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</si>
  <si>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</si>
  <si>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</si>
  <si>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</si>
  <si>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</si>
  <si>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</si>
  <si>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</si>
  <si>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</si>
  <si>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</si>
  <si>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</si>
  <si>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</si>
  <si>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</si>
  <si>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</si>
  <si>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</si>
  <si>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</si>
  <si>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</si>
  <si>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</si>
  <si>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</si>
  <si>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</si>
  <si>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</si>
  <si>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</si>
  <si>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</si>
  <si>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</si>
  <si>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</si>
  <si>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</si>
  <si>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</si>
  <si>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</si>
  <si>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</si>
  <si>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</si>
  <si>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</si>
  <si>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</si>
  <si>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</si>
  <si>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</si>
  <si>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</si>
  <si>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</si>
  <si>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</si>
  <si>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</si>
  <si>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</si>
  <si>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</si>
  <si>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</si>
  <si>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</si>
  <si>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</si>
  <si>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</si>
  <si>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</si>
  <si>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</si>
  <si>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</si>
  <si>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</si>
  <si>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</si>
  <si>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</si>
  <si>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</si>
  <si>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</si>
  <si>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</si>
  <si>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</si>
  <si>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</si>
  <si>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</si>
  <si>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</si>
  <si>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</si>
  <si>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</si>
  <si>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</si>
  <si>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</si>
  <si>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</si>
  <si>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</si>
  <si>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</si>
  <si>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</si>
  <si>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</si>
  <si>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</si>
  <si>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</si>
  <si>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</si>
  <si>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</si>
  <si>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</si>
  <si>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</si>
  <si>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</si>
  <si>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</si>
  <si>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</si>
  <si>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</si>
  <si>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</si>
  <si>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</si>
  <si>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</si>
  <si>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</si>
  <si>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</si>
  <si>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</si>
  <si>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</si>
  <si>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</si>
  <si>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</si>
  <si>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</si>
  <si>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</si>
  <si>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</si>
  <si>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</si>
  <si>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</si>
  <si>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</si>
  <si>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</si>
  <si>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</si>
  <si>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</si>
  <si>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</si>
  <si>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</si>
  <si>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</si>
  <si>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</si>
  <si>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</si>
  <si>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</si>
  <si>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</si>
  <si>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</si>
  <si>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</si>
  <si>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</si>
  <si>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</si>
  <si>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</si>
  <si>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</si>
  <si>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</si>
  <si>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</si>
  <si>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</si>
  <si>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</si>
  <si>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</si>
  <si>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</si>
  <si>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</si>
  <si>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</si>
  <si>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</si>
  <si>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</si>
  <si>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</si>
  <si>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</si>
  <si>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</si>
  <si>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</si>
  <si>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</si>
  <si>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</si>
  <si>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</si>
  <si>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</si>
  <si>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</si>
  <si>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</si>
  <si>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</si>
  <si>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</si>
  <si>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</si>
  <si>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</si>
  <si>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</si>
  <si>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</si>
  <si>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</si>
  <si>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</si>
  <si>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</si>
  <si>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</si>
  <si>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</si>
  <si>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</si>
  <si>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</si>
  <si>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</si>
  <si>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</si>
  <si>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</si>
  <si>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</si>
  <si>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</si>
  <si>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</si>
  <si>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</si>
  <si>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</si>
  <si>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</si>
  <si>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</si>
  <si>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</si>
  <si>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</si>
  <si>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</si>
  <si>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</si>
  <si>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</si>
  <si>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</si>
  <si>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</si>
  <si>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</si>
  <si>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</si>
  <si>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</si>
  <si>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</si>
  <si>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</si>
  <si>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</si>
  <si>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</si>
  <si>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</si>
  <si>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</si>
  <si>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</si>
  <si>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</si>
  <si>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</si>
  <si>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</si>
  <si>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</si>
  <si>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</si>
  <si>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</si>
  <si>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</si>
  <si>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</si>
  <si>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</si>
  <si>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</si>
  <si>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</si>
  <si>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</si>
  <si>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</si>
  <si>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</si>
  <si>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</si>
  <si>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</si>
  <si>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</si>
  <si>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</si>
  <si>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</si>
  <si>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</si>
  <si>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</si>
  <si>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</si>
  <si>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</si>
  <si>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</si>
  <si>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</si>
  <si>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</si>
  <si>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</si>
  <si>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</si>
  <si>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</si>
  <si>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</si>
  <si>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</si>
  <si>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</si>
  <si>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</si>
  <si>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</si>
  <si>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</si>
  <si>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</si>
  <si>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</si>
  <si>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</si>
  <si>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</si>
  <si>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</si>
  <si>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</si>
  <si>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</si>
  <si>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</si>
  <si>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</si>
  <si>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</si>
  <si>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</si>
  <si>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</si>
  <si>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</si>
  <si>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</si>
  <si>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</si>
  <si>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</si>
  <si>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</si>
  <si>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</si>
  <si>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</si>
  <si>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</si>
  <si>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</si>
  <si>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</si>
  <si>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</si>
  <si>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</si>
  <si>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</si>
  <si>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</si>
  <si>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</si>
  <si>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</si>
  <si>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</si>
  <si>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</si>
  <si>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</si>
  <si>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</si>
  <si>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</si>
  <si>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</si>
  <si>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</si>
  <si>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</si>
  <si>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</si>
  <si>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</si>
  <si>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</si>
  <si>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</si>
  <si>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</si>
  <si>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</si>
  <si>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</si>
  <si>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</si>
  <si>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</si>
  <si>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</si>
  <si>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</si>
  <si>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</si>
  <si>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</si>
  <si>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</si>
  <si>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</si>
  <si>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</si>
  <si>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</si>
  <si>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</si>
  <si>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</si>
  <si>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</si>
  <si>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</si>
  <si>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</si>
  <si>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</si>
  <si>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</si>
  <si>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</si>
  <si>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</si>
  <si>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</si>
  <si>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</si>
  <si>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</si>
  <si>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</si>
  <si>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</si>
  <si>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</si>
  <si>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</si>
  <si>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</si>
  <si>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</si>
  <si>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</si>
  <si>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</si>
  <si>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</si>
  <si>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</si>
  <si>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</si>
  <si>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</si>
  <si>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</si>
  <si>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</si>
  <si>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</si>
  <si>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</si>
  <si>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</si>
  <si>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</si>
  <si>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</si>
  <si>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</si>
  <si>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</si>
  <si>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</si>
  <si>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</si>
  <si>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</si>
  <si>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</si>
  <si>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</si>
  <si>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</si>
  <si>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</si>
  <si>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</si>
  <si>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</si>
  <si>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</si>
  <si>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</si>
  <si>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</si>
  <si>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</si>
  <si>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</si>
  <si>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</si>
  <si>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</si>
  <si>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</si>
  <si>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</si>
  <si>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</si>
  <si>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</si>
  <si>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</si>
  <si>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</si>
  <si>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</si>
  <si>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</si>
  <si>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</si>
  <si>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</si>
  <si>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</si>
  <si>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</si>
  <si>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</si>
  <si>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</si>
  <si>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</si>
  <si>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</si>
  <si>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</si>
  <si>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</si>
  <si>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</si>
  <si>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</si>
  <si>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</si>
  <si>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</si>
  <si>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</si>
  <si>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</si>
  <si>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</si>
  <si>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</si>
  <si>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</si>
  <si>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</si>
  <si>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</si>
  <si>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</si>
  <si>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</si>
  <si>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</si>
  <si>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</si>
  <si>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</si>
  <si>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</si>
  <si>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</si>
  <si>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</si>
  <si>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</si>
  <si>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</si>
  <si>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</si>
  <si>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</si>
  <si>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</si>
  <si>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</si>
  <si>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</si>
  <si>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</si>
  <si>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</si>
  <si>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</si>
  <si>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</si>
  <si>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</si>
  <si>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</si>
  <si>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</si>
  <si>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</si>
  <si>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</si>
  <si>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</si>
  <si>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</si>
  <si>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</si>
  <si>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</si>
  <si>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</si>
  <si>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</si>
  <si>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</si>
  <si>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</si>
  <si>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</si>
  <si>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</si>
  <si>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</si>
  <si>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</si>
  <si>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</si>
  <si>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</si>
  <si>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</si>
  <si>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</si>
  <si>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</si>
  <si>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</si>
  <si>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</si>
  <si>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</si>
  <si>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</si>
  <si>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</si>
  <si>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</si>
  <si>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</si>
  <si>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</si>
  <si>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</si>
  <si>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</si>
  <si>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</si>
  <si>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</si>
  <si>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</si>
  <si>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</si>
  <si>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</si>
  <si>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</si>
  <si>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</si>
  <si>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</si>
  <si>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</si>
  <si>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</si>
  <si>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</si>
  <si>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</si>
  <si>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</si>
  <si>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</si>
  <si>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</si>
  <si>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</si>
  <si>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</si>
  <si>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</si>
  <si>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</si>
  <si>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</si>
  <si>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</si>
  <si>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</si>
  <si>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</si>
  <si>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</si>
  <si>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</si>
  <si>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</si>
  <si>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</si>
  <si>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</si>
  <si>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</si>
  <si>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</si>
  <si>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</si>
  <si>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</si>
  <si>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</si>
  <si>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</si>
  <si>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</si>
  <si>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</si>
  <si>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</si>
  <si>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</si>
  <si>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</si>
  <si>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</si>
  <si>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</si>
  <si>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</si>
  <si>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</si>
  <si>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</si>
  <si>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</si>
  <si>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</si>
  <si>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</si>
  <si>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</si>
  <si>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</si>
  <si>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</si>
  <si>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</si>
  <si>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</si>
  <si>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</si>
  <si>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</si>
  <si>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</si>
  <si>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</si>
  <si>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</si>
  <si>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</si>
  <si>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</si>
  <si>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</si>
  <si>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</si>
  <si>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</si>
  <si>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</si>
  <si>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</si>
  <si>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</si>
  <si>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</si>
  <si>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</si>
  <si>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</si>
  <si>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</si>
  <si>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</si>
  <si>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</si>
  <si>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</si>
  <si>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</si>
  <si>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</si>
  <si>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</si>
  <si>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</si>
  <si>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</si>
  <si>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</si>
  <si>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</si>
  <si>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</si>
  <si>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</si>
  <si>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</si>
  <si>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</si>
  <si>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</si>
  <si>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</si>
  <si>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</si>
  <si>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</si>
  <si>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</si>
  <si>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</si>
  <si>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</si>
  <si>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</si>
  <si>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</si>
  <si>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</si>
  <si>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</si>
  <si>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</si>
  <si>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</si>
  <si>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</si>
  <si>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</si>
  <si>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</si>
  <si>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</si>
  <si>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</si>
  <si>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</si>
  <si>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</si>
  <si>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</si>
  <si>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</si>
  <si>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</si>
  <si>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</si>
  <si>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</si>
  <si>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</si>
  <si>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</si>
  <si>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</si>
  <si>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</si>
  <si>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</si>
  <si>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</si>
  <si>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</si>
  <si>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</si>
  <si>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</si>
  <si>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</si>
  <si>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</si>
  <si>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</si>
  <si>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</si>
  <si>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</si>
  <si>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</si>
  <si>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</si>
  <si>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</si>
  <si>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</si>
  <si>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</si>
  <si>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</si>
  <si>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</si>
  <si>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</si>
  <si>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</si>
  <si>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</si>
  <si>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</si>
  <si>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</si>
  <si>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</si>
  <si>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</si>
  <si>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</si>
  <si>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</si>
  <si>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</si>
  <si>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</si>
  <si>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</si>
  <si>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</si>
  <si>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</si>
  <si>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</si>
  <si>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</si>
  <si>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</si>
  <si>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</si>
  <si>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</si>
  <si>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</si>
  <si>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</si>
  <si>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</si>
  <si>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</si>
  <si>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</si>
  <si>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</si>
  <si>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</si>
  <si>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</si>
  <si>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</si>
  <si>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</si>
  <si>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</si>
  <si>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</si>
  <si>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</si>
  <si>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</si>
  <si>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</si>
  <si>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</si>
  <si>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</si>
  <si>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</si>
  <si>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</si>
  <si>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</si>
  <si>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</si>
  <si>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</si>
  <si>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</si>
  <si>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</si>
  <si>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</si>
  <si>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</si>
  <si>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</si>
  <si>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</si>
  <si>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</si>
  <si>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</si>
  <si>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</si>
  <si>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</si>
  <si>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</si>
  <si>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</si>
  <si>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</si>
  <si>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</si>
  <si>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</si>
  <si>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</si>
  <si>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</si>
  <si>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</si>
  <si>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</si>
  <si>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</si>
  <si>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</si>
  <si>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</si>
  <si>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</si>
  <si>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</si>
  <si>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</si>
  <si>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</si>
  <si>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</si>
  <si>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</si>
  <si>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</si>
  <si>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</si>
  <si>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</si>
  <si>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</si>
  <si>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</si>
  <si>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</si>
  <si>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</si>
  <si>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</si>
  <si>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</si>
  <si>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</si>
  <si>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</si>
  <si>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</si>
  <si>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</si>
  <si>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</si>
  <si>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</si>
  <si>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</si>
  <si>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</si>
  <si>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</si>
  <si>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</si>
  <si>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</si>
  <si>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</si>
  <si>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</si>
  <si>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</si>
  <si>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</si>
  <si>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</si>
  <si>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</si>
  <si>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</si>
  <si>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</si>
  <si>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</si>
  <si>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</si>
  <si>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</si>
  <si>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</si>
  <si>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</si>
  <si>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</si>
  <si>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</si>
  <si>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</si>
  <si>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</si>
  <si>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</si>
  <si>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</si>
  <si>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</si>
  <si>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</si>
  <si>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</si>
  <si>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</si>
  <si>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</si>
  <si>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</si>
  <si>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</si>
  <si>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</si>
  <si>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</si>
  <si>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</si>
  <si>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</si>
  <si>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</si>
  <si>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</si>
  <si>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</si>
  <si>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</si>
  <si>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</si>
  <si>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</si>
  <si>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</si>
  <si>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</si>
  <si>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</si>
  <si>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</si>
  <si>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</si>
  <si>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</si>
  <si>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</si>
  <si>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</si>
  <si>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</si>
  <si>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</si>
  <si>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</si>
  <si>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</si>
  <si>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</si>
  <si>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</si>
  <si>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</si>
  <si>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</si>
  <si>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</si>
  <si>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</si>
  <si>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</si>
  <si>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</si>
  <si>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</si>
  <si>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</si>
  <si>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</si>
  <si>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</si>
  <si>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</si>
  <si>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</si>
  <si>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</si>
  <si>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</si>
  <si>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</si>
  <si>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</si>
  <si>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</si>
  <si>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</si>
  <si>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</si>
  <si>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</si>
  <si>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</si>
  <si>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</si>
  <si>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</si>
  <si>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</si>
  <si>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</si>
  <si>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</si>
  <si>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</si>
  <si>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</si>
  <si>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</si>
  <si>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</si>
  <si>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</si>
  <si>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</si>
  <si>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</si>
  <si>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</si>
  <si>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</si>
  <si>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</si>
  <si>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</si>
  <si>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</si>
  <si>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</si>
  <si>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</si>
  <si>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</si>
  <si>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</si>
  <si>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</si>
  <si>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</si>
  <si>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</si>
  <si>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</si>
  <si>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</si>
  <si>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</si>
  <si>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</si>
  <si>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</si>
  <si>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</si>
  <si>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</si>
  <si>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</si>
  <si>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</si>
  <si>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</si>
  <si>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</si>
  <si>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</si>
  <si>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</si>
  <si>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</si>
  <si>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</si>
  <si>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</si>
  <si>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</si>
  <si>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</si>
  <si>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</si>
  <si>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</si>
  <si>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</si>
  <si>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</si>
  <si>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</si>
  <si>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</si>
  <si>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</si>
  <si>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</si>
  <si>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</si>
  <si>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</si>
  <si>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</si>
  <si>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</si>
  <si>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</si>
  <si>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</si>
  <si>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</si>
  <si>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</si>
  <si>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</si>
  <si>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</si>
  <si>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</si>
  <si>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</si>
  <si>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</si>
  <si>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</si>
  <si>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</si>
  <si>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</si>
  <si>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</si>
  <si>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</si>
  <si>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</si>
  <si>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</si>
  <si>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</si>
  <si>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</si>
  <si>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</si>
  <si>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</si>
  <si>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</si>
  <si>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</si>
  <si>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</si>
  <si>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</si>
  <si>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</si>
  <si>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</si>
  <si>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</si>
  <si>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</si>
  <si>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</si>
  <si>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</si>
  <si>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</si>
  <si>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</si>
  <si>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</si>
  <si>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</si>
  <si>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</si>
  <si>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</si>
  <si>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</si>
  <si>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</si>
  <si>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</si>
  <si>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</si>
  <si>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</si>
  <si>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</si>
  <si>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</si>
  <si>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</si>
  <si>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</si>
  <si>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</si>
  <si>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</si>
  <si>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</si>
  <si>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</si>
  <si>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</si>
  <si>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</si>
  <si>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</si>
  <si>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</si>
  <si>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</si>
  <si>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</si>
  <si>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</si>
  <si>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</si>
  <si>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</si>
  <si>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</si>
  <si>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</si>
  <si>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</si>
  <si>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</si>
  <si>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</si>
  <si>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</si>
  <si>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</si>
  <si>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</si>
  <si>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</si>
  <si>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</si>
  <si>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</si>
  <si>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</si>
  <si>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</si>
  <si>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</si>
  <si>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</si>
  <si>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</si>
  <si>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</si>
  <si>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</si>
  <si>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</si>
  <si>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</si>
  <si>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</si>
  <si>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</si>
  <si>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</si>
  <si>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</si>
  <si>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</si>
  <si>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</si>
  <si>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</si>
  <si>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</si>
  <si>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</si>
  <si>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</si>
  <si>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</si>
  <si>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</si>
  <si>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</si>
  <si>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</si>
  <si>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</si>
  <si>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</si>
  <si>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</si>
  <si>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</si>
  <si>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</si>
  <si>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</si>
  <si>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</si>
  <si>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</si>
  <si>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</si>
  <si>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</si>
  <si>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</si>
  <si>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</si>
  <si>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</si>
  <si>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</si>
  <si>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</si>
  <si>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</si>
  <si>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</si>
  <si>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</si>
  <si>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</si>
  <si>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</si>
  <si>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</si>
  <si>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</si>
  <si>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</si>
  <si>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</si>
  <si>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</si>
  <si>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</si>
  <si>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</si>
  <si>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</si>
  <si>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</si>
  <si>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</si>
  <si>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</si>
  <si>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</si>
  <si>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</si>
  <si>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</si>
  <si>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</si>
  <si>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</si>
  <si>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</si>
  <si>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</si>
  <si>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</si>
  <si>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</si>
  <si>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</si>
  <si>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</si>
  <si>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</si>
  <si>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</si>
  <si>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</si>
  <si>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</si>
  <si>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</si>
  <si>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</si>
  <si>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</si>
  <si>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</si>
  <si>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</si>
  <si>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</si>
  <si>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</si>
  <si>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</si>
  <si>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</si>
  <si>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</si>
  <si>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</si>
  <si>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</si>
  <si>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</si>
  <si>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</si>
  <si>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</si>
  <si>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</si>
  <si>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</si>
  <si>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</si>
  <si>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</si>
  <si>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</si>
  <si>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</si>
  <si>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</si>
  <si>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</si>
  <si>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</si>
  <si>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</si>
  <si>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</si>
  <si>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</si>
  <si>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</si>
  <si>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</si>
  <si>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</si>
  <si>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</si>
  <si>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</si>
  <si>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</si>
  <si>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</si>
  <si>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</si>
  <si>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</si>
  <si>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</si>
  <si>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</si>
  <si>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</si>
  <si>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</si>
  <si>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</si>
  <si>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</si>
  <si>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</si>
  <si>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</si>
  <si>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</si>
  <si>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</si>
  <si>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</si>
  <si>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</si>
  <si>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</si>
  <si>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</si>
  <si>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</si>
  <si>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</si>
  <si>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</si>
  <si>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</si>
  <si>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</si>
  <si>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</si>
  <si>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</si>
  <si>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</si>
  <si>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</si>
  <si>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</si>
  <si>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</si>
  <si>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</si>
  <si>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</si>
  <si>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</si>
  <si>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</si>
  <si>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</si>
  <si>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</si>
  <si>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</si>
  <si>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</si>
  <si>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</si>
  <si>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</si>
  <si>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</si>
  <si>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</si>
  <si>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</si>
  <si>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</si>
  <si>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</si>
  <si>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</si>
  <si>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</si>
  <si>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</si>
  <si>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</si>
  <si>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</si>
  <si>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</si>
  <si>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</si>
  <si>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</si>
  <si>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</si>
  <si>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</si>
  <si>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</si>
  <si>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</si>
  <si>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</si>
  <si>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</si>
  <si>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</si>
  <si>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</si>
  <si>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</si>
  <si>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</si>
  <si>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</si>
  <si>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</si>
  <si>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</si>
  <si>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</si>
  <si>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</si>
  <si>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</si>
  <si>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</si>
  <si>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</si>
  <si>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</si>
  <si>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</si>
  <si>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</si>
  <si>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</si>
  <si>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</si>
  <si>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</si>
  <si>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</si>
  <si>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</si>
  <si>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</si>
  <si>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</si>
  <si>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</si>
  <si>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</si>
  <si>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</si>
  <si>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</si>
  <si>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</si>
  <si>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</si>
  <si>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</si>
  <si>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</si>
  <si>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</si>
  <si>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</si>
  <si>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</si>
  <si>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</si>
  <si>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</si>
  <si>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</si>
  <si>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</si>
  <si>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</si>
  <si>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</si>
  <si>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</si>
  <si>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</si>
  <si>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</si>
  <si>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</si>
  <si>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</si>
  <si>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</si>
  <si>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</si>
  <si>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</si>
  <si>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</si>
  <si>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</si>
  <si>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</si>
  <si>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</si>
  <si>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</si>
  <si>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</si>
  <si>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</si>
  <si>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</si>
  <si>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</si>
  <si>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</si>
  <si>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</si>
  <si>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</si>
  <si>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</si>
  <si>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</si>
  <si>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</si>
  <si>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</si>
  <si>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</si>
  <si>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</si>
  <si>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</si>
  <si>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</si>
  <si>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</si>
  <si>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</si>
  <si>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</si>
  <si>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</si>
  <si>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</si>
  <si>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</si>
  <si>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</si>
  <si>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</si>
  <si>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</si>
  <si>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</si>
  <si>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</si>
  <si>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</si>
  <si>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</si>
  <si>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</si>
  <si>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</si>
  <si>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</si>
  <si>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</si>
  <si>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</si>
  <si>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</si>
  <si>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</si>
  <si>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</si>
  <si>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</si>
  <si>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</si>
  <si>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</si>
  <si>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</si>
  <si>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</si>
  <si>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</si>
  <si>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</si>
  <si>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</si>
  <si>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</si>
  <si>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</si>
  <si>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</si>
  <si>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</si>
  <si>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</si>
  <si>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</si>
  <si>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</si>
  <si>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</si>
  <si>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</si>
  <si>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</si>
  <si>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</si>
  <si>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</si>
  <si>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</si>
  <si>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</si>
  <si>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</si>
  <si>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</si>
  <si>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</si>
  <si>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</si>
  <si>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</si>
  <si>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</si>
  <si>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</si>
  <si>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</si>
  <si>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</si>
  <si>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</si>
  <si>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</si>
  <si>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</si>
  <si>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</si>
  <si>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</si>
  <si>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</si>
  <si>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</si>
  <si>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</si>
  <si>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</si>
  <si>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</si>
  <si>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</si>
  <si>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</si>
  <si>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</si>
  <si>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</si>
  <si>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</si>
  <si>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</si>
  <si>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</si>
  <si>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</si>
  <si>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</si>
  <si>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</si>
  <si>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</si>
  <si>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</si>
  <si>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</si>
  <si>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</si>
  <si>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</si>
  <si>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</si>
  <si>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</si>
  <si>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</si>
  <si>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</si>
  <si>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</si>
  <si>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</si>
  <si>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</si>
  <si>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</si>
  <si>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</si>
  <si>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</si>
  <si>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</si>
  <si>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</si>
  <si>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</si>
  <si>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</si>
  <si>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</si>
  <si>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</si>
  <si>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</si>
  <si>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</si>
  <si>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</si>
  <si>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</si>
  <si>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</si>
  <si>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</si>
  <si>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</si>
  <si>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</si>
  <si>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</si>
  <si>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</si>
  <si>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</si>
  <si>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</si>
  <si>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</si>
  <si>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</si>
  <si>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</si>
  <si>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</si>
  <si>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</si>
  <si>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</si>
  <si>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</si>
  <si>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</si>
  <si>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</si>
  <si>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</si>
  <si>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</si>
  <si>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</si>
  <si>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</si>
  <si>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</si>
  <si>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</si>
  <si>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</si>
  <si>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</si>
  <si>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</si>
  <si>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</si>
  <si>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</si>
  <si>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</si>
  <si>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</si>
  <si>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</si>
  <si>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</si>
  <si>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</si>
  <si>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</si>
  <si>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</si>
  <si>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</si>
  <si>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</si>
  <si>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</si>
  <si>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</si>
  <si>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</si>
  <si>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</si>
  <si>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</si>
  <si>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</si>
  <si>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</si>
  <si>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</si>
  <si>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</si>
  <si>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</si>
  <si>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</si>
  <si>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</si>
  <si>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</si>
  <si>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</si>
  <si>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</si>
  <si>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</si>
  <si>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</si>
  <si>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</si>
  <si>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</si>
  <si>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</si>
  <si>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</si>
  <si>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</si>
  <si>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</si>
  <si>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</si>
  <si>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</si>
  <si>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</si>
  <si>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</si>
  <si>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</si>
  <si>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</si>
  <si>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</si>
  <si>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</si>
  <si>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</si>
  <si>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</si>
  <si>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</si>
  <si>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</si>
  <si>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</si>
  <si>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</si>
  <si>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</si>
  <si>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</si>
  <si>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</si>
  <si>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</si>
  <si>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</si>
  <si>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</si>
  <si>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</si>
  <si>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</si>
  <si>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</si>
  <si>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</si>
  <si>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</si>
  <si>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</si>
  <si>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</si>
  <si>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</si>
  <si>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</si>
  <si>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</si>
  <si>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</si>
  <si>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</si>
  <si>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</si>
  <si>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</si>
  <si>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</si>
  <si>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</si>
  <si>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</si>
  <si>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</si>
  <si>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</si>
  <si>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</si>
  <si>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</si>
  <si>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</si>
  <si>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</si>
  <si>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</si>
  <si>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</si>
  <si>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</si>
  <si>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</si>
  <si>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</si>
  <si>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</si>
  <si>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</si>
  <si>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</si>
  <si>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</si>
  <si>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</si>
  <si>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</si>
  <si>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</si>
  <si>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</si>
  <si>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</si>
  <si>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</si>
  <si>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</si>
  <si>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</si>
  <si>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</si>
  <si>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</si>
  <si>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</si>
  <si>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</si>
  <si>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</si>
  <si>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</si>
  <si>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</si>
  <si>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</si>
  <si>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</si>
  <si>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</si>
  <si>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</si>
  <si>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</si>
  <si>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</si>
  <si>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</si>
  <si>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</si>
  <si>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</si>
  <si>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</si>
  <si>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</si>
  <si>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</si>
  <si>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</si>
  <si>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</si>
  <si>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</si>
  <si>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</si>
  <si>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</si>
  <si>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</si>
  <si>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</si>
  <si>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</si>
  <si>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</si>
  <si>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</si>
  <si>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</si>
  <si>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</si>
  <si>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</si>
  <si>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</si>
  <si>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</si>
  <si>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</si>
  <si>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</si>
  <si>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</si>
  <si>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</si>
  <si>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</si>
  <si>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</si>
  <si>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</si>
  <si>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</si>
  <si>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</si>
  <si>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</si>
  <si>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</si>
  <si>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</si>
  <si>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</si>
  <si>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</si>
  <si>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</si>
  <si>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</si>
  <si>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</si>
  <si>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</si>
  <si>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</si>
  <si>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</si>
  <si>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</si>
  <si>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</si>
  <si>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</si>
  <si>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</si>
  <si>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</si>
  <si>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</si>
  <si>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</si>
  <si>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</si>
  <si>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</si>
  <si>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</si>
  <si>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</si>
  <si>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</si>
  <si>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</si>
  <si>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</si>
  <si>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</si>
  <si>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</si>
  <si>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</si>
  <si>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</si>
  <si>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</si>
  <si>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</si>
  <si>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</si>
  <si>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</si>
  <si>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</si>
  <si>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</si>
  <si>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</si>
  <si>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</si>
  <si>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</si>
  <si>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</si>
  <si>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</si>
  <si>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</si>
  <si>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</si>
  <si>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</si>
  <si>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</si>
  <si>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</si>
  <si>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</si>
  <si>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</si>
  <si>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</si>
  <si>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</si>
  <si>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</si>
  <si>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</si>
  <si>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</si>
  <si>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</si>
  <si>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</si>
  <si>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</si>
  <si>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</si>
  <si>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</si>
  <si>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</si>
  <si>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</si>
  <si>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</si>
  <si>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</si>
  <si>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</si>
  <si>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</si>
  <si>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</si>
  <si>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</si>
  <si>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</si>
  <si>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</si>
  <si>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</si>
  <si>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</si>
  <si>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</si>
  <si>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</si>
  <si>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</si>
  <si>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</si>
  <si>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</si>
  <si>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</si>
  <si>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</si>
  <si>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</si>
  <si>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</si>
  <si>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</si>
  <si>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</si>
  <si>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</si>
  <si>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</si>
  <si>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</si>
  <si>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</si>
  <si>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</si>
  <si>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</si>
  <si>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</si>
  <si>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</si>
  <si>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</si>
  <si>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</si>
  <si>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</si>
  <si>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</si>
  <si>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</si>
  <si>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</si>
  <si>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</si>
  <si>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</si>
  <si>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</si>
  <si>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</si>
  <si>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</si>
  <si>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</si>
  <si>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</si>
  <si>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</si>
  <si>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</si>
  <si>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</si>
  <si>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</si>
  <si>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</si>
  <si>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</si>
  <si>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</si>
  <si>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</si>
  <si>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</si>
  <si>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</si>
  <si>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</si>
  <si>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</si>
  <si>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</si>
  <si>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</si>
  <si>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</si>
  <si>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</si>
  <si>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</si>
  <si>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</si>
  <si>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</si>
  <si>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</si>
  <si>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</si>
  <si>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</si>
  <si>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</si>
  <si>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</si>
  <si>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</si>
  <si>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</si>
  <si>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</si>
  <si>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</si>
  <si>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</si>
  <si>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</si>
  <si>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</si>
  <si>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</si>
  <si>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</si>
  <si>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</si>
  <si>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</si>
  <si>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</si>
  <si>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</si>
  <si>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</si>
  <si>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</si>
  <si>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</si>
  <si>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</si>
  <si>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</si>
  <si>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</si>
  <si>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</si>
  <si>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</si>
  <si>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</si>
  <si>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</si>
  <si>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</si>
  <si>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</si>
  <si>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</si>
  <si>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</si>
  <si>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</si>
  <si>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</si>
  <si>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</si>
  <si>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</si>
  <si>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</si>
  <si>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</si>
  <si>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</si>
  <si>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</si>
  <si>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</si>
  <si>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</si>
  <si>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</si>
  <si>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</si>
  <si>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</si>
  <si>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</si>
  <si>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</si>
  <si>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</si>
  <si>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</si>
  <si>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</si>
  <si>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</si>
  <si>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</si>
  <si>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</si>
  <si>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</si>
  <si>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</si>
  <si>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</si>
  <si>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</si>
  <si>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</si>
  <si>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</si>
  <si>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</si>
  <si>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</si>
  <si>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</si>
  <si>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</si>
  <si>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</si>
  <si>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</si>
  <si>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</si>
  <si>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</si>
  <si>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</si>
  <si>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</si>
  <si>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</si>
  <si>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</si>
  <si>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</si>
  <si>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</si>
  <si>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</si>
  <si>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</si>
  <si>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</si>
  <si>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</si>
  <si>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</si>
  <si>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</si>
  <si>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</si>
  <si>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</si>
  <si>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</si>
  <si>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</si>
  <si>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</si>
  <si>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</si>
  <si>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</si>
  <si>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</si>
  <si>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</si>
  <si>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</si>
  <si>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</si>
  <si>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</si>
  <si>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</si>
  <si>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</si>
  <si>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</si>
  <si>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</si>
  <si>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</si>
  <si>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</si>
  <si>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</si>
  <si>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</si>
  <si>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</si>
  <si>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</si>
  <si>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</si>
  <si>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</si>
  <si>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</si>
  <si>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</si>
  <si>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</si>
  <si>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</si>
  <si>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</si>
  <si>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</si>
  <si>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</si>
  <si>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</si>
  <si>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</si>
  <si>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</si>
  <si>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</si>
  <si>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</si>
  <si>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</si>
  <si>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</si>
  <si>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</si>
  <si>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</si>
  <si>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</si>
  <si>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</si>
  <si>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</si>
  <si>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</si>
  <si>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</si>
  <si>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</si>
  <si>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</si>
  <si>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</si>
  <si>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</si>
  <si>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</si>
  <si>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</si>
  <si>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</si>
  <si>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</si>
  <si>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</si>
  <si>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</si>
  <si>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</si>
  <si>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</si>
  <si>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</si>
  <si>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</si>
  <si>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</si>
  <si>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</si>
  <si>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</si>
  <si>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</si>
  <si>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</si>
  <si>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</si>
  <si>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</si>
  <si>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</si>
  <si>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</si>
  <si>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</si>
  <si>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</si>
  <si>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</si>
  <si>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</si>
  <si>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</si>
  <si>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</si>
  <si>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</si>
  <si>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</si>
  <si>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</si>
  <si>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</si>
  <si>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</si>
  <si>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</si>
  <si>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</si>
  <si>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</si>
  <si>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</si>
  <si>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</si>
  <si>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</si>
  <si>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</si>
  <si>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</si>
  <si>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</si>
  <si>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</si>
  <si>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</si>
  <si>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</si>
  <si>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</si>
  <si>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</si>
  <si>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</si>
  <si>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</si>
  <si>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</si>
  <si>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</si>
  <si>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</si>
  <si>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</si>
  <si>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</si>
  <si>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</si>
  <si>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</si>
  <si>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</si>
  <si>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</si>
  <si>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</si>
  <si>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</si>
  <si>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</si>
  <si>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</si>
  <si>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</si>
  <si>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</si>
  <si>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</si>
  <si>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</si>
  <si>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</si>
  <si>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</si>
  <si>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</si>
  <si>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</si>
  <si>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</si>
  <si>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</si>
  <si>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</si>
  <si>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</si>
  <si>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</si>
  <si>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</si>
  <si>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</si>
  <si>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</si>
  <si>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</si>
  <si>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</si>
  <si>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</si>
  <si>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</si>
  <si>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</si>
  <si>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</si>
  <si>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</si>
  <si>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</si>
  <si>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</si>
  <si>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</si>
  <si>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</si>
  <si>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</si>
  <si>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</si>
  <si>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</si>
  <si>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</si>
  <si>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</si>
  <si>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</si>
  <si>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</si>
  <si>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</si>
  <si>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</si>
  <si>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</si>
  <si>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</si>
  <si>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</si>
  <si>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</si>
  <si>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</si>
  <si>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</si>
  <si>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</si>
  <si>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</si>
  <si>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</si>
  <si>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</si>
  <si>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</si>
  <si>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</si>
  <si>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</si>
  <si>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</si>
  <si>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</si>
  <si>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</si>
  <si>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</si>
  <si>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</si>
  <si>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</si>
  <si>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</si>
  <si>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</si>
  <si>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</si>
  <si>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</si>
  <si>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</si>
  <si>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</si>
  <si>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</si>
  <si>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</si>
  <si>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</si>
  <si>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</si>
  <si>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</si>
  <si>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</si>
  <si>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</si>
  <si>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</si>
  <si>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</si>
  <si>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</si>
  <si>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</si>
  <si>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</si>
  <si>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</si>
  <si>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</si>
  <si>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</si>
  <si>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</si>
  <si>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</si>
  <si>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</si>
  <si>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</si>
  <si>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</si>
  <si>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</si>
  <si>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</si>
  <si>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</si>
  <si>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</si>
  <si>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</si>
  <si>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</si>
  <si>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</si>
  <si>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</si>
  <si>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</si>
  <si>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</si>
  <si>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</si>
  <si>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</si>
  <si>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</si>
  <si>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</si>
  <si>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</si>
  <si>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</si>
  <si>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</si>
  <si>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</si>
  <si>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</si>
  <si>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</si>
  <si>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</si>
  <si>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</si>
  <si>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</si>
  <si>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</si>
  <si>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</si>
  <si>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</si>
  <si>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</si>
  <si>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</si>
  <si>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</si>
  <si>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</si>
  <si>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</si>
  <si>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</si>
  <si>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</si>
  <si>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</si>
  <si>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</si>
  <si>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</si>
  <si>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</si>
  <si>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</si>
  <si>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</si>
  <si>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</si>
  <si>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</si>
  <si>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</si>
  <si>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</si>
  <si>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</si>
  <si>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</si>
  <si>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</si>
  <si>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</si>
  <si>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</si>
  <si>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</si>
  <si>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</si>
  <si>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</si>
  <si>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</si>
  <si>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</si>
  <si>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</si>
  <si>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</si>
  <si>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</si>
  <si>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</si>
  <si>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</si>
  <si>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</si>
  <si>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</si>
  <si>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</si>
  <si>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</si>
  <si>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</si>
  <si>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</si>
  <si>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</si>
  <si>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</si>
  <si>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</si>
  <si>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</si>
  <si>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</si>
  <si>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</si>
  <si>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</si>
  <si>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</si>
  <si>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</si>
  <si>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</si>
  <si>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</si>
  <si>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</si>
  <si>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</si>
  <si>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</si>
  <si>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</si>
  <si>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</si>
  <si>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</si>
  <si>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</si>
  <si>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</si>
  <si>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</si>
  <si>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</si>
  <si>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</si>
  <si>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</si>
  <si>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</si>
  <si>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</si>
  <si>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</si>
  <si>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</si>
  <si>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</si>
  <si>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</si>
  <si>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</si>
  <si>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</si>
  <si>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</si>
  <si>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</si>
  <si>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</si>
  <si>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</si>
  <si>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</si>
  <si>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</si>
  <si>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</si>
  <si>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</si>
  <si>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</si>
  <si>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</si>
  <si>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</si>
  <si>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</si>
  <si>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</si>
  <si>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</si>
  <si>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</si>
  <si>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</si>
  <si>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</si>
  <si>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</si>
  <si>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</si>
  <si>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</si>
  <si>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</si>
  <si>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</si>
  <si>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</si>
  <si>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</si>
  <si>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</si>
  <si>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</si>
  <si>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</si>
  <si>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</si>
  <si>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</si>
  <si>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</si>
  <si>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</si>
  <si>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</si>
  <si>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</si>
  <si>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</si>
  <si>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</si>
  <si>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</si>
  <si>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</si>
  <si>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</si>
  <si>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</si>
  <si>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</si>
  <si>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</si>
  <si>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</si>
  <si>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</si>
  <si>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</si>
  <si>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</si>
  <si>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</si>
  <si>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</si>
  <si>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</si>
  <si>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</si>
  <si>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</si>
  <si>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</si>
  <si>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</si>
  <si>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</si>
  <si>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</si>
  <si>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</si>
  <si>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</si>
  <si>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</si>
  <si>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</si>
  <si>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</si>
  <si>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</si>
  <si>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</si>
  <si>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</si>
  <si>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</si>
  <si>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</si>
  <si>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</si>
  <si>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</si>
  <si>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</si>
  <si>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</si>
  <si>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</si>
  <si>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</si>
  <si>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</si>
  <si>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</si>
  <si>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</si>
  <si>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</si>
  <si>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</si>
  <si>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</si>
  <si>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</si>
  <si>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</si>
  <si>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</si>
  <si>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</si>
  <si>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</si>
  <si>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</si>
  <si>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</si>
  <si>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</si>
  <si>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</si>
  <si>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</si>
  <si>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</si>
  <si>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</si>
  <si>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</si>
  <si>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</si>
  <si>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</si>
  <si>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</si>
  <si>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</si>
  <si>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</si>
  <si>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</si>
  <si>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</si>
  <si>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</si>
  <si>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</si>
  <si>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</si>
  <si>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</si>
  <si>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</si>
  <si>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</si>
  <si>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</si>
  <si>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</si>
  <si>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</si>
  <si>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</si>
  <si>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</si>
  <si>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</si>
  <si>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</si>
  <si>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</si>
  <si>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</si>
  <si>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</si>
  <si>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</si>
  <si>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</si>
  <si>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</si>
  <si>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</si>
  <si>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</si>
  <si>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</si>
  <si>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</si>
  <si>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</si>
  <si>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</si>
  <si>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</si>
  <si>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</si>
  <si>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</si>
  <si>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</si>
  <si>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</si>
  <si>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</si>
  <si>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</si>
  <si>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</si>
  <si>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</si>
  <si>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</si>
  <si>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</si>
  <si>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</si>
  <si>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</si>
  <si>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</si>
  <si>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</si>
  <si>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</si>
  <si>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</si>
  <si>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</si>
  <si>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</si>
  <si>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</si>
  <si>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</si>
  <si>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</si>
  <si>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</si>
  <si>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</si>
  <si>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</si>
  <si>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</si>
  <si>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</si>
  <si>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</si>
  <si>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</si>
  <si>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</si>
  <si>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</si>
  <si>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</si>
  <si>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</si>
  <si>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</si>
  <si>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</si>
  <si>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</si>
  <si>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</si>
  <si>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</si>
  <si>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</si>
  <si>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</si>
  <si>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</si>
  <si>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</si>
  <si>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</si>
  <si>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</si>
  <si>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</si>
  <si>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</si>
  <si>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</si>
  <si>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</si>
  <si>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</si>
  <si>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</si>
  <si>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</si>
  <si>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</si>
  <si>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</si>
  <si>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</si>
  <si>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</si>
  <si>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</si>
  <si>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</si>
  <si>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</si>
  <si>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</si>
  <si>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</si>
  <si>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</si>
  <si>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</si>
  <si>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</si>
  <si>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</si>
  <si>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</si>
  <si>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</si>
  <si>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</si>
  <si>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</si>
  <si>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</si>
  <si>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</si>
  <si>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</si>
  <si>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</si>
  <si>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</si>
  <si>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</si>
  <si>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</si>
  <si>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</si>
  <si>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</si>
  <si>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</si>
  <si>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</si>
  <si>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</si>
  <si>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</si>
  <si>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</si>
  <si>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</si>
  <si>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</si>
  <si>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</si>
  <si>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</si>
  <si>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</si>
  <si>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</si>
  <si>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</si>
  <si>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</si>
  <si>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</si>
  <si>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</si>
  <si>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</si>
  <si>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</si>
  <si>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</si>
  <si>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</si>
  <si>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</si>
  <si>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</si>
  <si>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</si>
  <si>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</si>
  <si>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</si>
  <si>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</si>
  <si>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</si>
  <si>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</si>
  <si>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</si>
  <si>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</si>
  <si>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</si>
  <si>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</si>
  <si>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</si>
  <si>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</si>
  <si>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</si>
  <si>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</si>
  <si>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</si>
  <si>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</si>
  <si>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</si>
  <si>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</si>
  <si>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</si>
  <si>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</si>
  <si>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</si>
  <si>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</si>
  <si>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</si>
  <si>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</si>
  <si>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</si>
  <si>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</si>
  <si>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</si>
  <si>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</si>
  <si>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</si>
  <si>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</si>
  <si>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</si>
  <si>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</si>
  <si>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</si>
  <si>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</si>
  <si>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</si>
  <si>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</si>
  <si>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</si>
  <si>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</si>
  <si>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</si>
  <si>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</si>
  <si>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</si>
  <si>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</si>
  <si>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</si>
  <si>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</si>
  <si>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</si>
  <si>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</si>
  <si>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</si>
  <si>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</si>
  <si>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</si>
  <si>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</si>
  <si>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</si>
  <si>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</si>
  <si>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</si>
  <si>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</si>
  <si>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</si>
  <si>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</si>
  <si>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</si>
  <si>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</si>
  <si>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</si>
  <si>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</si>
  <si>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</si>
  <si>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</si>
  <si>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</si>
  <si>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</si>
  <si>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</si>
  <si>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</si>
  <si>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</si>
  <si>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</si>
  <si>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</si>
  <si>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</si>
  <si>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</si>
  <si>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</si>
  <si>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</si>
  <si>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</si>
  <si>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</si>
  <si>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</si>
  <si>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</si>
  <si>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</si>
  <si>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</si>
  <si>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</si>
  <si>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</si>
  <si>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</si>
  <si>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</si>
  <si>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</si>
  <si>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</si>
  <si>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</si>
  <si>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</si>
  <si>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</si>
  <si>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</si>
  <si>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</si>
  <si>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</si>
  <si>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</si>
  <si>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</si>
  <si>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</si>
  <si>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</si>
  <si>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</si>
  <si>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</si>
  <si>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</si>
  <si>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</si>
  <si>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</si>
  <si>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</si>
  <si>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</si>
  <si>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</si>
  <si>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</si>
  <si>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</si>
  <si>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</si>
  <si>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</si>
  <si>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</si>
  <si>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</si>
  <si>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</si>
  <si>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</si>
  <si>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</si>
  <si>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</si>
  <si>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</si>
  <si>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</si>
  <si>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</si>
  <si>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</si>
  <si>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</si>
  <si>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</si>
  <si>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</si>
  <si>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</si>
  <si>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</si>
  <si>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</si>
  <si>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</si>
  <si>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</si>
  <si>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</si>
  <si>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</si>
  <si>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</si>
  <si>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</si>
  <si>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</si>
  <si>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</si>
  <si>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</si>
  <si>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</si>
  <si>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</si>
  <si>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</si>
  <si>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</si>
  <si>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</si>
  <si>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</si>
  <si>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</si>
  <si>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</si>
  <si>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</si>
  <si>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</si>
  <si>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</si>
  <si>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</si>
  <si>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</si>
  <si>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</si>
  <si>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</si>
  <si>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</si>
  <si>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</si>
  <si>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</si>
  <si>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</si>
  <si>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</si>
  <si>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</si>
  <si>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</si>
  <si>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</si>
  <si>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</si>
  <si>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</si>
  <si>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</si>
  <si>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</si>
  <si>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</si>
  <si>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</si>
  <si>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</si>
  <si>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</si>
  <si>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</si>
  <si>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</si>
  <si>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</si>
  <si>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</si>
  <si>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</si>
  <si>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</si>
  <si>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</si>
  <si>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</si>
  <si>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</si>
  <si>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</si>
  <si>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</si>
  <si>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</si>
  <si>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</si>
  <si>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</si>
  <si>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</si>
  <si>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</si>
  <si>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</si>
  <si>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</si>
  <si>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</si>
  <si>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</si>
  <si>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</si>
  <si>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</si>
  <si>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</si>
  <si>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</si>
  <si>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</si>
  <si>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</si>
  <si>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</si>
  <si>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</si>
  <si>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</si>
  <si>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</si>
  <si>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</si>
  <si>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</si>
  <si>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</si>
  <si>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</si>
  <si>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</si>
  <si>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</si>
  <si>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</si>
  <si>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</si>
  <si>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</si>
  <si>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</si>
  <si>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</si>
  <si>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</si>
  <si>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</si>
  <si>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</si>
  <si>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</si>
  <si>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</si>
  <si>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</si>
  <si>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</si>
  <si>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</si>
  <si>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</si>
  <si>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</si>
  <si>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</si>
  <si>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</si>
  <si>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</si>
  <si>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</si>
  <si>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</si>
  <si>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</si>
  <si>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</si>
  <si>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</si>
  <si>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</si>
  <si>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</si>
  <si>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</si>
  <si>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</si>
  <si>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</si>
  <si>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</si>
  <si>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</si>
  <si>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</si>
  <si>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</si>
  <si>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</si>
  <si>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</si>
  <si>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</si>
  <si>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</si>
  <si>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</si>
  <si>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</si>
  <si>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</si>
  <si>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</si>
  <si>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</si>
  <si>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</si>
  <si>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</si>
  <si>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</si>
  <si>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</si>
  <si>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</si>
  <si>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</si>
  <si>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</si>
  <si>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</si>
  <si>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</si>
  <si>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</si>
  <si>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</si>
  <si>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</si>
  <si>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</si>
  <si>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</si>
  <si>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</si>
  <si>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</si>
  <si>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</si>
  <si>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</si>
  <si>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</si>
  <si>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</si>
  <si>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</si>
  <si>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</si>
  <si>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</si>
  <si>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</si>
  <si>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</si>
  <si>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</si>
  <si>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</si>
  <si>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</si>
  <si>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</si>
  <si>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</si>
  <si>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</si>
  <si>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</si>
  <si>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</si>
  <si>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</si>
  <si>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</si>
  <si>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</si>
  <si>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</si>
  <si>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</si>
  <si>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</si>
  <si>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</si>
  <si>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</si>
  <si>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</si>
  <si>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</si>
  <si>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</si>
  <si>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</si>
  <si>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</si>
  <si>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</si>
  <si>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</si>
  <si>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</si>
  <si>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</si>
  <si>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</si>
  <si>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</si>
  <si>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</si>
  <si>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</si>
  <si>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</si>
  <si>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</si>
  <si>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</si>
  <si>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</si>
  <si>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</si>
  <si>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</si>
  <si>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</si>
  <si>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</si>
  <si>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</si>
  <si>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</si>
  <si>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</si>
  <si>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</si>
  <si>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</si>
  <si>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</si>
  <si>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</si>
  <si>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</si>
  <si>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</si>
  <si>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</si>
  <si>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</si>
  <si>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</si>
  <si>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</si>
  <si>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</si>
  <si>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</si>
  <si>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</si>
  <si>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</si>
  <si>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</si>
  <si>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</si>
  <si>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</si>
  <si>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</si>
  <si>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</si>
  <si>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</si>
  <si>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</si>
  <si>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</si>
  <si>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</si>
  <si>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</si>
  <si>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</si>
  <si>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</si>
  <si>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</si>
  <si>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</si>
  <si>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</si>
  <si>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</si>
  <si>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</si>
  <si>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</si>
  <si>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</si>
  <si>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</si>
  <si>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</si>
  <si>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</si>
  <si>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</si>
  <si>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</si>
  <si>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</si>
  <si>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</si>
  <si>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</si>
  <si>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</si>
  <si>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</si>
  <si>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</si>
  <si>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</si>
  <si>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</si>
  <si>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</si>
  <si>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</si>
  <si>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</si>
  <si>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</si>
  <si>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</si>
  <si>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</si>
  <si>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</si>
  <si>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</si>
  <si>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</si>
  <si>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</si>
  <si>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</si>
  <si>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</si>
  <si>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</si>
  <si>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</si>
  <si>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</si>
  <si>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</si>
  <si>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</si>
  <si>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</si>
  <si>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</si>
  <si>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</si>
  <si>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</si>
  <si>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</si>
  <si>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</si>
  <si>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</si>
  <si>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</si>
  <si>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</si>
  <si>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</si>
  <si>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</si>
  <si>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</si>
  <si>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</si>
  <si>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</si>
  <si>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</si>
  <si>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</si>
  <si>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</si>
  <si>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</si>
  <si>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</si>
  <si>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</si>
  <si>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</si>
  <si>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</si>
  <si>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</si>
  <si>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</si>
  <si>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</si>
  <si>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</si>
  <si>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</si>
  <si>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</si>
  <si>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</si>
  <si>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</si>
  <si>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</si>
  <si>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</si>
  <si>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</si>
  <si>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</si>
  <si>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</si>
  <si>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</si>
  <si>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</si>
  <si>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</si>
  <si>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</si>
  <si>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</si>
  <si>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</si>
  <si>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</si>
  <si>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</si>
  <si>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</si>
  <si>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</si>
  <si>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</si>
  <si>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</si>
  <si>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</si>
  <si>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</si>
  <si>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</si>
  <si>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</si>
  <si>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</si>
  <si>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</si>
  <si>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</si>
  <si>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</si>
  <si>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</si>
  <si>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</si>
  <si>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</si>
  <si>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</si>
  <si>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</si>
  <si>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</si>
  <si>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</si>
  <si>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</si>
  <si>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</si>
  <si>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</si>
  <si>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</si>
  <si>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</si>
  <si>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</si>
  <si>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</si>
  <si>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</si>
  <si>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</si>
  <si>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</si>
  <si>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</si>
  <si>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</si>
  <si>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</si>
  <si>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</si>
  <si>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</si>
  <si>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</si>
  <si>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</si>
  <si>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</si>
  <si>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</si>
  <si>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</si>
  <si>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</si>
  <si>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</si>
  <si>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</si>
  <si>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</si>
  <si>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</si>
  <si>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</si>
  <si>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</si>
  <si>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</si>
  <si>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</si>
  <si>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</si>
  <si>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</si>
  <si>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</si>
  <si>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</si>
  <si>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</si>
  <si>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</si>
  <si>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</si>
  <si>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</si>
  <si>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</si>
  <si>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</si>
  <si>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</si>
  <si>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</si>
  <si>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</si>
  <si>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</si>
  <si>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</si>
  <si>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</si>
  <si>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</si>
  <si>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</si>
  <si>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</si>
  <si>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</si>
  <si>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</si>
  <si>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</si>
  <si>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</si>
  <si>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</si>
  <si>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</si>
  <si>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</si>
  <si>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</si>
  <si>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</si>
  <si>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</si>
  <si>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</si>
  <si>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</si>
  <si>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</si>
  <si>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</si>
  <si>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</si>
  <si>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</si>
  <si>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</si>
  <si>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</si>
  <si>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</si>
  <si>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</si>
  <si>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</si>
  <si>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</si>
  <si>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</si>
  <si>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</si>
  <si>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</si>
  <si>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</si>
  <si>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</si>
  <si>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</si>
  <si>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</si>
  <si>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</si>
  <si>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</si>
  <si>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</si>
  <si>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</si>
  <si>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</si>
  <si>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osoba 1 a 2</t>
  </si>
  <si>
    <t>20250009</t>
  </si>
  <si>
    <t>FD25044</t>
  </si>
  <si>
    <t>Trénerské služby Letné tanečné sústredenie</t>
  </si>
  <si>
    <t>56543905</t>
  </si>
  <si>
    <t>Ján Kollar</t>
  </si>
  <si>
    <t>FD25045</t>
  </si>
  <si>
    <t>2025149</t>
  </si>
  <si>
    <t>Prenájom priestorov Letné tanečné sústredenie</t>
  </si>
  <si>
    <t>36376833</t>
  </si>
  <si>
    <t>DOM a.s.</t>
  </si>
  <si>
    <t>M08</t>
  </si>
  <si>
    <t>01,02</t>
  </si>
  <si>
    <t>Hrubé mzdy vyplatené osobám (zamestnancom) vrátane odvodov zamestnávateľa
počet fyzických osôb 2
obdobie august: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</si>
</sst>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31" fmlaLink="$B$102" fmlaRange="Adr!$B$2:$B$237" noThreeD="1" sel="211" val="19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68375816-9D38-04CF-CB88-53847AD1FE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28"/>
      <c r="D1" s="328"/>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5" customHeight="1" x14ac:dyDescent="0.25">
      <c r="A12" s="302" t="s">
        <v>1352</v>
      </c>
      <c r="C12" s="205"/>
      <c r="D12" s="205"/>
    </row>
    <row r="13" spans="1:4" s="18" customFormat="1" ht="23.5" customHeight="1" x14ac:dyDescent="0.25">
      <c r="A13" s="307"/>
      <c r="C13" s="205"/>
      <c r="D13" s="205"/>
    </row>
    <row r="14" spans="1:4" s="18" customFormat="1" ht="17.5" x14ac:dyDescent="0.25">
      <c r="A14" s="308" t="s">
        <v>5</v>
      </c>
      <c r="C14" s="205"/>
      <c r="D14" s="205"/>
    </row>
    <row r="15" spans="1:4" ht="16.399999999999999" customHeight="1" x14ac:dyDescent="0.25">
      <c r="A15" s="127"/>
      <c r="C15" s="21"/>
    </row>
    <row r="16" spans="1:4" ht="303" x14ac:dyDescent="0.25">
      <c r="A16" s="296" t="s">
        <v>6</v>
      </c>
      <c r="C16" s="21"/>
    </row>
    <row r="17" spans="1:4" ht="17.5"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29"/>
      <c r="D21" s="329"/>
    </row>
    <row r="22" spans="1:4" x14ac:dyDescent="0.25">
      <c r="C22" s="330"/>
      <c r="D22" s="329"/>
    </row>
    <row r="23" spans="1:4" ht="64" x14ac:dyDescent="0.25">
      <c r="A23" s="23" t="s">
        <v>1353</v>
      </c>
      <c r="C23" s="255"/>
      <c r="D23" s="256"/>
    </row>
    <row r="24" spans="1:4" ht="12.75" customHeight="1" x14ac:dyDescent="0.25">
      <c r="C24" s="326"/>
      <c r="D24" s="327"/>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1334</v>
      </c>
    </row>
    <row r="32" spans="1:4" ht="12.65" customHeight="1" x14ac:dyDescent="0.25"/>
    <row r="33" spans="1:3" ht="15.75" customHeight="1" x14ac:dyDescent="0.25">
      <c r="A33" s="19" t="s">
        <v>1335</v>
      </c>
    </row>
    <row r="34" spans="1:3" ht="12.65" customHeight="1" x14ac:dyDescent="0.25"/>
    <row r="35" spans="1:3" ht="52" x14ac:dyDescent="0.25">
      <c r="A35" s="19" t="s">
        <v>1337</v>
      </c>
    </row>
    <row r="36" spans="1:3" ht="12" customHeight="1" x14ac:dyDescent="0.25"/>
    <row r="37" spans="1:3" ht="25.5" x14ac:dyDescent="0.25">
      <c r="A37" s="271" t="s">
        <v>1336</v>
      </c>
    </row>
    <row r="39" spans="1:3" ht="77" x14ac:dyDescent="0.25">
      <c r="A39" s="23" t="s">
        <v>1338</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5" customHeight="1" x14ac:dyDescent="0.25">
      <c r="A46" s="299" t="s">
        <v>15</v>
      </c>
      <c r="C46" s="22"/>
    </row>
    <row r="47" spans="1:3" ht="11.5" customHeight="1" x14ac:dyDescent="0.25"/>
    <row r="48" spans="1:3" ht="13" x14ac:dyDescent="0.25">
      <c r="A48" s="300" t="s">
        <v>1340</v>
      </c>
    </row>
    <row r="49" spans="1:1" ht="12" customHeight="1" x14ac:dyDescent="0.25"/>
    <row r="50" spans="1:1" ht="39" x14ac:dyDescent="0.25">
      <c r="A50" s="19" t="s">
        <v>1341</v>
      </c>
    </row>
    <row r="51" spans="1:1" ht="12.75" customHeight="1" x14ac:dyDescent="0.25"/>
    <row r="52" spans="1:1" ht="75.5" x14ac:dyDescent="0.25">
      <c r="A52" s="19" t="s">
        <v>1342</v>
      </c>
    </row>
    <row r="53" spans="1:1" ht="12.75" customHeight="1" x14ac:dyDescent="0.25"/>
    <row r="54" spans="1:1" ht="38.5" x14ac:dyDescent="0.25">
      <c r="A54" s="19" t="s">
        <v>1343</v>
      </c>
    </row>
    <row r="56" spans="1:1" ht="13" x14ac:dyDescent="0.25">
      <c r="A56" s="19" t="s">
        <v>16</v>
      </c>
    </row>
    <row r="58" spans="1:1" ht="13" x14ac:dyDescent="0.25">
      <c r="A58" s="19" t="s">
        <v>17</v>
      </c>
    </row>
    <row r="60" spans="1:1" ht="121.75" customHeight="1" x14ac:dyDescent="0.25">
      <c r="A60" s="23" t="s">
        <v>1344</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1345</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09" t="s">
        <v>1363</v>
      </c>
    </row>
    <row r="73" spans="1:1" ht="37.5" x14ac:dyDescent="0.25">
      <c r="A73" s="23" t="s">
        <v>1364</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1354</v>
      </c>
    </row>
    <row r="96" spans="1:2" x14ac:dyDescent="0.25">
      <c r="A96" s="23"/>
    </row>
    <row r="97" spans="1:4" ht="13" x14ac:dyDescent="0.25">
      <c r="A97" s="260" t="s">
        <v>40</v>
      </c>
    </row>
    <row r="98" spans="1:4" ht="68.5" customHeight="1" x14ac:dyDescent="0.25">
      <c r="A98" s="23" t="s">
        <v>1355</v>
      </c>
    </row>
    <row r="99" spans="1:4" x14ac:dyDescent="0.25">
      <c r="A99" s="23"/>
    </row>
    <row r="100" spans="1:4" ht="13" x14ac:dyDescent="0.25">
      <c r="A100" s="260" t="s">
        <v>41</v>
      </c>
    </row>
    <row r="101" spans="1:4" ht="75.5" x14ac:dyDescent="0.25">
      <c r="A101" s="23" t="s">
        <v>1356</v>
      </c>
    </row>
    <row r="102" spans="1:4" x14ac:dyDescent="0.25">
      <c r="A102" s="23"/>
    </row>
    <row r="103" spans="1:4" ht="13" x14ac:dyDescent="0.25">
      <c r="A103" s="295" t="s">
        <v>42</v>
      </c>
    </row>
    <row r="104" spans="1:4" ht="50.5" x14ac:dyDescent="0.25">
      <c r="A104" s="23" t="s">
        <v>1357</v>
      </c>
    </row>
    <row r="105" spans="1:4" x14ac:dyDescent="0.25">
      <c r="A105" s="23"/>
      <c r="B105" s="20" t="s">
        <v>43</v>
      </c>
    </row>
    <row r="106" spans="1:4" ht="13" x14ac:dyDescent="0.25">
      <c r="A106" s="260" t="s">
        <v>44</v>
      </c>
    </row>
    <row r="107" spans="1:4" ht="71.25" customHeight="1" x14ac:dyDescent="0.25">
      <c r="A107" s="19" t="s">
        <v>1358</v>
      </c>
    </row>
    <row r="108" spans="1:4" ht="37.5" x14ac:dyDescent="0.25">
      <c r="A108" s="19" t="s">
        <v>1348</v>
      </c>
    </row>
    <row r="109" spans="1:4" ht="25" x14ac:dyDescent="0.25">
      <c r="A109" s="19" t="s">
        <v>45</v>
      </c>
    </row>
    <row r="110" spans="1:4" ht="10.5" customHeight="1" x14ac:dyDescent="0.25">
      <c r="D110" s="20" t="s">
        <v>43</v>
      </c>
    </row>
    <row r="111" spans="1:4" ht="99.75" customHeight="1" x14ac:dyDescent="0.25">
      <c r="A111" s="23" t="s">
        <v>1347</v>
      </c>
    </row>
    <row r="112" spans="1:4" ht="26" x14ac:dyDescent="0.25">
      <c r="A112" s="19" t="s">
        <v>1346</v>
      </c>
    </row>
    <row r="114" spans="1:2" ht="175" x14ac:dyDescent="0.25">
      <c r="A114" s="23" t="s">
        <v>1359</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1349</v>
      </c>
    </row>
    <row r="133" spans="1:1" ht="61.5" customHeight="1" x14ac:dyDescent="0.25">
      <c r="A133" s="301" t="s">
        <v>1361</v>
      </c>
    </row>
    <row r="134" spans="1:1" ht="13" x14ac:dyDescent="0.25">
      <c r="A134" s="260" t="s">
        <v>1362</v>
      </c>
    </row>
    <row r="135" spans="1:1" ht="101" x14ac:dyDescent="0.25">
      <c r="A135" s="301" t="s">
        <v>1350</v>
      </c>
    </row>
    <row r="136" spans="1:1" x14ac:dyDescent="0.25">
      <c r="A136"/>
    </row>
    <row r="137" spans="1:1" ht="71.5"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0" t="str">
        <f>Spolu!C3&amp;", "&amp;Spolu!C6</f>
        <v>Tanečný klub Jessy Vavrišovo, Hradná 340/18, Liptovský Hrádok, 033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4" customHeight="1" x14ac:dyDescent="0.25">
      <c r="A14" s="139" t="s">
        <v>1267</v>
      </c>
      <c r="B14" s="385" t="s">
        <v>1285</v>
      </c>
      <c r="C14" s="386"/>
      <c r="F14" s="311"/>
      <c r="N14" s="137" t="str">
        <f t="shared" si="0"/>
        <v xml:space="preserve">n - </v>
      </c>
      <c r="O14" s="137" t="s">
        <v>364</v>
      </c>
    </row>
    <row r="15" spans="1:16" ht="34.4" customHeight="1" x14ac:dyDescent="0.25">
      <c r="A15" s="139" t="s">
        <v>1286</v>
      </c>
      <c r="B15" s="385"/>
      <c r="C15" s="386"/>
      <c r="F15" s="388"/>
      <c r="N15" s="137" t="str">
        <f t="shared" si="0"/>
        <v xml:space="preserve">o - </v>
      </c>
      <c r="O15" s="137" t="s">
        <v>365</v>
      </c>
    </row>
    <row r="16" spans="1:16" x14ac:dyDescent="0.25">
      <c r="A16" s="139" t="s">
        <v>1270</v>
      </c>
      <c r="B16" s="142">
        <f>F8</f>
        <v>0</v>
      </c>
      <c r="C16" s="137"/>
      <c r="F16" s="388"/>
      <c r="N16" s="137" t="str">
        <f t="shared" si="0"/>
        <v xml:space="preserve">p - </v>
      </c>
      <c r="O16" s="137" t="s">
        <v>366</v>
      </c>
    </row>
    <row r="17" spans="1:16" ht="32.15" customHeight="1" x14ac:dyDescent="0.25">
      <c r="A17" s="139" t="s">
        <v>1273</v>
      </c>
      <c r="B17" s="142">
        <f>F9</f>
        <v>0</v>
      </c>
      <c r="C17" s="137"/>
      <c r="F17" s="388"/>
      <c r="N17" s="137" t="str">
        <f t="shared" si="0"/>
        <v xml:space="preserve">q - </v>
      </c>
      <c r="O17" s="137" t="s">
        <v>367</v>
      </c>
    </row>
    <row r="18" spans="1:16" ht="16" thickBot="1" x14ac:dyDescent="0.3">
      <c r="B18" s="193" t="s">
        <v>1287</v>
      </c>
      <c r="C18" s="194">
        <v>31</v>
      </c>
      <c r="N18" s="137" t="str">
        <f t="shared" si="0"/>
        <v xml:space="preserve">r - </v>
      </c>
      <c r="O18" s="137" t="s">
        <v>368</v>
      </c>
    </row>
    <row r="19" spans="1:16" x14ac:dyDescent="0.25">
      <c r="B19" s="193" t="s">
        <v>1275</v>
      </c>
      <c r="C19" s="142" t="str">
        <f>Spolu!C4</f>
        <v>37909487</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1290</v>
      </c>
    </row>
    <row r="2" spans="1:2" ht="30" customHeight="1" x14ac:dyDescent="0.25">
      <c r="A2" s="389" t="s">
        <v>1291</v>
      </c>
      <c r="B2" s="389"/>
    </row>
    <row r="3" spans="1:2" ht="13"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29"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2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40" t="s">
        <v>311</v>
      </c>
      <c r="B1" s="341"/>
      <c r="C1" s="174">
        <v>45961</v>
      </c>
      <c r="D1" s="26"/>
      <c r="G1" s="252">
        <v>45688</v>
      </c>
    </row>
    <row r="2" spans="1:7" ht="14" x14ac:dyDescent="0.3">
      <c r="A2" s="28"/>
      <c r="B2" s="28"/>
      <c r="G2" s="252">
        <v>45716</v>
      </c>
    </row>
    <row r="3" spans="1:7" ht="14" x14ac:dyDescent="0.3">
      <c r="A3" s="30" t="s">
        <v>312</v>
      </c>
      <c r="B3" s="338" t="str">
        <f>INDEX(Adr!B:B,Doklady!B102+1)</f>
        <v>Tanečný klub Jessy Vavrišovo</v>
      </c>
      <c r="C3" s="338"/>
      <c r="D3" s="338"/>
      <c r="G3" s="252">
        <v>45747</v>
      </c>
    </row>
    <row r="4" spans="1:7" ht="14" x14ac:dyDescent="0.3">
      <c r="A4" s="30" t="s">
        <v>313</v>
      </c>
      <c r="B4" s="29" t="str">
        <f>RIGHT("0000"&amp;INDEX(Adr!A:A,Doklady!B102+1),8)</f>
        <v>37909487</v>
      </c>
      <c r="G4" s="252">
        <v>45777</v>
      </c>
    </row>
    <row r="5" spans="1:7" ht="14" x14ac:dyDescent="0.3">
      <c r="A5" s="30" t="s">
        <v>314</v>
      </c>
      <c r="B5" s="29" t="str">
        <f>INDEX(Adr!D:D,Doklady!B102+1)&amp;", "&amp;INDEX(Adr!E:E,Doklady!B102+1)</f>
        <v>Hradná 340/18, Liptovský Hrádok</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3600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3600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61" t="s">
        <v>329</v>
      </c>
      <c r="B1" s="361"/>
      <c r="C1" s="361"/>
      <c r="D1" s="361"/>
      <c r="E1" s="361"/>
      <c r="F1" s="361"/>
      <c r="G1" s="361"/>
      <c r="H1" s="361"/>
      <c r="I1" s="361"/>
    </row>
    <row r="2" spans="1:26" ht="7.5" customHeight="1" x14ac:dyDescent="0.2">
      <c r="C2" s="8"/>
      <c r="D2" s="8"/>
      <c r="E2" s="8"/>
      <c r="F2" s="8"/>
      <c r="G2" s="8"/>
      <c r="H2" s="8"/>
      <c r="I2" s="8"/>
    </row>
    <row r="3" spans="1:26" s="9" customFormat="1" ht="26.15" customHeight="1" x14ac:dyDescent="0.25">
      <c r="B3" s="160" t="s">
        <v>59</v>
      </c>
      <c r="C3" s="362" t="str">
        <f>INDEX(Adr!B2:B242,Doklady!B102)</f>
        <v>Tanečný klub Jessy Vavrišovo</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INDEX(Adr!A2:A242,Doklady!B102)</f>
        <v>37909487</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INDEX(Adr!D2:D242,Doklady!B102)&amp;", "&amp;INDEX(Adr!E2:E242,Doklady!B102)&amp;", "&amp;INDEX(Adr!F2:F242,Doklady!B102)</f>
        <v>Hradná 340/18, Liptovský Hrádok, 033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4">
      <c r="A10" s="69" t="s">
        <v>317</v>
      </c>
      <c r="B10" s="70" t="s">
        <v>318</v>
      </c>
      <c r="C10" s="126">
        <f>SUMIF(FP!J:J,Doklady!$B$1&amp;A10,FP!D:D)</f>
        <v>3600</v>
      </c>
      <c r="D10" s="126">
        <f>C10-E10</f>
        <v>3600</v>
      </c>
      <c r="E10" s="357">
        <f>SUMIF(K:K,A10,I:I)</f>
        <v>0</v>
      </c>
      <c r="F10" s="358"/>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4">
      <c r="A12" s="69" t="s">
        <v>321</v>
      </c>
      <c r="B12" s="70" t="s">
        <v>322</v>
      </c>
      <c r="C12" s="126">
        <f>SUMIF(FP!J:J,Doklady!$B$1&amp;A12,FP!D:D)</f>
        <v>0</v>
      </c>
      <c r="D12" s="126">
        <f>C12-E12</f>
        <v>0</v>
      </c>
      <c r="E12" s="357">
        <f>SUMIF(K:K,A12,I:I)</f>
        <v>0</v>
      </c>
      <c r="F12" s="358"/>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2236</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2990</v>
      </c>
      <c r="C28" s="347"/>
      <c r="D28" s="347"/>
      <c r="E28" s="347"/>
      <c r="F28" s="347"/>
      <c r="G28" s="347"/>
      <c r="H28" s="348"/>
      <c r="I28" s="73">
        <f>SUMIF(FP!I:I,Doklady!$B$1&amp;A28,FP!D:D)</f>
        <v>3600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3600</v>
      </c>
      <c r="D53" s="73">
        <f>IF(A53&lt;&gt;"",Doklady!I1-Doklady!J1,"")</f>
        <v>3600</v>
      </c>
      <c r="E53" s="73">
        <f>IF(A53&lt;&gt;"",MIN(D53,C53)*Doklady!C1/(1-Doklady!C1),"")</f>
        <v>0</v>
      </c>
      <c r="F53" s="71">
        <f>IF(A53&lt;&gt;"",Doklady!J1,"")</f>
        <v>0</v>
      </c>
      <c r="G53" s="73">
        <f>+IFERROR(HLOOKUP(IF(RIGHT(B53,15)="bežné transfery",LEFT(B53,LEN(B53)-18),0),$J$40:$K$42,3,0),MIN(C53,D53))</f>
        <v>3600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3600</v>
      </c>
      <c r="D130" s="228">
        <f t="shared" ref="D130:I130" si="9">SUM(D53:D129)</f>
        <v>3600</v>
      </c>
      <c r="E130" s="228">
        <f t="shared" si="9"/>
        <v>0</v>
      </c>
      <c r="F130" s="228">
        <f t="shared" si="9"/>
        <v>0</v>
      </c>
      <c r="G130" s="228">
        <f t="shared" si="9"/>
        <v>3600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72"/>
      <c r="E140" s="372"/>
      <c r="F140" s="372"/>
      <c r="G140" s="372"/>
      <c r="H140" s="372"/>
      <c r="I140" s="372"/>
      <c r="J140" s="85"/>
    </row>
    <row r="141" spans="1:26" ht="68.25" customHeight="1" x14ac:dyDescent="0.25">
      <c r="A141" s="9"/>
      <c r="B141" s="281" t="s">
        <v>393</v>
      </c>
      <c r="C141" s="214"/>
      <c r="D141" s="356" t="s">
        <v>394</v>
      </c>
      <c r="E141" s="356"/>
      <c r="F141" s="356"/>
      <c r="G141" s="356"/>
      <c r="H141" s="356"/>
      <c r="I141" s="356"/>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abSelected="1" topLeftCell="A100" zoomScaleNormal="100" workbookViewId="0">
      <selection activeCell="D107" sqref="D107"/>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l - športové pohybové tábory pre mládež</v>
      </c>
      <c r="B1" s="232" t="str">
        <f>INDEX(Adr!A:A,B102+1)</f>
        <v>37909487</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3600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476</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2992</v>
      </c>
      <c r="J100" s="375"/>
      <c r="K100" s="89"/>
    </row>
    <row r="101" spans="1:25" ht="15.5" x14ac:dyDescent="0.35">
      <c r="A101" s="373"/>
      <c r="B101" s="373"/>
      <c r="C101" s="373"/>
      <c r="D101" s="373"/>
      <c r="E101" s="373"/>
      <c r="F101" s="373"/>
      <c r="G101" s="373"/>
      <c r="H101" s="373"/>
      <c r="I101" s="374">
        <v>45961</v>
      </c>
      <c r="J101" s="374"/>
    </row>
    <row r="102" spans="1:25" ht="14" x14ac:dyDescent="0.3">
      <c r="A102" s="249" t="s">
        <v>399</v>
      </c>
      <c r="B102" s="250">
        <v>211</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40" x14ac:dyDescent="0.25">
      <c r="A107" s="14" t="s">
        <v>3001</v>
      </c>
      <c r="B107" s="14" t="s">
        <v>3013</v>
      </c>
      <c r="C107" s="14" t="s">
        <v>3014</v>
      </c>
      <c r="D107" s="16">
        <v>45904</v>
      </c>
      <c r="E107" s="16">
        <v>45964</v>
      </c>
      <c r="F107" s="14" t="s">
        <v>3015</v>
      </c>
      <c r="G107" s="14"/>
      <c r="H107" s="14" t="s">
        <v>3002</v>
      </c>
      <c r="I107" s="15">
        <v>2250</v>
      </c>
      <c r="J107" s="77">
        <v>1</v>
      </c>
      <c r="K107" s="92"/>
    </row>
    <row r="108" spans="1:25" ht="12.5" x14ac:dyDescent="0.25">
      <c r="A108" s="14" t="s">
        <v>3001</v>
      </c>
      <c r="B108" s="14" t="s">
        <v>3004</v>
      </c>
      <c r="C108" s="14" t="s">
        <v>3003</v>
      </c>
      <c r="D108" s="16">
        <v>45933</v>
      </c>
      <c r="E108" s="16">
        <v>45964</v>
      </c>
      <c r="F108" s="14" t="s">
        <v>3005</v>
      </c>
      <c r="G108" s="14" t="s">
        <v>3006</v>
      </c>
      <c r="H108" s="14" t="s">
        <v>3007</v>
      </c>
      <c r="I108" s="15">
        <v>750</v>
      </c>
      <c r="J108" s="77">
        <v>1</v>
      </c>
      <c r="K108" s="92"/>
    </row>
    <row r="109" spans="1:25" ht="12.5" x14ac:dyDescent="0.25">
      <c r="A109" s="14" t="s">
        <v>3001</v>
      </c>
      <c r="B109" s="14" t="s">
        <v>3008</v>
      </c>
      <c r="C109" s="14" t="s">
        <v>3009</v>
      </c>
      <c r="D109" s="16">
        <v>45909</v>
      </c>
      <c r="E109" s="16">
        <v>45964</v>
      </c>
      <c r="F109" s="14" t="s">
        <v>3010</v>
      </c>
      <c r="G109" s="14" t="s">
        <v>3011</v>
      </c>
      <c r="H109" s="14" t="s">
        <v>3012</v>
      </c>
      <c r="I109" s="15">
        <v>600</v>
      </c>
      <c r="J109" s="77">
        <v>1</v>
      </c>
      <c r="K109" s="92"/>
    </row>
    <row r="110" spans="1:25" ht="12.5" x14ac:dyDescent="0.25">
      <c r="A110" s="14"/>
      <c r="B110" s="14"/>
      <c r="C110" s="14"/>
      <c r="D110" s="16"/>
      <c r="E110" s="16"/>
      <c r="F110" s="14"/>
      <c r="G110" s="14"/>
      <c r="H110" s="14"/>
      <c r="I110" s="15"/>
      <c r="J110" s="77"/>
      <c r="K110" s="92"/>
    </row>
    <row r="111" spans="1:25" ht="12.5" x14ac:dyDescent="0.25">
      <c r="A111" s="14"/>
      <c r="B111" s="14"/>
      <c r="C111" s="14"/>
      <c r="D111" s="16"/>
      <c r="E111" s="16"/>
      <c r="F111" s="14"/>
      <c r="G111" s="14"/>
      <c r="H111" s="14"/>
      <c r="I111" s="15"/>
      <c r="J111" s="77"/>
      <c r="K111" s="92"/>
    </row>
    <row r="112" spans="1:25" ht="12.5" x14ac:dyDescent="0.25">
      <c r="A112" s="14"/>
      <c r="B112" s="14"/>
      <c r="C112" s="14"/>
      <c r="D112" s="16"/>
      <c r="E112" s="16"/>
      <c r="F112" s="14"/>
      <c r="G112" s="14"/>
      <c r="H112" s="14"/>
      <c r="I112" s="15"/>
      <c r="J112" s="77"/>
      <c r="K112" s="92"/>
    </row>
    <row r="113" spans="1:11" ht="12.5" x14ac:dyDescent="0.25">
      <c r="A113" s="14"/>
      <c r="B113" s="14"/>
      <c r="C113" s="14"/>
      <c r="D113" s="16"/>
      <c r="E113" s="16"/>
      <c r="F113" s="14"/>
      <c r="G113" s="14"/>
      <c r="H113" s="14"/>
      <c r="I113" s="15"/>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00000000-0002-0000-0400-000000000000}">
      <formula1>42370</formula1>
      <formula2>42735</formula2>
    </dataValidation>
    <dataValidation type="list" allowBlank="1" sqref="F107:F5000" xr:uid="{00000000-0002-0000-0400-000001000000}">
      <formula1>$F$96:$F$99</formula1>
    </dataValidation>
    <dataValidation type="list" allowBlank="1" showInputMessage="1" showErrorMessage="1" sqref="A107:A5000" xr:uid="{00000000-0002-0000-0400-000002000000}">
      <formula1>OFFSET($A$1,0,0,$B$3,1)</formula1>
    </dataValidation>
    <dataValidation allowBlank="1" sqref="G107:G5000" xr:uid="{00000000-0002-0000-0400-000003000000}"/>
    <dataValidation type="list" allowBlank="1" showInputMessage="1" showErrorMessage="1" errorTitle="Chyba !" error="zadajte (vyberte zo zoznamu) platný analytický kód podľa nápovedy k bunke I104" sqref="J107: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5"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5"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5"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5"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5"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5"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5"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x14ac:dyDescent="0.2">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x14ac:dyDescent="0.2">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x14ac:dyDescent="0.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2">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x14ac:dyDescent="0.2">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x14ac:dyDescent="0.2">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x14ac:dyDescent="0.2">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x14ac:dyDescent="0.2">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x14ac:dyDescent="0.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2.5" x14ac:dyDescent="0.2">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x14ac:dyDescent="0.2">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2">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x14ac:dyDescent="0.2">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2">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2">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x14ac:dyDescent="0.2">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x14ac:dyDescent="0.2">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2">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x14ac:dyDescent="0.2">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2">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2">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2">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2">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2">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2.5" x14ac:dyDescent="0.2">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2.5" x14ac:dyDescent="0.2">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x14ac:dyDescent="0.2">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2">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x14ac:dyDescent="0.2">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2">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x14ac:dyDescent="0.2">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x14ac:dyDescent="0.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x14ac:dyDescent="0.2">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x14ac:dyDescent="0.2">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x14ac:dyDescent="0.2">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2">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2">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2">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x14ac:dyDescent="0.2">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x14ac:dyDescent="0.2">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x14ac:dyDescent="0.2">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x14ac:dyDescent="0.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x14ac:dyDescent="0.2">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2">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2">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2">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2">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2">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2">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2">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x14ac:dyDescent="0.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2">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2">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2">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2">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x14ac:dyDescent="0.2">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x14ac:dyDescent="0.2">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x14ac:dyDescent="0.2">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2">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x14ac:dyDescent="0.2">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2">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x14ac:dyDescent="0.2">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2">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x14ac:dyDescent="0.2">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2">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2">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2">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2">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x14ac:dyDescent="0.2">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2">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2">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x14ac:dyDescent="0.2">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2">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2">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x14ac:dyDescent="0.2">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0" x14ac:dyDescent="0.2">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x14ac:dyDescent="0.2">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x14ac:dyDescent="0.2">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2">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2.5" x14ac:dyDescent="0.25">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x14ac:dyDescent="0.2">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x14ac:dyDescent="0.2">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x14ac:dyDescent="0.2">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x14ac:dyDescent="0.2">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2.5" x14ac:dyDescent="0.25">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x14ac:dyDescent="0.2">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x14ac:dyDescent="0.2">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x14ac:dyDescent="0.2">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x14ac:dyDescent="0.2">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x14ac:dyDescent="0.2">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x14ac:dyDescent="0.2">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x14ac:dyDescent="0.2">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x14ac:dyDescent="0.2">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x14ac:dyDescent="0.2">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x14ac:dyDescent="0.2">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x14ac:dyDescent="0.2">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x14ac:dyDescent="0.2">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x14ac:dyDescent="0.2">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x14ac:dyDescent="0.2">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x14ac:dyDescent="0.2">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x14ac:dyDescent="0.2">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x14ac:dyDescent="0.2">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x14ac:dyDescent="0.2">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x14ac:dyDescent="0.2">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x14ac:dyDescent="0.2">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x14ac:dyDescent="0.2">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x14ac:dyDescent="0.2">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2.5" x14ac:dyDescent="0.25">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x14ac:dyDescent="0.2">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x14ac:dyDescent="0.2">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x14ac:dyDescent="0.2">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2.5" x14ac:dyDescent="0.25">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x14ac:dyDescent="0.2">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2.5" x14ac:dyDescent="0.25">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2.5" x14ac:dyDescent="0.25">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2.5" x14ac:dyDescent="0.25">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x14ac:dyDescent="0.2">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x14ac:dyDescent="0.2">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x14ac:dyDescent="0.2">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2.5" x14ac:dyDescent="0.25">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x14ac:dyDescent="0.2">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x14ac:dyDescent="0.2">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2.5" x14ac:dyDescent="0.25">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2.5" x14ac:dyDescent="0.25">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x14ac:dyDescent="0.2">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x14ac:dyDescent="0.2">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x14ac:dyDescent="0.2">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2.5" x14ac:dyDescent="0.25">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x14ac:dyDescent="0.2">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x14ac:dyDescent="0.2">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2">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x14ac:dyDescent="0.2">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x14ac:dyDescent="0.2">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2">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00000000-0004-0000-0500-000000000000}"/>
    <hyperlink ref="G150" r:id="rId2" xr:uid="{00000000-0004-0000-0500-000001000000}"/>
    <hyperlink ref="G165" r:id="rId3" xr:uid="{00000000-0004-0000-0500-000002000000}"/>
    <hyperlink ref="H165" r:id="rId4" xr:uid="{00000000-0004-0000-0500-000003000000}"/>
    <hyperlink ref="H182" r:id="rId5" xr:uid="{00000000-0004-0000-0500-000004000000}"/>
    <hyperlink ref="H60" r:id="rId6" display="info@mammal.sk; " xr:uid="{00000000-0004-0000-0500-000005000000}"/>
    <hyperlink ref="H177" r:id="rId7" xr:uid="{00000000-0004-0000-0500-000006000000}"/>
    <hyperlink ref="H88" r:id="rId8" xr:uid="{00000000-0004-0000-0500-000007000000}"/>
    <hyperlink ref="G235" r:id="rId9" xr:uid="{00000000-0004-0000-0500-000008000000}"/>
    <hyperlink ref="H235" r:id="rId10" xr:uid="{00000000-0004-0000-0500-000009000000}"/>
    <hyperlink ref="H149" r:id="rId11" xr:uid="{00000000-0004-0000-0500-00000A000000}"/>
    <hyperlink ref="H95" r:id="rId12" xr:uid="{00000000-0004-0000-0500-00000B000000}"/>
    <hyperlink ref="G225" r:id="rId13" xr:uid="{00000000-0004-0000-0500-00000C000000}"/>
    <hyperlink ref="H225" r:id="rId14" xr:uid="{00000000-0004-0000-0500-00000D000000}"/>
    <hyperlink ref="G174" r:id="rId15" xr:uid="{00000000-0004-0000-0500-00000E000000}"/>
    <hyperlink ref="H121" r:id="rId16" xr:uid="{00000000-0004-0000-0500-00000F000000}"/>
    <hyperlink ref="H109" r:id="rId17" xr:uid="{00000000-0004-0000-0500-000010000000}"/>
    <hyperlink ref="G121" r:id="rId18" xr:uid="{00000000-0004-0000-0500-000011000000}"/>
    <hyperlink ref="H164" r:id="rId19" display="jkolozsy@gmail.com" xr:uid="{00000000-0004-0000-0500-000012000000}"/>
    <hyperlink ref="G20" r:id="rId20" xr:uid="{00000000-0004-0000-0500-000013000000}"/>
    <hyperlink ref="H20" r:id="rId21" xr:uid="{00000000-0004-0000-0500-000014000000}"/>
    <hyperlink ref="G33" r:id="rId22" xr:uid="{00000000-0004-0000-0500-000015000000}"/>
    <hyperlink ref="G223" r:id="rId23" xr:uid="{00000000-0004-0000-0500-000016000000}"/>
    <hyperlink ref="G129" r:id="rId24" xr:uid="{00000000-0004-0000-0500-000017000000}"/>
    <hyperlink ref="G128" r:id="rId25" xr:uid="{00000000-0004-0000-0500-000018000000}"/>
    <hyperlink ref="H128" r:id="rId26" xr:uid="{00000000-0004-0000-0500-000019000000}"/>
    <hyperlink ref="G38" r:id="rId27" xr:uid="{00000000-0004-0000-0500-00001A000000}"/>
    <hyperlink ref="G211" r:id="rId28" xr:uid="{00000000-0004-0000-0500-00001B000000}"/>
    <hyperlink ref="H211" r:id="rId29" xr:uid="{00000000-0004-0000-0500-00001C000000}"/>
    <hyperlink ref="G50" r:id="rId30" xr:uid="{00000000-0004-0000-0500-00001D000000}"/>
    <hyperlink ref="G51" r:id="rId31" xr:uid="{00000000-0004-0000-0500-00001E000000}"/>
    <hyperlink ref="G69" r:id="rId32" xr:uid="{00000000-0004-0000-0500-00001F000000}"/>
    <hyperlink ref="G74" r:id="rId33" xr:uid="{00000000-0004-0000-0500-000020000000}"/>
    <hyperlink ref="G81" r:id="rId34" xr:uid="{00000000-0004-0000-0500-000021000000}"/>
    <hyperlink ref="G82" r:id="rId35" xr:uid="{00000000-0004-0000-0500-000022000000}"/>
    <hyperlink ref="G84" r:id="rId36" xr:uid="{00000000-0004-0000-0500-000023000000}"/>
    <hyperlink ref="G183" r:id="rId37" xr:uid="{00000000-0004-0000-0500-000024000000}"/>
    <hyperlink ref="G188" r:id="rId38" xr:uid="{00000000-0004-0000-0500-000025000000}"/>
    <hyperlink ref="G215" r:id="rId39" xr:uid="{00000000-0004-0000-0500-000026000000}"/>
    <hyperlink ref="G217" r:id="rId40" xr:uid="{00000000-0004-0000-0500-000027000000}"/>
    <hyperlink ref="G218" r:id="rId41" xr:uid="{00000000-0004-0000-0500-000028000000}"/>
    <hyperlink ref="G219" r:id="rId42" xr:uid="{00000000-0004-0000-0500-000029000000}"/>
    <hyperlink ref="G226" r:id="rId43" xr:uid="{00000000-0004-0000-0500-00002A000000}"/>
    <hyperlink ref="G231" r:id="rId44" xr:uid="{00000000-0004-0000-0500-00002B000000}"/>
    <hyperlink ref="H113" r:id="rId45" xr:uid="{00000000-0004-0000-0500-00002C000000}"/>
    <hyperlink ref="H30" r:id="rId46" xr:uid="{00000000-0004-0000-0500-00002D000000}"/>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612</v>
      </c>
      <c r="B209" s="204" t="str">
        <f>VLOOKUP(A209,Adr!A:B,2,FALSE)</f>
        <v>Slovenská plavecká federácia</v>
      </c>
      <c r="C209" s="169" t="s">
        <v>1548</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612</v>
      </c>
      <c r="B210" s="204" t="str">
        <f>VLOOKUP(A210,Adr!A:B,2,FALSE)</f>
        <v>Slovenská plavecká federácia</v>
      </c>
      <c r="C210" s="196" t="s">
        <v>1547</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85" t="s">
        <v>1566</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662</v>
      </c>
      <c r="B234" s="204" t="str">
        <f>VLOOKUP(A234,Adr!A:B,2,FALSE)</f>
        <v>Slovenský atletický zväz</v>
      </c>
      <c r="C234" s="196" t="s">
        <v>1562</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662</v>
      </c>
      <c r="B235" s="204" t="str">
        <f>VLOOKUP(A235,Adr!A:B,2,FALSE)</f>
        <v>Slovenský atletický zväz</v>
      </c>
      <c r="C235" s="185" t="s">
        <v>1563</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662</v>
      </c>
      <c r="B236" s="204" t="str">
        <f>VLOOKUP(A236,Adr!A:B,2,FALSE)</f>
        <v>Slovenský atletický zväz</v>
      </c>
      <c r="C236" s="196" t="s">
        <v>2169</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662</v>
      </c>
      <c r="B237" s="204" t="str">
        <f>VLOOKUP(A237,Adr!A:B,2,FALSE)</f>
        <v>Slovenský atletický zväz</v>
      </c>
      <c r="C237" s="169" t="s">
        <v>1568</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662</v>
      </c>
      <c r="B238" s="204" t="str">
        <f>VLOOKUP(A238,Adr!A:B,2,FALSE)</f>
        <v>Slovenský atletický zväz</v>
      </c>
      <c r="C238" s="190" t="s">
        <v>1564</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662</v>
      </c>
      <c r="B239" s="204" t="str">
        <f>VLOOKUP(A239,Adr!A:B,2,FALSE)</f>
        <v>Slovenský atletický zväz</v>
      </c>
      <c r="C239" s="185" t="s">
        <v>1565</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 x14ac:dyDescent="0.2">
      <c r="A268" s="166" t="s">
        <v>731</v>
      </c>
      <c r="B268" s="204" t="str">
        <f>VLOOKUP(A268,Adr!A:B,2,FALSE)</f>
        <v>Slovenský olympijský a športový výbor</v>
      </c>
      <c r="C268" s="197" t="s">
        <v>2998</v>
      </c>
      <c r="D268" s="290">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 x14ac:dyDescent="0.2">
      <c r="A269" s="166" t="s">
        <v>731</v>
      </c>
      <c r="B269" s="204" t="str">
        <f>VLOOKUP(A269,Adr!A:B,2,FALSE)</f>
        <v>Slovenský olympijský a športový výbor</v>
      </c>
      <c r="C269" s="197" t="s">
        <v>2999</v>
      </c>
      <c r="D269" s="290">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 x14ac:dyDescent="0.2">
      <c r="A270" s="166" t="s">
        <v>731</v>
      </c>
      <c r="B270" s="204" t="str">
        <f>VLOOKUP(A270,Adr!A:B,2,FALSE)</f>
        <v>Slovenský olympijský a športový výbor</v>
      </c>
      <c r="C270" s="197" t="s">
        <v>3000</v>
      </c>
      <c r="D270" s="290">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731</v>
      </c>
      <c r="B271" s="204" t="str">
        <f>VLOOKUP(A271,Adr!A:B,2,FALSE)</f>
        <v>Slovenský olympijský a športový výbor</v>
      </c>
      <c r="C271" s="185" t="s">
        <v>1481</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731</v>
      </c>
      <c r="B272" s="204" t="str">
        <f>VLOOKUP(A272,Adr!A:B,2,FALSE)</f>
        <v>Slovenský olympijský a športový výbor</v>
      </c>
      <c r="C272" s="185" t="s">
        <v>2997</v>
      </c>
      <c r="D272" s="287">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1435</v>
      </c>
      <c r="B273" s="204" t="str">
        <f>VLOOKUP(A273,Adr!A:B,2,FALSE)</f>
        <v>Slovenský paralympijský výbor</v>
      </c>
      <c r="C273" s="196" t="s">
        <v>1467</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1435</v>
      </c>
      <c r="B274" s="204" t="str">
        <f>VLOOKUP(A274,Adr!A:B,2,FALSE)</f>
        <v>Slovenský paralympijský výbor</v>
      </c>
      <c r="C274" s="196" t="s">
        <v>1574</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1435</v>
      </c>
      <c r="B275" s="204" t="str">
        <f>VLOOKUP(A275,Adr!A:B,2,FALSE)</f>
        <v>Slovenský paralympijský výbor</v>
      </c>
      <c r="C275" s="196" t="s">
        <v>1575</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1435</v>
      </c>
      <c r="B276" s="204" t="str">
        <f>VLOOKUP(A276,Adr!A:B,2,FALSE)</f>
        <v>Slovenský paralympijský výbor</v>
      </c>
      <c r="C276" s="185" t="s">
        <v>2171</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1435</v>
      </c>
      <c r="B277" s="204" t="str">
        <f>VLOOKUP(A277,Adr!A:B,2,FALSE)</f>
        <v>Slovenský paralympijský výbor</v>
      </c>
      <c r="C277" s="185" t="s">
        <v>1577</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1435</v>
      </c>
      <c r="B278" s="204" t="str">
        <f>VLOOKUP(A278,Adr!A:B,2,FALSE)</f>
        <v>Slovenský paralympijský výbor</v>
      </c>
      <c r="C278" s="169" t="s">
        <v>1576</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1435</v>
      </c>
      <c r="B279" s="204" t="str">
        <f>VLOOKUP(A279,Adr!A:B,2,FALSE)</f>
        <v>Slovenský paralympijský výbor</v>
      </c>
      <c r="C279" s="196" t="s">
        <v>1578</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1435</v>
      </c>
      <c r="B280" s="204" t="str">
        <f>VLOOKUP(A280,Adr!A:B,2,FALSE)</f>
        <v>Slovenský paralympijský výbor</v>
      </c>
      <c r="C280" s="185" t="s">
        <v>1579</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1435</v>
      </c>
      <c r="B281" s="204" t="str">
        <f>VLOOKUP(A281,Adr!A:B,2,FALSE)</f>
        <v>Slovenský paralympijský výbor</v>
      </c>
      <c r="C281" s="169" t="s">
        <v>2172</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1435</v>
      </c>
      <c r="B282" s="204" t="str">
        <f>VLOOKUP(A282,Adr!A:B,2,FALSE)</f>
        <v>Slovenský paralympijský výbor</v>
      </c>
      <c r="C282" s="185" t="s">
        <v>1580</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1435</v>
      </c>
      <c r="B283" s="204" t="str">
        <f>VLOOKUP(A283,Adr!A:B,2,FALSE)</f>
        <v>Slovenský paralympijský výbor</v>
      </c>
      <c r="C283" s="196" t="s">
        <v>1581</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1435</v>
      </c>
      <c r="B284" s="204" t="str">
        <f>VLOOKUP(A284,Adr!A:B,2,FALSE)</f>
        <v>Slovenský paralympijský výbor</v>
      </c>
      <c r="C284" s="185" t="s">
        <v>2233</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1435</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2714</v>
      </c>
      <c r="B286" s="204" t="str">
        <f>VLOOKUP(A286,Adr!A:B,2,FALSE)</f>
        <v>Slovenský rybársky zväz</v>
      </c>
      <c r="C286" s="185" t="s">
        <v>2990</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x14ac:dyDescent="0.2">
      <c r="A288" s="198" t="s">
        <v>739</v>
      </c>
      <c r="B288" s="204" t="str">
        <f>VLOOKUP(A288,Adr!A:B,2,FALSE)</f>
        <v>Slovenský rýchlokorčuliarsky zväz</v>
      </c>
      <c r="C288" s="169" t="s">
        <v>1582</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x14ac:dyDescent="0.2">
      <c r="A290" s="182" t="s">
        <v>746</v>
      </c>
      <c r="B290" s="204" t="str">
        <f>VLOOKUP(A290,Adr!A:B,2,FALSE)</f>
        <v>Slovenský stolnotenisový zväz</v>
      </c>
      <c r="C290" s="185" t="s">
        <v>2173</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746</v>
      </c>
      <c r="B291" s="204" t="str">
        <f>VLOOKUP(A291,Adr!A:B,2,FALSE)</f>
        <v>Slovenský stolnotenisový zväz</v>
      </c>
      <c r="C291" s="169" t="s">
        <v>2174</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746</v>
      </c>
      <c r="B292" s="204" t="str">
        <f>VLOOKUP(A292,Adr!A:B,2,FALSE)</f>
        <v>Slovenský stolnotenisový zväz</v>
      </c>
      <c r="C292" s="196" t="s">
        <v>1583</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746</v>
      </c>
      <c r="B293" s="204" t="str">
        <f>VLOOKUP(A293,Adr!A:B,2,FALSE)</f>
        <v>Slovenský stolnotenisový zväz</v>
      </c>
      <c r="C293" s="185" t="s">
        <v>1584</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746</v>
      </c>
      <c r="B294" s="204" t="str">
        <f>VLOOKUP(A294,Adr!A:B,2,FALSE)</f>
        <v>Slovenský stolnotenisový zväz</v>
      </c>
      <c r="C294" s="185" t="s">
        <v>2175</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746</v>
      </c>
      <c r="B295" s="204" t="str">
        <f>VLOOKUP(A295,Adr!A:B,2,FALSE)</f>
        <v>Slovenský stolnotenisový zväz</v>
      </c>
      <c r="C295" s="185" t="s">
        <v>1585</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746</v>
      </c>
      <c r="B296" s="204" t="str">
        <f>VLOOKUP(A296,Adr!A:B,2,FALSE)</f>
        <v>Slovenský stolnotenisový zväz</v>
      </c>
      <c r="C296" s="196" t="s">
        <v>2234</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x14ac:dyDescent="0.2">
      <c r="A298" s="198" t="s">
        <v>755</v>
      </c>
      <c r="B298" s="204" t="str">
        <f>VLOOKUP(A298,Adr!A:B,2,FALSE)</f>
        <v>SLOVENSKÝ STRELECKÝ ZVÄZ</v>
      </c>
      <c r="C298" s="169" t="s">
        <v>2984</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755</v>
      </c>
      <c r="B299" s="204" t="str">
        <f>VLOOKUP(A299,Adr!A:B,2,FALSE)</f>
        <v>SLOVENSKÝ STRELECKÝ ZVÄZ</v>
      </c>
      <c r="C299" s="185" t="s">
        <v>1586</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755</v>
      </c>
      <c r="B300" s="204" t="str">
        <f>VLOOKUP(A300,Adr!A:B,2,FALSE)</f>
        <v>SLOVENSKÝ STRELECKÝ ZVÄZ</v>
      </c>
      <c r="C300" s="185" t="s">
        <v>1588</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755</v>
      </c>
      <c r="B301" s="204" t="str">
        <f>VLOOKUP(A301,Adr!A:B,2,FALSE)</f>
        <v>SLOVENSKÝ STRELECKÝ ZVÄZ</v>
      </c>
      <c r="C301" s="196" t="s">
        <v>1587</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755</v>
      </c>
      <c r="B302" s="204" t="str">
        <f>VLOOKUP(A302,Adr!A:B,2,FALSE)</f>
        <v>SLOVENSKÝ STRELECKÝ ZVÄZ</v>
      </c>
      <c r="C302" s="185" t="s">
        <v>1589</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755</v>
      </c>
      <c r="B303" s="204" t="str">
        <f>VLOOKUP(A303,Adr!A:B,2,FALSE)</f>
        <v>SLOVENSKÝ STRELECKÝ ZVÄZ</v>
      </c>
      <c r="C303" s="169" t="s">
        <v>1590</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755</v>
      </c>
      <c r="B304" s="204" t="str">
        <f>VLOOKUP(A304,Adr!A:B,2,FALSE)</f>
        <v>SLOVENSKÝ STRELECKÝ ZVÄZ</v>
      </c>
      <c r="C304" s="185" t="s">
        <v>2985</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755</v>
      </c>
      <c r="B305" s="204" t="str">
        <f>VLOOKUP(A305,Adr!A:B,2,FALSE)</f>
        <v>SLOVENSKÝ STRELECKÝ ZVÄZ</v>
      </c>
      <c r="C305" s="185" t="s">
        <v>2986</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755</v>
      </c>
      <c r="B306" s="204" t="str">
        <f>VLOOKUP(A306,Adr!A:B,2,FALSE)</f>
        <v>SLOVENSKÝ STRELECKÝ ZVÄZ</v>
      </c>
      <c r="C306" s="185" t="s">
        <v>1591</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755</v>
      </c>
      <c r="B307" s="204" t="str">
        <f>VLOOKUP(A307,Adr!A:B,2,FALSE)</f>
        <v>SLOVENSKÝ STRELECKÝ ZVÄZ</v>
      </c>
      <c r="C307" s="196" t="s">
        <v>2987</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755</v>
      </c>
      <c r="B308" s="204" t="str">
        <f>VLOOKUP(A308,Adr!A:B,2,FALSE)</f>
        <v>SLOVENSKÝ STRELECKÝ ZVÄZ</v>
      </c>
      <c r="C308" s="185" t="s">
        <v>1592</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755</v>
      </c>
      <c r="B309" s="204" t="str">
        <f>VLOOKUP(A309,Adr!A:B,2,FALSE)</f>
        <v>SLOVENSKÝ STRELECKÝ ZVÄZ</v>
      </c>
      <c r="C309" s="196" t="s">
        <v>2988</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755</v>
      </c>
      <c r="B310" s="204" t="str">
        <f>VLOOKUP(A310,Adr!A:B,2,FALSE)</f>
        <v>SLOVENSKÝ STRELECKÝ ZVÄZ</v>
      </c>
      <c r="C310" s="185" t="s">
        <v>1593</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755</v>
      </c>
      <c r="B311" s="204" t="str">
        <f>VLOOKUP(A311,Adr!A:B,2,FALSE)</f>
        <v>SLOVENSKÝ STRELECKÝ ZVÄZ</v>
      </c>
      <c r="C311" s="185" t="s">
        <v>1594</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755</v>
      </c>
      <c r="B312" s="204" t="str">
        <f>VLOOKUP(A312,Adr!A:B,2,FALSE)</f>
        <v>SLOVENSKÝ STRELECKÝ ZVÄZ</v>
      </c>
      <c r="C312" s="185" t="s">
        <v>2176</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755</v>
      </c>
      <c r="B313" s="204" t="str">
        <f>VLOOKUP(A313,Adr!A:B,2,FALSE)</f>
        <v>SLOVENSKÝ STRELECKÝ ZVÄZ</v>
      </c>
      <c r="C313" s="185" t="s">
        <v>2177</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755</v>
      </c>
      <c r="B314" s="204" t="str">
        <f>VLOOKUP(A314,Adr!A:B,2,FALSE)</f>
        <v>SLOVENSKÝ STRELECKÝ ZVÄZ</v>
      </c>
      <c r="C314" s="169" t="s">
        <v>1595</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755</v>
      </c>
      <c r="B315" s="204" t="str">
        <f>VLOOKUP(A315,Adr!A:B,2,FALSE)</f>
        <v>SLOVENSKÝ STRELECKÝ ZVÄZ</v>
      </c>
      <c r="C315" s="196" t="s">
        <v>1596</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755</v>
      </c>
      <c r="B316" s="204" t="str">
        <f>VLOOKUP(A316,Adr!A:B,2,FALSE)</f>
        <v>SLOVENSKÝ STRELECKÝ ZVÄZ</v>
      </c>
      <c r="C316" s="185" t="s">
        <v>1597</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755</v>
      </c>
      <c r="B317" s="204" t="str">
        <f>VLOOKUP(A317,Adr!A:B,2,FALSE)</f>
        <v>SLOVENSKÝ STRELECKÝ ZVÄZ</v>
      </c>
      <c r="C317" s="196" t="s">
        <v>2213</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x14ac:dyDescent="0.2">
      <c r="A319" s="202" t="s">
        <v>764</v>
      </c>
      <c r="B319" s="204" t="str">
        <f>VLOOKUP(A319,Adr!A:B,2,FALSE)</f>
        <v>Slovenský šachový zväz</v>
      </c>
      <c r="C319" s="185" t="s">
        <v>1474</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764</v>
      </c>
      <c r="B320" s="204" t="str">
        <f>VLOOKUP(A320,Adr!A:B,2,FALSE)</f>
        <v>Slovenský šachový zväz</v>
      </c>
      <c r="C320" s="196" t="s">
        <v>2214</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x14ac:dyDescent="0.2">
      <c r="A322" s="198" t="s">
        <v>774</v>
      </c>
      <c r="B322" s="204" t="str">
        <f>VLOOKUP(A322,Adr!A:B,2,FALSE)</f>
        <v>Slovenský šermiarsky zväz</v>
      </c>
      <c r="C322" s="185" t="s">
        <v>1598</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x14ac:dyDescent="0.2">
      <c r="A324" s="202" t="s">
        <v>782</v>
      </c>
      <c r="B324" s="204" t="str">
        <f>VLOOKUP(A324,Adr!A:B,2,FALSE)</f>
        <v>Slovenský tenisový zväz</v>
      </c>
      <c r="C324" s="185" t="s">
        <v>2178</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782</v>
      </c>
      <c r="B325" s="204" t="str">
        <f>VLOOKUP(A325,Adr!A:B,2,FALSE)</f>
        <v>Slovenský tenisový zväz</v>
      </c>
      <c r="C325" s="185" t="s">
        <v>1599</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782</v>
      </c>
      <c r="B326" s="204" t="str">
        <f>VLOOKUP(A326,Adr!A:B,2,FALSE)</f>
        <v>Slovenský tenisový zväz</v>
      </c>
      <c r="C326" s="185" t="s">
        <v>1600</v>
      </c>
      <c r="D326" s="287">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782</v>
      </c>
      <c r="B327" s="204" t="str">
        <f>VLOOKUP(A327,Adr!A:B,2,FALSE)</f>
        <v>Slovenský tenisový zväz</v>
      </c>
      <c r="C327" s="185" t="s">
        <v>1601</v>
      </c>
      <c r="D327" s="287">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782</v>
      </c>
      <c r="B328" s="204" t="str">
        <f>VLOOKUP(A328,Adr!A:B,2,FALSE)</f>
        <v>Slovenský tenisový zväz</v>
      </c>
      <c r="C328" s="185" t="s">
        <v>1602</v>
      </c>
      <c r="D328" s="287">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782</v>
      </c>
      <c r="B329" s="204" t="str">
        <f>VLOOKUP(A329,Adr!A:B,2,FALSE)</f>
        <v>Slovenský tenisový zväz</v>
      </c>
      <c r="C329" s="185" t="s">
        <v>1603</v>
      </c>
      <c r="D329" s="287">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782</v>
      </c>
      <c r="B330" s="204" t="str">
        <f>VLOOKUP(A330,Adr!A:B,2,FALSE)</f>
        <v>Slovenský tenisový zväz</v>
      </c>
      <c r="C330" s="185" t="s">
        <v>1604</v>
      </c>
      <c r="D330" s="287">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782</v>
      </c>
      <c r="B331" s="204" t="str">
        <f>VLOOKUP(A331,Adr!A:B,2,FALSE)</f>
        <v>Slovenský tenisový zväz</v>
      </c>
      <c r="C331" s="196" t="s">
        <v>1605</v>
      </c>
      <c r="D331" s="287">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790</v>
      </c>
      <c r="B332" s="204" t="str">
        <f>VLOOKUP(A332,Adr!A:B,2,FALSE)</f>
        <v>Slovenský veslársky zväz</v>
      </c>
      <c r="C332" s="169" t="s">
        <v>1133</v>
      </c>
      <c r="D332" s="288">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x14ac:dyDescent="0.2">
      <c r="A333" s="202" t="s">
        <v>790</v>
      </c>
      <c r="B333" s="204" t="str">
        <f>VLOOKUP(A333,Adr!A:B,2,FALSE)</f>
        <v>Slovenský veslársky zväz</v>
      </c>
      <c r="C333" s="190" t="s">
        <v>1475</v>
      </c>
      <c r="D333" s="288">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790</v>
      </c>
      <c r="B334" s="204" t="str">
        <f>VLOOKUP(A334,Adr!A:B,2,FALSE)</f>
        <v>Slovenský veslársky zväz</v>
      </c>
      <c r="C334" s="169" t="s">
        <v>1606</v>
      </c>
      <c r="D334" s="288">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790</v>
      </c>
      <c r="B335" s="204" t="str">
        <f>VLOOKUP(A335,Adr!A:B,2,FALSE)</f>
        <v>Slovenský veslársky zväz</v>
      </c>
      <c r="C335" s="185" t="s">
        <v>1607</v>
      </c>
      <c r="D335" s="287">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790</v>
      </c>
      <c r="B336" s="204" t="str">
        <f>VLOOKUP(A336,Adr!A:B,2,FALSE)</f>
        <v>Slovenský veslársky zväz</v>
      </c>
      <c r="C336" s="185" t="s">
        <v>1608</v>
      </c>
      <c r="D336" s="287">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798</v>
      </c>
      <c r="B337" s="204" t="str">
        <f>VLOOKUP(A337,Adr!A:B,2,FALSE)</f>
        <v>SLOVENSKÝ ZÁPASNÍCKY ZVÄZ</v>
      </c>
      <c r="C337" s="169" t="s">
        <v>1135</v>
      </c>
      <c r="D337" s="288">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x14ac:dyDescent="0.2">
      <c r="A338" s="198" t="s">
        <v>798</v>
      </c>
      <c r="B338" s="204" t="str">
        <f>VLOOKUP(A338,Adr!A:B,2,FALSE)</f>
        <v>SLOVENSKÝ ZÁPASNÍCKY ZVÄZ</v>
      </c>
      <c r="C338" s="185" t="s">
        <v>1609</v>
      </c>
      <c r="D338" s="287">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798</v>
      </c>
      <c r="B339" s="204" t="str">
        <f>VLOOKUP(A339,Adr!A:B,2,FALSE)</f>
        <v>SLOVENSKÝ ZÁPASNÍCKY ZVÄZ</v>
      </c>
      <c r="C339" s="185" t="s">
        <v>2179</v>
      </c>
      <c r="D339" s="287">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798</v>
      </c>
      <c r="B340" s="204" t="str">
        <f>VLOOKUP(A340,Adr!A:B,2,FALSE)</f>
        <v>SLOVENSKÝ ZÁPASNÍCKY ZVÄZ</v>
      </c>
      <c r="C340" s="185" t="s">
        <v>1610</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798</v>
      </c>
      <c r="B341" s="204" t="str">
        <f>VLOOKUP(A341,Adr!A:B,2,FALSE)</f>
        <v>SLOVENSKÝ ZÁPASNÍCKY ZVÄZ</v>
      </c>
      <c r="C341" s="196" t="s">
        <v>1611</v>
      </c>
      <c r="D341" s="289">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798</v>
      </c>
      <c r="B342" s="204" t="str">
        <f>VLOOKUP(A342,Adr!A:B,2,FALSE)</f>
        <v>SLOVENSKÝ ZÁPASNÍCKY ZVÄZ</v>
      </c>
      <c r="C342" s="185" t="s">
        <v>1612</v>
      </c>
      <c r="D342" s="287">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798</v>
      </c>
      <c r="B343" s="204" t="str">
        <f>VLOOKUP(A343,Adr!A:B,2,FALSE)</f>
        <v>SLOVENSKÝ ZÁPASNÍCKY ZVÄZ</v>
      </c>
      <c r="C343" s="196" t="s">
        <v>2180</v>
      </c>
      <c r="D343" s="289">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798</v>
      </c>
      <c r="B344" s="204" t="str">
        <f>VLOOKUP(A344,Adr!A:B,2,FALSE)</f>
        <v>SLOVENSKÝ ZÁPASNÍCKY ZVÄZ</v>
      </c>
      <c r="C344" s="185" t="s">
        <v>1613</v>
      </c>
      <c r="D344" s="287">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798</v>
      </c>
      <c r="B345" s="204" t="str">
        <f>VLOOKUP(A345,Adr!A:B,2,FALSE)</f>
        <v>SLOVENSKÝ ZÁPASNÍCKY ZVÄZ</v>
      </c>
      <c r="C345" s="185" t="s">
        <v>1614</v>
      </c>
      <c r="D345" s="287">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798</v>
      </c>
      <c r="B346" s="204" t="str">
        <f>VLOOKUP(A346,Adr!A:B,2,FALSE)</f>
        <v>SLOVENSKÝ ZÁPASNÍCKY ZVÄZ</v>
      </c>
      <c r="C346" s="185" t="s">
        <v>1615</v>
      </c>
      <c r="D346" s="287">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805</v>
      </c>
      <c r="B347" s="204" t="str">
        <f>VLOOKUP(A347,Adr!A:B,2,FALSE)</f>
        <v>Slovenský zväz bedmintonu</v>
      </c>
      <c r="C347" s="185" t="s">
        <v>1137</v>
      </c>
      <c r="D347" s="287">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x14ac:dyDescent="0.2">
      <c r="A348" s="166" t="s">
        <v>805</v>
      </c>
      <c r="B348" s="204" t="str">
        <f>VLOOKUP(A348,Adr!A:B,2,FALSE)</f>
        <v>Slovenský zväz bedmintonu</v>
      </c>
      <c r="C348" s="185" t="s">
        <v>1476</v>
      </c>
      <c r="D348" s="287">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814</v>
      </c>
      <c r="B349" s="204" t="str">
        <f>VLOOKUP(A349,Adr!A:B,2,FALSE)</f>
        <v>Slovenský zväz biatlonu</v>
      </c>
      <c r="C349" s="169" t="s">
        <v>1139</v>
      </c>
      <c r="D349" s="288">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x14ac:dyDescent="0.2">
      <c r="A350" s="182" t="s">
        <v>814</v>
      </c>
      <c r="B350" s="204" t="str">
        <f>VLOOKUP(A350,Adr!A:B,2,FALSE)</f>
        <v>Slovenský zväz biatlonu</v>
      </c>
      <c r="C350" s="185" t="s">
        <v>1620</v>
      </c>
      <c r="D350" s="287">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814</v>
      </c>
      <c r="B351" s="204" t="str">
        <f>VLOOKUP(A351,Adr!A:B,2,FALSE)</f>
        <v>Slovenský zväz biatlonu</v>
      </c>
      <c r="C351" s="196" t="s">
        <v>1616</v>
      </c>
      <c r="D351" s="289">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814</v>
      </c>
      <c r="B352" s="204" t="str">
        <f>VLOOKUP(A352,Adr!A:B,2,FALSE)</f>
        <v>Slovenský zväz biatlonu</v>
      </c>
      <c r="C352" s="196" t="s">
        <v>2181</v>
      </c>
      <c r="D352" s="289">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814</v>
      </c>
      <c r="B353" s="204" t="str">
        <f>VLOOKUP(A353,Adr!A:B,2,FALSE)</f>
        <v>Slovenský zväz biatlonu</v>
      </c>
      <c r="C353" s="185" t="s">
        <v>1617</v>
      </c>
      <c r="D353" s="289">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814</v>
      </c>
      <c r="B354" s="204" t="str">
        <f>VLOOKUP(A354,Adr!A:B,2,FALSE)</f>
        <v>Slovenský zväz biatlonu</v>
      </c>
      <c r="C354" s="185" t="s">
        <v>2182</v>
      </c>
      <c r="D354" s="287">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814</v>
      </c>
      <c r="B355" s="204" t="str">
        <f>VLOOKUP(A355,Adr!A:B,2,FALSE)</f>
        <v>Slovenský zväz biatlonu</v>
      </c>
      <c r="C355" s="197" t="s">
        <v>2183</v>
      </c>
      <c r="D355" s="290">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814</v>
      </c>
      <c r="B356" s="204" t="str">
        <f>VLOOKUP(A356,Adr!A:B,2,FALSE)</f>
        <v>Slovenský zväz biatlonu</v>
      </c>
      <c r="C356" s="185" t="s">
        <v>1618</v>
      </c>
      <c r="D356" s="287">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814</v>
      </c>
      <c r="B357" s="204" t="str">
        <f>VLOOKUP(A357,Adr!A:B,2,FALSE)</f>
        <v>Slovenský zväz biatlonu</v>
      </c>
      <c r="C357" s="185" t="s">
        <v>1619</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814</v>
      </c>
      <c r="B358" s="204" t="str">
        <f>VLOOKUP(A358,Adr!A:B,2,FALSE)</f>
        <v>Slovenský zväz biatlonu</v>
      </c>
      <c r="C358" s="185" t="s">
        <v>2184</v>
      </c>
      <c r="D358" s="287">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823</v>
      </c>
      <c r="B359" s="204" t="str">
        <f>VLOOKUP(A359,Adr!A:B,2,FALSE)</f>
        <v>Slovenský zväz bobistov</v>
      </c>
      <c r="C359" s="185" t="s">
        <v>1141</v>
      </c>
      <c r="D359" s="289">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x14ac:dyDescent="0.2">
      <c r="A360" s="166" t="s">
        <v>832</v>
      </c>
      <c r="B360" s="204" t="str">
        <f>VLOOKUP(A360,Adr!A:B,2,FALSE)</f>
        <v>Slovenský zväz cyklistiky</v>
      </c>
      <c r="C360" s="196" t="s">
        <v>1143</v>
      </c>
      <c r="D360" s="289">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x14ac:dyDescent="0.2">
      <c r="A361" s="166" t="s">
        <v>832</v>
      </c>
      <c r="B361" s="204" t="str">
        <f>VLOOKUP(A361,Adr!A:B,2,FALSE)</f>
        <v>Slovenský zväz cyklistiky</v>
      </c>
      <c r="C361" s="169" t="s">
        <v>1477</v>
      </c>
      <c r="D361" s="288">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832</v>
      </c>
      <c r="B362" s="204" t="str">
        <f>VLOOKUP(A362,Adr!A:B,2,FALSE)</f>
        <v>Slovenský zväz cyklistiky</v>
      </c>
      <c r="C362" s="185" t="s">
        <v>1621</v>
      </c>
      <c r="D362" s="287">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832</v>
      </c>
      <c r="B363" s="204" t="str">
        <f>VLOOKUP(A363,Adr!A:B,2,FALSE)</f>
        <v>Slovenský zväz cyklistiky</v>
      </c>
      <c r="C363" s="185" t="s">
        <v>1622</v>
      </c>
      <c r="D363" s="287">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832</v>
      </c>
      <c r="B364" s="204" t="str">
        <f>VLOOKUP(A364,Adr!A:B,2,FALSE)</f>
        <v>Slovenský zväz cyklistiky</v>
      </c>
      <c r="C364" s="196" t="s">
        <v>1623</v>
      </c>
      <c r="D364" s="287">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832</v>
      </c>
      <c r="B365" s="204" t="str">
        <f>VLOOKUP(A365,Adr!A:B,2,FALSE)</f>
        <v>Slovenský zväz cyklistiky</v>
      </c>
      <c r="C365" s="185" t="s">
        <v>1624</v>
      </c>
      <c r="D365" s="287">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832</v>
      </c>
      <c r="B366" s="204" t="str">
        <f>VLOOKUP(A366,Adr!A:B,2,FALSE)</f>
        <v>Slovenský zväz cyklistiky</v>
      </c>
      <c r="C366" s="196" t="s">
        <v>1625</v>
      </c>
      <c r="D366" s="289">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832</v>
      </c>
      <c r="B367" s="204" t="str">
        <f>VLOOKUP(A367,Adr!A:B,2,FALSE)</f>
        <v>Slovenský zväz cyklistiky</v>
      </c>
      <c r="C367" s="185" t="s">
        <v>1626</v>
      </c>
      <c r="D367" s="287">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832</v>
      </c>
      <c r="B368" s="204" t="str">
        <f>VLOOKUP(A368,Adr!A:B,2,FALSE)</f>
        <v>Slovenský zväz cyklistiky</v>
      </c>
      <c r="C368" s="196" t="s">
        <v>1627</v>
      </c>
      <c r="D368" s="287">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832</v>
      </c>
      <c r="B369" s="204" t="str">
        <f>VLOOKUP(A369,Adr!A:B,2,FALSE)</f>
        <v>Slovenský zväz cyklistiky</v>
      </c>
      <c r="C369" s="196" t="s">
        <v>1628</v>
      </c>
      <c r="D369" s="289">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832</v>
      </c>
      <c r="B370" s="204" t="str">
        <f>VLOOKUP(A370,Adr!A:B,2,FALSE)</f>
        <v>Slovenský zväz cyklistiky</v>
      </c>
      <c r="C370" s="196" t="s">
        <v>2991</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832</v>
      </c>
      <c r="B371" s="204" t="str">
        <f>VLOOKUP(A371,Adr!A:B,2,FALSE)</f>
        <v>Slovenský zväz cyklistiky</v>
      </c>
      <c r="C371" s="190" t="s">
        <v>2991</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832</v>
      </c>
      <c r="B372" s="204" t="str">
        <f>VLOOKUP(A372,Adr!A:B,2,FALSE)</f>
        <v>Slovenský zväz cyklistiky</v>
      </c>
      <c r="C372" s="185" t="s">
        <v>1667</v>
      </c>
      <c r="D372" s="287">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841</v>
      </c>
      <c r="B373" s="204" t="str">
        <f>VLOOKUP(A373,Adr!A:B,2,FALSE)</f>
        <v>Slovenský zväz dráhového golfu</v>
      </c>
      <c r="C373" s="196" t="s">
        <v>1145</v>
      </c>
      <c r="D373" s="289">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x14ac:dyDescent="0.2">
      <c r="A374" s="198" t="s">
        <v>848</v>
      </c>
      <c r="B374" s="204" t="str">
        <f>VLOOKUP(A374,Adr!A:B,2,FALSE)</f>
        <v>Slovenský zväz florbalu</v>
      </c>
      <c r="C374" s="196" t="s">
        <v>1147</v>
      </c>
      <c r="D374" s="289">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x14ac:dyDescent="0.2">
      <c r="A375" s="198" t="s">
        <v>854</v>
      </c>
      <c r="B375" s="204" t="str">
        <f>VLOOKUP(A375,Adr!A:B,2,FALSE)</f>
        <v>Slovenský zväz hádzanej</v>
      </c>
      <c r="C375" s="185" t="s">
        <v>1149</v>
      </c>
      <c r="D375" s="287">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x14ac:dyDescent="0.2">
      <c r="A376" s="202" t="s">
        <v>1975</v>
      </c>
      <c r="B376" s="204" t="str">
        <f>VLOOKUP(A376,Adr!A:B,2,FALSE)</f>
        <v>Slovenský zväz hasičského športu</v>
      </c>
      <c r="C376" s="185" t="s">
        <v>2235</v>
      </c>
      <c r="D376" s="287">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1982</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x14ac:dyDescent="0.2">
      <c r="A378" s="198" t="s">
        <v>1982</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861</v>
      </c>
      <c r="B379" s="204" t="str">
        <f>VLOOKUP(A379,Adr!A:B,2,FALSE)</f>
        <v>Slovenský zväz jachtingu</v>
      </c>
      <c r="C379" s="196" t="s">
        <v>1151</v>
      </c>
      <c r="D379" s="289">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x14ac:dyDescent="0.2">
      <c r="A380" s="166" t="s">
        <v>861</v>
      </c>
      <c r="B380" s="204" t="str">
        <f>VLOOKUP(A380,Adr!A:B,2,FALSE)</f>
        <v>Slovenský zväz jachtingu</v>
      </c>
      <c r="C380" s="196" t="s">
        <v>1629</v>
      </c>
      <c r="D380" s="289">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868</v>
      </c>
      <c r="B381" s="204" t="str">
        <f>VLOOKUP(A381,Adr!A:B,2,FALSE)</f>
        <v>Slovenský zväz Judo</v>
      </c>
      <c r="C381" s="185" t="s">
        <v>1153</v>
      </c>
      <c r="D381" s="287">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x14ac:dyDescent="0.2">
      <c r="A382" s="202" t="s">
        <v>868</v>
      </c>
      <c r="B382" s="204" t="str">
        <f>VLOOKUP(A382,Adr!A:B,2,FALSE)</f>
        <v>Slovenský zväz Judo</v>
      </c>
      <c r="C382" s="185" t="s">
        <v>1630</v>
      </c>
      <c r="D382" s="287">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868</v>
      </c>
      <c r="B383" s="204" t="str">
        <f>VLOOKUP(A383,Adr!A:B,2,FALSE)</f>
        <v>Slovenský zväz Judo</v>
      </c>
      <c r="C383" s="196" t="s">
        <v>1631</v>
      </c>
      <c r="D383" s="289">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868</v>
      </c>
      <c r="B384" s="204" t="str">
        <f>VLOOKUP(A384,Adr!A:B,2,FALSE)</f>
        <v>Slovenský zväz Judo</v>
      </c>
      <c r="C384" s="169" t="s">
        <v>1632</v>
      </c>
      <c r="D384" s="288">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868</v>
      </c>
      <c r="B385" s="204" t="str">
        <f>VLOOKUP(A385,Adr!A:B,2,FALSE)</f>
        <v>Slovenský zväz Judo</v>
      </c>
      <c r="C385" s="185" t="s">
        <v>1633</v>
      </c>
      <c r="D385" s="287">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868</v>
      </c>
      <c r="B386" s="204" t="str">
        <f>VLOOKUP(A386,Adr!A:B,2,FALSE)</f>
        <v>Slovenský zväz Judo</v>
      </c>
      <c r="C386" s="196" t="s">
        <v>1634</v>
      </c>
      <c r="D386" s="289">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868</v>
      </c>
      <c r="B387" s="204" t="str">
        <f>VLOOKUP(A387,Adr!A:B,2,FALSE)</f>
        <v>Slovenský zväz Judo</v>
      </c>
      <c r="C387" s="185" t="s">
        <v>1635</v>
      </c>
      <c r="D387" s="287">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874</v>
      </c>
      <c r="B389" s="204" t="str">
        <f>VLOOKUP(A389,Adr!A:B,2,FALSE)</f>
        <v>Slovenský Zväz Karate</v>
      </c>
      <c r="C389" s="169" t="s">
        <v>1155</v>
      </c>
      <c r="D389" s="288">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x14ac:dyDescent="0.2">
      <c r="A390" s="198" t="s">
        <v>874</v>
      </c>
      <c r="B390" s="204" t="str">
        <f>VLOOKUP(A390,Adr!A:B,2,FALSE)</f>
        <v>Slovenský Zväz Karate</v>
      </c>
      <c r="C390" s="169" t="s">
        <v>1478</v>
      </c>
      <c r="D390" s="288">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874</v>
      </c>
      <c r="B391" s="204" t="str">
        <f>VLOOKUP(A391,Adr!A:B,2,FALSE)</f>
        <v>Slovenský Zväz Karate</v>
      </c>
      <c r="C391" s="185" t="s">
        <v>1636</v>
      </c>
      <c r="D391" s="287">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874</v>
      </c>
      <c r="B392" s="204" t="str">
        <f>VLOOKUP(A392,Adr!A:B,2,FALSE)</f>
        <v>Slovenský Zväz Karate</v>
      </c>
      <c r="C392" s="196" t="s">
        <v>2989</v>
      </c>
      <c r="D392" s="289">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874</v>
      </c>
      <c r="B393" s="204" t="str">
        <f>VLOOKUP(A393,Adr!A:B,2,FALSE)</f>
        <v>Slovenský Zväz Karate</v>
      </c>
      <c r="C393" s="196" t="s">
        <v>2215</v>
      </c>
      <c r="D393" s="287">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881</v>
      </c>
      <c r="B394" s="204" t="str">
        <f>VLOOKUP(A394,Adr!A:B,2,FALSE)</f>
        <v>Slovenský zväz kickboxu</v>
      </c>
      <c r="C394" s="169" t="s">
        <v>1157</v>
      </c>
      <c r="D394" s="288">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x14ac:dyDescent="0.2">
      <c r="A395" s="182" t="s">
        <v>881</v>
      </c>
      <c r="B395" s="204" t="str">
        <f>VLOOKUP(A395,Adr!A:B,2,FALSE)</f>
        <v>Slovenský zväz kickboxu</v>
      </c>
      <c r="C395" s="185" t="s">
        <v>1637</v>
      </c>
      <c r="D395" s="287">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881</v>
      </c>
      <c r="B396" s="204" t="str">
        <f>VLOOKUP(A396,Adr!A:B,2,FALSE)</f>
        <v>Slovenský zväz kickboxu</v>
      </c>
      <c r="C396" s="196" t="s">
        <v>1638</v>
      </c>
      <c r="D396" s="289">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0" x14ac:dyDescent="0.2">
      <c r="A397" s="166" t="s">
        <v>881</v>
      </c>
      <c r="B397" s="204" t="str">
        <f>VLOOKUP(A397,Adr!A:B,2,FALSE)</f>
        <v>Slovenský zväz kickboxu</v>
      </c>
      <c r="C397" s="197" t="s">
        <v>2237</v>
      </c>
      <c r="D397" s="290">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881</v>
      </c>
      <c r="B398" s="204" t="str">
        <f>VLOOKUP(A398,Adr!A:B,2,FALSE)</f>
        <v>Slovenský zväz kickboxu</v>
      </c>
      <c r="C398" s="196" t="s">
        <v>2216</v>
      </c>
      <c r="D398" s="287">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886</v>
      </c>
      <c r="B399" s="204" t="str">
        <f>VLOOKUP(A399,Adr!A:B,2,FALSE)</f>
        <v>Slovenský zväz ľadového hokeja</v>
      </c>
      <c r="C399" s="185" t="s">
        <v>1159</v>
      </c>
      <c r="D399" s="288">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x14ac:dyDescent="0.2">
      <c r="A400" s="166" t="s">
        <v>1993</v>
      </c>
      <c r="B400" s="204" t="str">
        <f>VLOOKUP(A400,Adr!A:B,2,FALSE)</f>
        <v>Slovenský zväz malého futbalu</v>
      </c>
      <c r="C400" s="196" t="s">
        <v>352</v>
      </c>
      <c r="D400" s="289">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x14ac:dyDescent="0.2">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x14ac:dyDescent="0.2">
      <c r="A403" s="198" t="s">
        <v>908</v>
      </c>
      <c r="B403" s="204" t="str">
        <f>VLOOKUP(A403,Adr!A:B,2,FALSE)</f>
        <v>Slovenský zväz pozemného hokeja</v>
      </c>
      <c r="C403" s="185" t="s">
        <v>1165</v>
      </c>
      <c r="D403" s="287">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x14ac:dyDescent="0.2">
      <c r="A404" s="182" t="s">
        <v>916</v>
      </c>
      <c r="B404" s="204" t="str">
        <f>VLOOKUP(A404,Adr!A:B,2,FALSE)</f>
        <v>Slovenský zväz psích záprahov</v>
      </c>
      <c r="C404" s="185" t="s">
        <v>1167</v>
      </c>
      <c r="D404" s="287">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x14ac:dyDescent="0.2">
      <c r="A405" s="166" t="s">
        <v>2000</v>
      </c>
      <c r="B405" s="204" t="str">
        <f>VLOOKUP(A405,Adr!A:B,2,FALSE)</f>
        <v>Slovenský zväz rádioamatérov</v>
      </c>
      <c r="C405" s="197" t="s">
        <v>2235</v>
      </c>
      <c r="D405" s="290">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925</v>
      </c>
      <c r="B406" s="204" t="str">
        <f>VLOOKUP(A406,Adr!A:B,2,FALSE)</f>
        <v>Slovenský zväz rybolovnej techniky</v>
      </c>
      <c r="C406" s="185" t="s">
        <v>1169</v>
      </c>
      <c r="D406" s="287">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x14ac:dyDescent="0.2">
      <c r="A407" s="182" t="s">
        <v>933</v>
      </c>
      <c r="B407" s="204" t="str">
        <f>VLOOKUP(A407,Adr!A:B,2,FALSE)</f>
        <v>Slovenský zväz sánkarov</v>
      </c>
      <c r="C407" s="185" t="s">
        <v>1171</v>
      </c>
      <c r="D407" s="287">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x14ac:dyDescent="0.2">
      <c r="A408" s="166" t="s">
        <v>933</v>
      </c>
      <c r="B408" s="204" t="str">
        <f>VLOOKUP(A408,Adr!A:B,2,FALSE)</f>
        <v>Slovenský zväz sánkarov</v>
      </c>
      <c r="C408" s="196" t="s">
        <v>2185</v>
      </c>
      <c r="D408" s="289">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933</v>
      </c>
      <c r="B409" s="204" t="str">
        <f>VLOOKUP(A409,Adr!A:B,2,FALSE)</f>
        <v>Slovenský zväz sánkarov</v>
      </c>
      <c r="C409" s="185" t="s">
        <v>2186</v>
      </c>
      <c r="D409" s="287">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933</v>
      </c>
      <c r="B410" s="204" t="str">
        <f>VLOOKUP(A410,Adr!A:B,2,FALSE)</f>
        <v>Slovenský zväz sánkarov</v>
      </c>
      <c r="C410" s="185" t="s">
        <v>2187</v>
      </c>
      <c r="D410" s="287">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1447</v>
      </c>
      <c r="B411" s="204" t="str">
        <f>VLOOKUP(A411,Adr!A:B,2,FALSE)</f>
        <v>Slovenský zväz športovcov s mentálnym postihnutím</v>
      </c>
      <c r="C411" s="185" t="s">
        <v>1468</v>
      </c>
      <c r="D411" s="287">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x14ac:dyDescent="0.2">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x14ac:dyDescent="0.2">
      <c r="A414" s="198" t="s">
        <v>2009</v>
      </c>
      <c r="B414" s="204" t="str">
        <f>VLOOKUP(A414,Adr!A:B,2,FALSE)</f>
        <v>Slovenský zväz Taekwon-Do ITF</v>
      </c>
      <c r="C414" s="185" t="s">
        <v>352</v>
      </c>
      <c r="D414" s="287">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x14ac:dyDescent="0.2">
      <c r="A416" s="198" t="s">
        <v>1453</v>
      </c>
      <c r="B416" s="204" t="str">
        <f>VLOOKUP(A416,Adr!A:B,2,FALSE)</f>
        <v>Slovenský zväz telesne postihnutých športovcov</v>
      </c>
      <c r="C416" s="169" t="s">
        <v>1469</v>
      </c>
      <c r="D416" s="288">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1453</v>
      </c>
      <c r="B417" s="204" t="str">
        <f>VLOOKUP(A417,Adr!A:B,2,FALSE)</f>
        <v>Slovenský zväz telesne postihnutých športovcov</v>
      </c>
      <c r="C417" s="185" t="s">
        <v>1639</v>
      </c>
      <c r="D417" s="287">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1453</v>
      </c>
      <c r="B418" s="204" t="str">
        <f>VLOOKUP(A418,Adr!A:B,2,FALSE)</f>
        <v>Slovenský zväz telesne postihnutých športovcov</v>
      </c>
      <c r="C418" s="197" t="s">
        <v>1640</v>
      </c>
      <c r="D418" s="290">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1453</v>
      </c>
      <c r="B419" s="204" t="str">
        <f>VLOOKUP(A419,Adr!A:B,2,FALSE)</f>
        <v>Slovenský zväz telesne postihnutých športovcov</v>
      </c>
      <c r="C419" s="196" t="s">
        <v>1641</v>
      </c>
      <c r="D419" s="289">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1453</v>
      </c>
      <c r="B420" s="204" t="str">
        <f>VLOOKUP(A420,Adr!A:B,2,FALSE)</f>
        <v>Slovenský zväz telesne postihnutých športovcov</v>
      </c>
      <c r="C420" s="185" t="s">
        <v>1642</v>
      </c>
      <c r="D420" s="287">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1453</v>
      </c>
      <c r="B421" s="204" t="str">
        <f>VLOOKUP(A421,Adr!A:B,2,FALSE)</f>
        <v>Slovenský zväz telesne postihnutých športovcov</v>
      </c>
      <c r="C421" s="196" t="s">
        <v>2188</v>
      </c>
      <c r="D421" s="287">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1453</v>
      </c>
      <c r="B422" s="204" t="str">
        <f>VLOOKUP(A422,Adr!A:B,2,FALSE)</f>
        <v>Slovenský zväz telesne postihnutých športovcov</v>
      </c>
      <c r="C422" s="190" t="s">
        <v>2189</v>
      </c>
      <c r="D422" s="288">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1453</v>
      </c>
      <c r="B423" s="204" t="str">
        <f>VLOOKUP(A423,Adr!A:B,2,FALSE)</f>
        <v>Slovenský zväz telesne postihnutých športovcov</v>
      </c>
      <c r="C423" s="185" t="s">
        <v>2190</v>
      </c>
      <c r="D423" s="287">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1453</v>
      </c>
      <c r="B424" s="204" t="str">
        <f>VLOOKUP(A424,Adr!A:B,2,FALSE)</f>
        <v>Slovenský zväz telesne postihnutých športovcov</v>
      </c>
      <c r="C424" s="196" t="s">
        <v>1643</v>
      </c>
      <c r="D424" s="289">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1453</v>
      </c>
      <c r="B425" s="204" t="str">
        <f>VLOOKUP(A425,Adr!A:B,2,FALSE)</f>
        <v>Slovenský zväz telesne postihnutých športovcov</v>
      </c>
      <c r="C425" s="196" t="s">
        <v>1644</v>
      </c>
      <c r="D425" s="289">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1453</v>
      </c>
      <c r="B426" s="204" t="str">
        <f>VLOOKUP(A426,Adr!A:B,2,FALSE)</f>
        <v>Slovenský zväz telesne postihnutých športovcov</v>
      </c>
      <c r="C426" s="185" t="s">
        <v>1645</v>
      </c>
      <c r="D426" s="287">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1453</v>
      </c>
      <c r="B427" s="204" t="str">
        <f>VLOOKUP(A427,Adr!A:B,2,FALSE)</f>
        <v>Slovenský zväz telesne postihnutých športovcov</v>
      </c>
      <c r="C427" s="185" t="s">
        <v>1646</v>
      </c>
      <c r="D427" s="287">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1453</v>
      </c>
      <c r="B428" s="204" t="str">
        <f>VLOOKUP(A428,Adr!A:B,2,FALSE)</f>
        <v>Slovenský zväz telesne postihnutých športovcov</v>
      </c>
      <c r="C428" s="196" t="s">
        <v>1647</v>
      </c>
      <c r="D428" s="289">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1453</v>
      </c>
      <c r="B429" s="204" t="str">
        <f>VLOOKUP(A429,Adr!A:B,2,FALSE)</f>
        <v>Slovenský zväz telesne postihnutých športovcov</v>
      </c>
      <c r="C429" s="185" t="s">
        <v>1648</v>
      </c>
      <c r="D429" s="287">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1453</v>
      </c>
      <c r="B430" s="204" t="str">
        <f>VLOOKUP(A430,Adr!A:B,2,FALSE)</f>
        <v>Slovenský zväz telesne postihnutých športovcov</v>
      </c>
      <c r="C430" s="185" t="s">
        <v>1649</v>
      </c>
      <c r="D430" s="289">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1453</v>
      </c>
      <c r="B431" s="204" t="str">
        <f>VLOOKUP(A431,Adr!A:B,2,FALSE)</f>
        <v>Slovenský zväz telesne postihnutých športovcov</v>
      </c>
      <c r="C431" s="196" t="s">
        <v>2191</v>
      </c>
      <c r="D431" s="287">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1453</v>
      </c>
      <c r="B432" s="204" t="str">
        <f>VLOOKUP(A432,Adr!A:B,2,FALSE)</f>
        <v>Slovenský zväz telesne postihnutých športovcov</v>
      </c>
      <c r="C432" s="190" t="s">
        <v>1650</v>
      </c>
      <c r="D432" s="288">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1453</v>
      </c>
      <c r="B433" s="204" t="str">
        <f>VLOOKUP(A433,Adr!A:B,2,FALSE)</f>
        <v>Slovenský zväz telesne postihnutých športovcov</v>
      </c>
      <c r="C433" s="185" t="s">
        <v>1651</v>
      </c>
      <c r="D433" s="287">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1453</v>
      </c>
      <c r="B434" s="204" t="str">
        <f>VLOOKUP(A434,Adr!A:B,2,FALSE)</f>
        <v>Slovenský zväz telesne postihnutých športovcov</v>
      </c>
      <c r="C434" s="196" t="s">
        <v>1652</v>
      </c>
      <c r="D434" s="287">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1453</v>
      </c>
      <c r="B435" s="204" t="str">
        <f>VLOOKUP(A435,Adr!A:B,2,FALSE)</f>
        <v>Slovenský zväz telesne postihnutých športovcov</v>
      </c>
      <c r="C435" s="196" t="s">
        <v>1653</v>
      </c>
      <c r="D435" s="288">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1453</v>
      </c>
      <c r="B436" s="204" t="str">
        <f>VLOOKUP(A436,Adr!A:B,2,FALSE)</f>
        <v>Slovenský zväz telesne postihnutých športovcov</v>
      </c>
      <c r="C436" s="196" t="s">
        <v>2192</v>
      </c>
      <c r="D436" s="289">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1453</v>
      </c>
      <c r="B437" s="204" t="str">
        <f>VLOOKUP(A437,Adr!A:B,2,FALSE)</f>
        <v>Slovenský zväz telesne postihnutých športovcov</v>
      </c>
      <c r="C437" s="190" t="s">
        <v>1654</v>
      </c>
      <c r="D437" s="288">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1453</v>
      </c>
      <c r="B438" s="204" t="str">
        <f>VLOOKUP(A438,Adr!A:B,2,FALSE)</f>
        <v>Slovenský zväz telesne postihnutých športovcov</v>
      </c>
      <c r="C438" s="190" t="s">
        <v>1655</v>
      </c>
      <c r="D438" s="288">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1453</v>
      </c>
      <c r="B439" s="204" t="str">
        <f>VLOOKUP(A439,Adr!A:B,2,FALSE)</f>
        <v>Slovenský zväz telesne postihnutých športovcov</v>
      </c>
      <c r="C439" s="196" t="s">
        <v>1656</v>
      </c>
      <c r="D439" s="287">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1453</v>
      </c>
      <c r="B440" s="204" t="str">
        <f>VLOOKUP(A440,Adr!A:B,2,FALSE)</f>
        <v>Slovenský zväz telesne postihnutých športovcov</v>
      </c>
      <c r="C440" s="196" t="s">
        <v>1657</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1453</v>
      </c>
      <c r="B441" s="204" t="str">
        <f>VLOOKUP(A441,Adr!A:B,2,FALSE)</f>
        <v>Slovenský zväz telesne postihnutých športovcov</v>
      </c>
      <c r="C441" s="185" t="s">
        <v>2217</v>
      </c>
      <c r="D441" s="287">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972</v>
      </c>
      <c r="B443" s="204" t="str">
        <f>VLOOKUP(A443,Adr!A:B,2,FALSE)</f>
        <v>Slovenský zväz vodného motorizmu</v>
      </c>
      <c r="C443" s="185" t="s">
        <v>1181</v>
      </c>
      <c r="D443" s="287">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x14ac:dyDescent="0.2">
      <c r="A444" s="202" t="s">
        <v>972</v>
      </c>
      <c r="B444" s="204" t="str">
        <f>VLOOKUP(A444,Adr!A:B,2,FALSE)</f>
        <v>Slovenský zväz vodného motorizmu</v>
      </c>
      <c r="C444" s="185" t="s">
        <v>1658</v>
      </c>
      <c r="D444" s="287">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980</v>
      </c>
      <c r="B445" s="204" t="str">
        <f>VLOOKUP(A445,Adr!A:B,2,FALSE)</f>
        <v>Slovenský zväz vzpierania</v>
      </c>
      <c r="C445" s="185" t="s">
        <v>1183</v>
      </c>
      <c r="D445" s="287">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x14ac:dyDescent="0.2">
      <c r="A446" s="198" t="s">
        <v>2019</v>
      </c>
      <c r="B446" s="204" t="str">
        <f>VLOOKUP(A446,Adr!A:B,2,FALSE)</f>
        <v>Sokolská únia Slovenska</v>
      </c>
      <c r="C446" s="169" t="s">
        <v>2231</v>
      </c>
      <c r="D446" s="288">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2726</v>
      </c>
      <c r="B447" s="204" t="str">
        <f>VLOOKUP(A447,Adr!A:B,2,FALSE)</f>
        <v>SPARTAK MYJAVA a. s.</v>
      </c>
      <c r="C447" s="196" t="s">
        <v>350</v>
      </c>
      <c r="D447" s="289">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2737</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2746</v>
      </c>
      <c r="B449" s="204" t="str">
        <f>VLOOKUP(A449,Adr!A:B,2,FALSE)</f>
        <v>Spoločenstvo detí a mládeže (SDM) Domino</v>
      </c>
      <c r="C449" s="185" t="s">
        <v>2990</v>
      </c>
      <c r="D449" s="287">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2753</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2038</v>
      </c>
      <c r="B451" s="204" t="str">
        <f>VLOOKUP(A451,Adr!A:B,2,FALSE)</f>
        <v>ST Relax</v>
      </c>
      <c r="C451" s="196" t="s">
        <v>2218</v>
      </c>
      <c r="D451" s="289">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2238</v>
      </c>
      <c r="B452" s="204" t="str">
        <f>VLOOKUP(A452,Adr!A:B,2,FALSE)</f>
        <v>ŠK Hargašova Záhorská Bystrica</v>
      </c>
      <c r="C452" s="185" t="s">
        <v>2246</v>
      </c>
      <c r="D452" s="287">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2761</v>
      </c>
      <c r="B453" s="204" t="str">
        <f>VLOOKUP(A453,Adr!A:B,2,FALSE)</f>
        <v>ŠK Hornets Košice – mládež o.z.</v>
      </c>
      <c r="C453" s="185" t="s">
        <v>2990</v>
      </c>
      <c r="D453" s="287">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2768</v>
      </c>
      <c r="B454" s="204" t="str">
        <f>VLOOKUP(A454,Adr!A:B,2,FALSE)</f>
        <v>ŠK JUVENTA Bratislava</v>
      </c>
      <c r="C454" s="169" t="s">
        <v>2990</v>
      </c>
      <c r="D454" s="288">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2775</v>
      </c>
      <c r="B455" s="204" t="str">
        <f>VLOOKUP(A455,Adr!A:B,2,FALSE)</f>
        <v>ŠK JUVENTA Žilina, o. z.</v>
      </c>
      <c r="C455" s="185" t="s">
        <v>2990</v>
      </c>
      <c r="D455" s="287">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2782</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2787</v>
      </c>
      <c r="B457" s="204" t="str">
        <f>VLOOKUP(A457,Adr!A:B,2,FALSE)</f>
        <v>Školský športový klub Bernolákova 16 Košice</v>
      </c>
      <c r="C457" s="185" t="s">
        <v>350</v>
      </c>
      <c r="D457" s="287">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1460</v>
      </c>
      <c r="B458" s="204" t="str">
        <f>VLOOKUP(A458,Adr!A:B,2,FALSE)</f>
        <v>Špeciálne olympiády Slovensko</v>
      </c>
      <c r="C458" s="169" t="s">
        <v>1468</v>
      </c>
      <c r="D458" s="288">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2795</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2802</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2812</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2821</v>
      </c>
      <c r="B462" s="204" t="str">
        <f>VLOOKUP(A462,Adr!A:B,2,FALSE)</f>
        <v>Športový klub GrandSport</v>
      </c>
      <c r="C462" s="196" t="s">
        <v>2990</v>
      </c>
      <c r="D462" s="287">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2829</v>
      </c>
      <c r="B463" s="204" t="str">
        <f>VLOOKUP(A463,Adr!A:B,2,FALSE)</f>
        <v>Športový klub HANGAIR o.z.</v>
      </c>
      <c r="C463" s="185" t="s">
        <v>2990</v>
      </c>
      <c r="D463" s="289">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2837</v>
      </c>
      <c r="B464" s="204" t="str">
        <f>VLOOKUP(A464,Adr!A:B,2,FALSE)</f>
        <v>Športový klub Imet squash klub</v>
      </c>
      <c r="C464" s="196" t="s">
        <v>2990</v>
      </c>
      <c r="D464" s="287">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2844</v>
      </c>
      <c r="B465" s="204" t="str">
        <f>VLOOKUP(A465,Adr!A:B,2,FALSE)</f>
        <v>Športový klub obce Tvrdošovce</v>
      </c>
      <c r="C465" s="169" t="s">
        <v>350</v>
      </c>
      <c r="D465" s="288">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2044</v>
      </c>
      <c r="B466" s="204" t="str">
        <f>VLOOKUP(A466,Adr!A:B,2,FALSE)</f>
        <v>Športový klub polície - ILYO Taekwondo Košice</v>
      </c>
      <c r="C466" s="185" t="s">
        <v>2990</v>
      </c>
      <c r="D466" s="287">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2044</v>
      </c>
      <c r="B467" s="204" t="str">
        <f>VLOOKUP(A467,Adr!A:B,2,FALSE)</f>
        <v>Športový klub polície - ILYO Taekwondo Košice</v>
      </c>
      <c r="C467" s="185" t="s">
        <v>2219</v>
      </c>
      <c r="D467" s="289">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2853</v>
      </c>
      <c r="B468" s="204" t="str">
        <f>VLOOKUP(A468,Adr!A:B,2,FALSE)</f>
        <v>Športový klub Real team Trenčín, o.z.</v>
      </c>
      <c r="C468" s="169" t="s">
        <v>2990</v>
      </c>
      <c r="D468" s="288">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2861</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2051</v>
      </c>
      <c r="B470" s="204" t="str">
        <f>VLOOKUP(A470,Adr!A:B,2,FALSE)</f>
        <v>Športový klub ZEMPLÍN Michalovce - oddiel Judo, o.z.</v>
      </c>
      <c r="C470" s="185" t="s">
        <v>2990</v>
      </c>
      <c r="D470" s="287">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2051</v>
      </c>
      <c r="B471" s="204" t="str">
        <f>VLOOKUP(A471,Adr!A:B,2,FALSE)</f>
        <v>Športový klub ZEMPLÍN Michalovce - oddiel Judo, o.z.</v>
      </c>
      <c r="C471" s="196" t="s">
        <v>2220</v>
      </c>
      <c r="D471" s="289">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2868</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2876</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2058</v>
      </c>
      <c r="B474" s="204" t="str">
        <f>VLOOKUP(A474,Adr!A:B,2,FALSE)</f>
        <v>TANEČNÉ CENTRUM CHARIZMA</v>
      </c>
      <c r="C474" s="185" t="s">
        <v>2221</v>
      </c>
      <c r="D474" s="287">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0" x14ac:dyDescent="0.2">
      <c r="A475" s="202" t="s">
        <v>2067</v>
      </c>
      <c r="B475" s="204" t="str">
        <f>VLOOKUP(A475,Adr!A:B,2,FALSE)</f>
        <v>TANEČNO ŠPORTOVÝ KLUB M+M BRATISLAVA pri ZŠ Ostredková</v>
      </c>
      <c r="C475" s="190" t="s">
        <v>2222</v>
      </c>
      <c r="D475" s="288">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2884</v>
      </c>
      <c r="B476" s="204" t="str">
        <f>VLOOKUP(A476,Adr!A:B,2,FALSE)</f>
        <v>Tanečný klub Jessy Vavrišovo</v>
      </c>
      <c r="C476" s="169" t="s">
        <v>2990</v>
      </c>
      <c r="D476" s="288">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2893</v>
      </c>
      <c r="B477" s="204" t="str">
        <f>VLOOKUP(A477,Adr!A:B,2,FALSE)</f>
        <v>Tanečný klub JUMPING</v>
      </c>
      <c r="C477" s="185" t="s">
        <v>2990</v>
      </c>
      <c r="D477" s="287">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2902</v>
      </c>
      <c r="B478" s="204" t="str">
        <f>VLOOKUP(A478,Adr!A:B,2,FALSE)</f>
        <v>Telovýchovná jednota - Športové kluby Krupina</v>
      </c>
      <c r="C478" s="196" t="s">
        <v>2990</v>
      </c>
      <c r="D478" s="289">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2074</v>
      </c>
      <c r="B479" s="204" t="str">
        <f>VLOOKUP(A479,Adr!A:B,2,FALSE)</f>
        <v>Telovýchovná jednota DRUŽBA PIEŠŤANY</v>
      </c>
      <c r="C479" s="185" t="s">
        <v>2223</v>
      </c>
      <c r="D479" s="287">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2911</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2082</v>
      </c>
      <c r="B481" s="204" t="str">
        <f>VLOOKUP(A481,Adr!A:B,2,FALSE)</f>
        <v>Telovýchovná jednota Nižná</v>
      </c>
      <c r="C481" s="196" t="s">
        <v>2224</v>
      </c>
      <c r="D481" s="289">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2092</v>
      </c>
      <c r="B482" s="204" t="str">
        <f>VLOOKUP(A482,Adr!A:B,2,FALSE)</f>
        <v>Telovýchovná jednota Nohejbalový klub Zalužice</v>
      </c>
      <c r="C482" s="196" t="s">
        <v>2225</v>
      </c>
      <c r="D482" s="288">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2101</v>
      </c>
      <c r="B483" s="204" t="str">
        <f>VLOOKUP(A483,Adr!A:B,2,FALSE)</f>
        <v>Telovýchovná jednota Roháče Zuberec</v>
      </c>
      <c r="C483" s="196" t="s">
        <v>2226</v>
      </c>
      <c r="D483" s="289">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2918</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2926</v>
      </c>
      <c r="B485" s="204" t="str">
        <f>VLOOKUP(A485,Adr!A:B,2,FALSE)</f>
        <v>Telovýchovná jednota Sokol Ilava</v>
      </c>
      <c r="C485" s="169" t="s">
        <v>2990</v>
      </c>
      <c r="D485" s="288">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2111</v>
      </c>
      <c r="B486" s="204" t="str">
        <f>VLOOKUP(A486,Adr!A:B,2,FALSE)</f>
        <v>Telovýchovná jednota Športový klub Podbiel</v>
      </c>
      <c r="C486" s="197" t="s">
        <v>2227</v>
      </c>
      <c r="D486" s="290">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2118</v>
      </c>
      <c r="B487" s="204" t="str">
        <f>VLOOKUP(A487,Adr!A:B,2,FALSE)</f>
        <v>Telovýchovná jednota Štart, sekcia nevidiacich a slabozrakých športovcov Slovenska 054 01 Levoča</v>
      </c>
      <c r="C487" s="185" t="s">
        <v>2228</v>
      </c>
      <c r="D487" s="287">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2940</v>
      </c>
      <c r="B488" s="204" t="str">
        <f>VLOOKUP(A488,Adr!A:B,2,FALSE)</f>
        <v>Tenisový klub Hriňová</v>
      </c>
      <c r="C488" s="169" t="s">
        <v>2990</v>
      </c>
      <c r="D488" s="288">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986</v>
      </c>
      <c r="B489" s="204" t="str">
        <f>VLOOKUP(A489,Adr!A:B,2,FALSE)</f>
        <v>Teqballová federácia Slovensko</v>
      </c>
      <c r="C489" s="185" t="s">
        <v>1185</v>
      </c>
      <c r="D489" s="287">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x14ac:dyDescent="0.2">
      <c r="A490" s="202" t="s">
        <v>2128</v>
      </c>
      <c r="B490" s="204" t="str">
        <f>VLOOKUP(A490,Adr!A:B,2,FALSE)</f>
        <v>Trinity Triathlon Team</v>
      </c>
      <c r="C490" s="196" t="s">
        <v>2229</v>
      </c>
      <c r="D490" s="289">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2134</v>
      </c>
      <c r="B491" s="204" t="str">
        <f>VLOOKUP(A491,Adr!A:B,2,FALSE)</f>
        <v>University Spartacus</v>
      </c>
      <c r="C491" s="185" t="s">
        <v>2158</v>
      </c>
      <c r="D491" s="289">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2950</v>
      </c>
      <c r="B492" s="204" t="str">
        <f>VLOOKUP(A492,Adr!A:B,2,FALSE)</f>
        <v>Volejbalový klub Rachmaninka Liptovský Mikuláš</v>
      </c>
      <c r="C492" s="196" t="s">
        <v>2990</v>
      </c>
      <c r="D492" s="289">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2959</v>
      </c>
      <c r="B493" s="204" t="str">
        <f>VLOOKUP(A493,Adr!A:B,2,FALSE)</f>
        <v>Volejbalový klub Slávia UK Bratislava, o.z.</v>
      </c>
      <c r="C493" s="185" t="s">
        <v>2990</v>
      </c>
      <c r="D493" s="287">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2966</v>
      </c>
      <c r="B494" s="204" t="str">
        <f>VLOOKUP(A494,Adr!A:B,2,FALSE)</f>
        <v>Volejbalový oddiel Hit Trnava</v>
      </c>
      <c r="C494" s="169" t="s">
        <v>2990</v>
      </c>
      <c r="D494" s="288">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0" x14ac:dyDescent="0.2">
      <c r="A495" s="198" t="s">
        <v>2140</v>
      </c>
      <c r="B495" s="204" t="str">
        <f>VLOOKUP(A495,Adr!A:B,2,FALSE)</f>
        <v>Zápasnícky klub Baník Prievidza, o. z.</v>
      </c>
      <c r="C495" s="196" t="s">
        <v>2230</v>
      </c>
      <c r="D495" s="287">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2973</v>
      </c>
      <c r="B496" s="204" t="str">
        <f>VLOOKUP(A496,Adr!A:B,2,FALSE)</f>
        <v>Zápasnícky klub Dunajská Streda, o.z.</v>
      </c>
      <c r="C496" s="185" t="s">
        <v>2990</v>
      </c>
      <c r="D496" s="287">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x14ac:dyDescent="0.2">
      <c r="A498" s="166" t="s">
        <v>999</v>
      </c>
      <c r="B498" s="204" t="str">
        <f>VLOOKUP(A498,Adr!A:B,2,FALSE)</f>
        <v>Zväz potápačov Slovenska</v>
      </c>
      <c r="C498" s="196" t="s">
        <v>1189</v>
      </c>
      <c r="D498" s="287">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x14ac:dyDescent="0.2">
      <c r="A499" s="202" t="s">
        <v>999</v>
      </c>
      <c r="B499" s="204" t="str">
        <f>VLOOKUP(A499,Adr!A:B,2,FALSE)</f>
        <v>Zväz potápačov Slovenska</v>
      </c>
      <c r="C499" s="197" t="s">
        <v>1659</v>
      </c>
      <c r="D499" s="290">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1006</v>
      </c>
      <c r="B501" s="204" t="str">
        <f>VLOOKUP(A501,Adr!A:B,2,FALSE)</f>
        <v>Zväz slovenského kolieskového korčuľovania</v>
      </c>
      <c r="C501" s="196" t="s">
        <v>1660</v>
      </c>
      <c r="D501" s="289">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1013</v>
      </c>
      <c r="B502" s="204" t="str">
        <f>VLOOKUP(A502,Adr!A:B,2,FALSE)</f>
        <v>Zväz slovenského lyžovania</v>
      </c>
      <c r="C502" s="185" t="s">
        <v>1193</v>
      </c>
      <c r="D502" s="287">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x14ac:dyDescent="0.2">
      <c r="A503" s="198" t="s">
        <v>1013</v>
      </c>
      <c r="B503" s="204" t="str">
        <f>VLOOKUP(A503,Adr!A:B,2,FALSE)</f>
        <v>Zväz slovenského lyžovania</v>
      </c>
      <c r="C503" s="185" t="s">
        <v>1479</v>
      </c>
      <c r="D503" s="287">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1013</v>
      </c>
      <c r="B504" s="204" t="str">
        <f>VLOOKUP(A504,Adr!A:B,2,FALSE)</f>
        <v>Zväz slovenského lyžovania</v>
      </c>
      <c r="C504" s="185" t="s">
        <v>1661</v>
      </c>
      <c r="D504" s="287">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1013</v>
      </c>
      <c r="B505" s="204" t="str">
        <f>VLOOKUP(A505,Adr!A:B,2,FALSE)</f>
        <v>Zväz slovenského lyžovania</v>
      </c>
      <c r="C505" s="196" t="s">
        <v>1662</v>
      </c>
      <c r="D505" s="289">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1013</v>
      </c>
      <c r="B506" s="204" t="str">
        <f>VLOOKUP(A506,Adr!A:B,2,FALSE)</f>
        <v>Zväz slovenského lyžovania</v>
      </c>
      <c r="C506" s="196" t="s">
        <v>1666</v>
      </c>
      <c r="D506" s="289">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1013</v>
      </c>
      <c r="B507" s="204" t="str">
        <f>VLOOKUP(A507,Adr!A:B,2,FALSE)</f>
        <v>Zväz slovenského lyžovania</v>
      </c>
      <c r="C507" s="185" t="s">
        <v>1663</v>
      </c>
      <c r="D507" s="287">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1013</v>
      </c>
      <c r="B508" s="204" t="str">
        <f>VLOOKUP(A508,Adr!A:B,2,FALSE)</f>
        <v>Zväz slovenského lyžovania</v>
      </c>
      <c r="C508" s="169" t="s">
        <v>1664</v>
      </c>
      <c r="D508" s="288">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1013</v>
      </c>
      <c r="B509" s="204" t="str">
        <f>VLOOKUP(A509,Adr!A:B,2,FALSE)</f>
        <v>Zväz slovenského lyžovania</v>
      </c>
      <c r="C509" s="196" t="s">
        <v>1665</v>
      </c>
      <c r="D509" s="289">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2150</v>
      </c>
      <c r="B510" s="204" t="str">
        <f>VLOOKUP(A510,Adr!A:B,2,FALSE)</f>
        <v>ZVÄZ ŠPORTOVEJ KYNOLÓGIE SR</v>
      </c>
      <c r="C510" s="169" t="s">
        <v>2235</v>
      </c>
      <c r="D510" s="288">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80" t="str">
        <f>Spolu!C3&amp;", "&amp;Spolu!C6</f>
        <v>Tanečný klub Jessy Vavrišovo, Hradná 340/18, Liptovský Hrádok, 033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1"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5"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37909487</v>
      </c>
      <c r="E18" s="147" t="s">
        <v>1276</v>
      </c>
      <c r="F18" s="282">
        <v>421947749446</v>
      </c>
      <c r="N18" s="137" t="str">
        <f t="shared" si="0"/>
        <v xml:space="preserve">r - </v>
      </c>
      <c r="O18" s="137" t="s">
        <v>368</v>
      </c>
    </row>
    <row r="19" spans="1:16" x14ac:dyDescent="0.25">
      <c r="E19" s="147" t="s">
        <v>1277</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Ajka Majerikova</cp:lastModifiedBy>
  <cp:revision/>
  <cp:lastPrinted>2025-01-23T13:30:36Z</cp:lastPrinted>
  <dcterms:created xsi:type="dcterms:W3CDTF">2017-02-20T06:20:12Z</dcterms:created>
  <dcterms:modified xsi:type="dcterms:W3CDTF">2025-11-19T09:53:28Z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