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tkjum\Desktop\vyuctovanie ministerstvo cestovneho ruchu a sportu\"/>
    </mc:Choice>
  </mc:AlternateContent>
  <xr:revisionPtr revIDLastSave="0" documentId="13_ncr:1_{8DA05BAE-8965-4C2D-A2FE-6EAA52E9F11A}"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<sst xmlns="http://schemas.openxmlformats.org/spreadsheetml/2006/main" count="6554" uniqueCount="3017">
  <si>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</si>
  <si>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</si>
  <si>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</si>
  <si>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</si>
  <si>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</si>
  <si>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</si>
  <si>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</si>
  <si>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</si>
  <si>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</si>
  <si>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</si>
  <si>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</si>
  <si>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</si>
  <si>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</si>
  <si>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</si>
  <si>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</si>
  <si>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</si>
  <si>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</si>
  <si>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</si>
  <si>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</si>
  <si>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</si>
  <si>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</si>
  <si>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</si>
  <si>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</si>
  <si>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</si>
  <si>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</si>
  <si>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</si>
  <si>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</si>
  <si>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</si>
  <si>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</si>
  <si>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</si>
  <si>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</si>
  <si>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</si>
  <si>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</si>
  <si>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</si>
  <si>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</si>
  <si>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</si>
  <si>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</si>
  <si>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</si>
  <si>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</si>
  <si>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</si>
  <si>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</si>
  <si>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</si>
  <si>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</si>
  <si>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</si>
  <si>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</si>
  <si>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</si>
  <si>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</si>
  <si>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</si>
  <si>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</si>
  <si>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</si>
  <si>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</si>
  <si>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</si>
  <si>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</si>
  <si>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</si>
  <si>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</si>
  <si>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</si>
  <si>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</si>
  <si>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</si>
  <si>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</si>
  <si>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</si>
  <si>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</si>
  <si>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</si>
  <si>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</si>
  <si>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</si>
  <si>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</si>
  <si>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</si>
  <si>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</si>
  <si>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</si>
  <si>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</si>
  <si>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</si>
  <si>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</si>
  <si>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</si>
  <si>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</si>
  <si>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</si>
  <si>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</si>
  <si>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</si>
  <si>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</si>
  <si>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</si>
  <si>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</si>
  <si>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</si>
  <si>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</si>
  <si>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</si>
  <si>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</si>
  <si>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</si>
  <si>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</si>
  <si>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</si>
  <si>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</si>
  <si>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</si>
  <si>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</si>
  <si>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</si>
  <si>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</si>
  <si>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</si>
  <si>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</si>
  <si>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</si>
  <si>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</si>
  <si>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</si>
  <si>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</si>
  <si>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</si>
  <si>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</si>
  <si>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</si>
  <si>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</si>
  <si>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</si>
  <si>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</si>
  <si>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</si>
  <si>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</si>
  <si>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</si>
  <si>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</si>
  <si>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</si>
  <si>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</si>
  <si>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</si>
  <si>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</si>
  <si>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</si>
  <si>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</si>
  <si>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</si>
  <si>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</si>
  <si>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</si>
  <si>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</si>
  <si>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</si>
  <si>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</si>
  <si>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</si>
  <si>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</si>
  <si>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</si>
  <si>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</si>
  <si>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</si>
  <si>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</si>
  <si>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</si>
  <si>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</si>
  <si>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</si>
  <si>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</si>
  <si>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</si>
  <si>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</si>
  <si>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</si>
  <si>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</si>
  <si>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</si>
  <si>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</si>
  <si>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</si>
  <si>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</si>
  <si>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</si>
  <si>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</si>
  <si>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</si>
  <si>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</si>
  <si>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</si>
  <si>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</si>
  <si>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</si>
  <si>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</si>
  <si>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</si>
  <si>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</si>
  <si>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</si>
  <si>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</si>
  <si>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</si>
  <si>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</si>
  <si>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</si>
  <si>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</si>
  <si>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</si>
  <si>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</si>
  <si>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</si>
  <si>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</si>
  <si>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</si>
  <si>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</si>
  <si>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</si>
  <si>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</si>
  <si>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</si>
  <si>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</si>
  <si>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</si>
  <si>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</si>
  <si>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</si>
  <si>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</si>
  <si>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</si>
  <si>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</si>
  <si>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</si>
  <si>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</si>
  <si>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</si>
  <si>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</si>
  <si>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</si>
  <si>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</si>
  <si>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</si>
  <si>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</si>
  <si>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</si>
  <si>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</si>
  <si>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</si>
  <si>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</si>
  <si>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</si>
  <si>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</si>
  <si>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</si>
  <si>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</si>
  <si>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</si>
  <si>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</si>
  <si>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</si>
  <si>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</si>
  <si>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</si>
  <si>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</si>
  <si>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</si>
  <si>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</si>
  <si>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</si>
  <si>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</si>
  <si>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</si>
  <si>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</si>
  <si>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</si>
  <si>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</si>
  <si>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</si>
  <si>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</si>
  <si>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</si>
  <si>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</si>
  <si>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</si>
  <si>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</si>
  <si>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</si>
  <si>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</si>
  <si>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</si>
  <si>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</si>
  <si>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</si>
  <si>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</si>
  <si>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</si>
  <si>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</si>
  <si>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</si>
  <si>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</si>
  <si>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</si>
  <si>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</si>
  <si>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</si>
  <si>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</si>
  <si>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</si>
  <si>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</si>
  <si>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</si>
  <si>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</si>
  <si>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</si>
  <si>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</si>
  <si>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</si>
  <si>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</si>
  <si>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</si>
  <si>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</si>
  <si>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</si>
  <si>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</si>
  <si>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</si>
  <si>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</si>
  <si>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</si>
  <si>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</si>
  <si>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</si>
  <si>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</si>
  <si>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</si>
  <si>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</si>
  <si>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</si>
  <si>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</si>
  <si>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</si>
  <si>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</si>
  <si>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</si>
  <si>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</si>
  <si>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</si>
  <si>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</si>
  <si>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</si>
  <si>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</si>
  <si>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</si>
  <si>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</si>
  <si>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</si>
  <si>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</si>
  <si>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</si>
  <si>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</si>
  <si>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</si>
  <si>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</si>
  <si>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</si>
  <si>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</si>
  <si>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</si>
  <si>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</si>
  <si>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</si>
  <si>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</si>
  <si>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</si>
  <si>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</si>
  <si>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</si>
  <si>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</si>
  <si>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</si>
  <si>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</si>
  <si>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</si>
  <si>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</si>
  <si>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</si>
  <si>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</si>
  <si>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</si>
  <si>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</si>
  <si>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</si>
  <si>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</si>
  <si>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</si>
  <si>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</si>
  <si>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</si>
  <si>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</si>
  <si>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</si>
  <si>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</si>
  <si>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</si>
  <si>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</si>
  <si>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</si>
  <si>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</si>
  <si>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</si>
  <si>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</si>
  <si>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</si>
  <si>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</si>
  <si>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</si>
  <si>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</si>
  <si>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</si>
  <si>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</si>
  <si>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</si>
  <si>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</si>
  <si>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</si>
  <si>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</si>
  <si>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</si>
  <si>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</si>
  <si>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</si>
  <si>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</si>
  <si>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</si>
  <si>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</si>
  <si>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</si>
  <si>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</si>
  <si>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</si>
  <si>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</si>
  <si>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</si>
  <si>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</si>
  <si>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</si>
  <si>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</si>
  <si>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</si>
  <si>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</si>
  <si>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</si>
  <si>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</si>
  <si>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</si>
  <si>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</si>
  <si>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</si>
  <si>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</si>
  <si>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</si>
  <si>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</si>
  <si>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</si>
  <si>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</si>
  <si>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</si>
  <si>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</si>
  <si>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</si>
  <si>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</si>
  <si>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</si>
  <si>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</si>
  <si>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</si>
  <si>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</si>
  <si>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</si>
  <si>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</si>
  <si>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</si>
  <si>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</si>
  <si>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</si>
  <si>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</si>
  <si>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</si>
  <si>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</si>
  <si>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</si>
  <si>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</si>
  <si>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</si>
  <si>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</si>
  <si>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</si>
  <si>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</si>
  <si>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</si>
  <si>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</si>
  <si>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</si>
  <si>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</si>
  <si>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</si>
  <si>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</si>
  <si>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</si>
  <si>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</si>
  <si>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</si>
  <si>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</si>
  <si>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</si>
  <si>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</si>
  <si>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</si>
  <si>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</si>
  <si>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</si>
  <si>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</si>
  <si>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</si>
  <si>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</si>
  <si>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</si>
  <si>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</si>
  <si>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</si>
  <si>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</si>
  <si>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</si>
  <si>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</si>
  <si>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</si>
  <si>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</si>
  <si>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</si>
  <si>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</si>
  <si>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</si>
  <si>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</si>
  <si>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</si>
  <si>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</si>
  <si>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</si>
  <si>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</si>
  <si>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</si>
  <si>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</si>
  <si>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</si>
  <si>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</si>
  <si>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</si>
  <si>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</si>
  <si>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</si>
  <si>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</si>
  <si>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</si>
  <si>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</si>
  <si>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</si>
  <si>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</si>
  <si>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</si>
  <si>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</si>
  <si>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</si>
  <si>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</si>
  <si>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</si>
  <si>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</si>
  <si>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</si>
  <si>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</si>
  <si>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</si>
  <si>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</si>
  <si>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</si>
  <si>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</si>
  <si>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</si>
  <si>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</si>
  <si>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</si>
  <si>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</si>
  <si>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</si>
  <si>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</si>
  <si>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</si>
  <si>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</si>
  <si>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</si>
  <si>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</si>
  <si>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</si>
  <si>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</si>
  <si>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</si>
  <si>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</si>
  <si>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</si>
  <si>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</si>
  <si>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</si>
  <si>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</si>
  <si>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</si>
  <si>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</si>
  <si>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</si>
  <si>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</si>
  <si>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</si>
  <si>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</si>
  <si>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</si>
  <si>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</si>
  <si>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</si>
  <si>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</si>
  <si>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</si>
  <si>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</si>
  <si>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</si>
  <si>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</si>
  <si>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</si>
  <si>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</si>
  <si>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</si>
  <si>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</si>
  <si>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</si>
  <si>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</si>
  <si>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</si>
  <si>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</si>
  <si>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</si>
  <si>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</si>
  <si>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</si>
  <si>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</si>
  <si>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</si>
  <si>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</si>
  <si>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</si>
  <si>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</si>
  <si>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</si>
  <si>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</si>
  <si>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</si>
  <si>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</si>
  <si>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</si>
  <si>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</si>
  <si>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</si>
  <si>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</si>
  <si>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</si>
  <si>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</si>
  <si>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</si>
  <si>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</si>
  <si>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</si>
  <si>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</si>
  <si>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</si>
  <si>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</si>
  <si>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</si>
  <si>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</si>
  <si>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</si>
  <si>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</si>
  <si>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</si>
  <si>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</si>
  <si>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</si>
  <si>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</si>
  <si>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</si>
  <si>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</si>
  <si>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</si>
  <si>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</si>
  <si>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</si>
  <si>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</si>
  <si>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</si>
  <si>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</si>
  <si>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</si>
  <si>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</si>
  <si>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</si>
  <si>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</si>
  <si>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</si>
  <si>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</si>
  <si>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</si>
  <si>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</si>
  <si>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</si>
  <si>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</si>
  <si>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</si>
  <si>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</si>
  <si>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</si>
  <si>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</si>
  <si>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</si>
  <si>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</si>
  <si>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</si>
  <si>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</si>
  <si>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</si>
  <si>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</si>
  <si>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</si>
  <si>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</si>
  <si>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</si>
  <si>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</si>
  <si>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</si>
  <si>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</si>
  <si>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</si>
  <si>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</si>
  <si>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</si>
  <si>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</si>
  <si>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</si>
  <si>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</si>
  <si>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</si>
  <si>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</si>
  <si>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</si>
  <si>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</si>
  <si>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</si>
  <si>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</si>
  <si>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</si>
  <si>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</si>
  <si>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</si>
  <si>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</si>
  <si>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</si>
  <si>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</si>
  <si>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</si>
  <si>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</si>
  <si>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</si>
  <si>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</si>
  <si>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</si>
  <si>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</si>
  <si>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</si>
  <si>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</si>
  <si>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</si>
  <si>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</si>
  <si>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</si>
  <si>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</si>
  <si>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</si>
  <si>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</si>
  <si>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</si>
  <si>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</si>
  <si>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</si>
  <si>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</si>
  <si>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</si>
  <si>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</si>
  <si>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</si>
  <si>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</si>
  <si>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</si>
  <si>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</si>
  <si>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</si>
  <si>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</si>
  <si>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</si>
  <si>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</si>
  <si>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</si>
  <si>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</si>
  <si>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</si>
  <si>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</si>
  <si>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</si>
  <si>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</si>
  <si>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</si>
  <si>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</si>
  <si>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</si>
  <si>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</si>
  <si>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</si>
  <si>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</si>
  <si>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</si>
  <si>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</si>
  <si>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</si>
  <si>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</si>
  <si>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</si>
  <si>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</si>
  <si>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</si>
  <si>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</si>
  <si>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</si>
  <si>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</si>
  <si>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</si>
  <si>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</si>
  <si>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</si>
  <si>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</si>
  <si>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</si>
  <si>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</si>
  <si>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</si>
  <si>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</si>
  <si>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</si>
  <si>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</si>
  <si>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</si>
  <si>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</si>
  <si>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</si>
  <si>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</si>
  <si>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</si>
  <si>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</si>
  <si>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</si>
  <si>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</si>
  <si>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</si>
  <si>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</si>
  <si>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</si>
  <si>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</si>
  <si>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</si>
  <si>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</si>
  <si>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</si>
  <si>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</si>
  <si>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</si>
  <si>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</si>
  <si>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</si>
  <si>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</si>
  <si>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</si>
  <si>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</si>
  <si>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</si>
  <si>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</si>
  <si>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</si>
  <si>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</si>
  <si>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</si>
  <si>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</si>
  <si>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</si>
  <si>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</si>
  <si>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</si>
  <si>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</si>
  <si>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</si>
  <si>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</si>
  <si>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</si>
  <si>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</si>
  <si>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</si>
  <si>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</si>
  <si>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</si>
  <si>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</si>
  <si>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</si>
  <si>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</si>
  <si>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</si>
  <si>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</si>
  <si>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</si>
  <si>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</si>
  <si>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</si>
  <si>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</si>
  <si>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</si>
  <si>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</si>
  <si>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</si>
  <si>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</si>
  <si>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</si>
  <si>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</si>
  <si>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</si>
  <si>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</si>
  <si>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</si>
  <si>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</si>
  <si>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</si>
  <si>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</si>
  <si>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</si>
  <si>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</si>
  <si>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</si>
  <si>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</si>
  <si>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</si>
  <si>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</si>
  <si>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</si>
  <si>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</si>
  <si>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</si>
  <si>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</si>
  <si>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</si>
  <si>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</si>
  <si>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</si>
  <si>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</si>
  <si>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</si>
  <si>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</si>
  <si>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</si>
  <si>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</si>
  <si>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</si>
  <si>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</si>
  <si>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</si>
  <si>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</si>
  <si>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</si>
  <si>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</si>
  <si>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</si>
  <si>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</si>
  <si>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</si>
  <si>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</si>
  <si>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</si>
  <si>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</si>
  <si>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</si>
  <si>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</si>
  <si>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</si>
  <si>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</si>
  <si>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</si>
  <si>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</si>
  <si>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</si>
  <si>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</si>
  <si>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</si>
  <si>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</si>
  <si>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</si>
  <si>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</si>
  <si>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</si>
  <si>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</si>
  <si>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</si>
  <si>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</si>
  <si>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</si>
  <si>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</si>
  <si>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</si>
  <si>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</si>
  <si>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</si>
  <si>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</si>
  <si>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</si>
  <si>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</si>
  <si>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</si>
  <si>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</si>
  <si>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</si>
  <si>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</si>
  <si>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</si>
  <si>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</si>
  <si>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</si>
  <si>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</si>
  <si>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</si>
  <si>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</si>
  <si>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</si>
  <si>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</si>
  <si>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</si>
  <si>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</si>
  <si>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</si>
  <si>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</si>
  <si>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</si>
  <si>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</si>
  <si>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</si>
  <si>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</si>
  <si>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</si>
  <si>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</si>
  <si>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</si>
  <si>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</si>
  <si>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</si>
  <si>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</si>
  <si>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</si>
  <si>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</si>
  <si>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</si>
  <si>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</si>
  <si>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</si>
  <si>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</si>
  <si>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</si>
  <si>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</si>
  <si>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</si>
  <si>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</si>
  <si>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</si>
  <si>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</si>
  <si>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</si>
  <si>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</si>
  <si>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</si>
  <si>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</si>
  <si>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</si>
  <si>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</si>
  <si>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</si>
  <si>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</si>
  <si>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</si>
  <si>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</si>
  <si>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</si>
  <si>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</si>
  <si>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</si>
  <si>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</si>
  <si>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</si>
  <si>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</si>
  <si>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</si>
  <si>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</si>
  <si>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</si>
  <si>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</si>
  <si>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</si>
  <si>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</si>
  <si>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</si>
  <si>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</si>
  <si>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</si>
  <si>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</si>
  <si>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</si>
  <si>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</si>
  <si>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</si>
  <si>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</si>
  <si>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</si>
  <si>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</si>
  <si>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</si>
  <si>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</si>
  <si>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</si>
  <si>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</si>
  <si>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</si>
  <si>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</si>
  <si>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</si>
  <si>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</si>
  <si>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</si>
  <si>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</si>
  <si>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</si>
  <si>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</si>
  <si>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</si>
  <si>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</si>
  <si>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</si>
  <si>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</si>
  <si>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</si>
  <si>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</si>
  <si>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</si>
  <si>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</si>
  <si>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</si>
  <si>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</si>
  <si>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</si>
  <si>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</si>
  <si>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</si>
  <si>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</si>
  <si>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</si>
  <si>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</si>
  <si>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</si>
  <si>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</si>
  <si>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</si>
  <si>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</si>
  <si>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</si>
  <si>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</si>
  <si>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</si>
  <si>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</si>
  <si>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</si>
  <si>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</si>
  <si>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</si>
  <si>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</si>
  <si>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</si>
  <si>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</si>
  <si>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</si>
  <si>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</si>
  <si>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</si>
  <si>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</si>
  <si>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</si>
  <si>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</si>
  <si>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</si>
  <si>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</si>
  <si>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</si>
  <si>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</si>
  <si>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</si>
  <si>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</si>
  <si>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</si>
  <si>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</si>
  <si>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</si>
  <si>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</si>
  <si>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</si>
  <si>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</si>
  <si>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</si>
  <si>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</si>
  <si>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</si>
  <si>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</si>
  <si>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</si>
  <si>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</si>
  <si>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</si>
  <si>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</si>
  <si>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</si>
  <si>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</si>
  <si>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</si>
  <si>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</si>
  <si>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</si>
  <si>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</si>
  <si>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</si>
  <si>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</si>
  <si>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</si>
  <si>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</si>
  <si>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</si>
  <si>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</si>
  <si>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</si>
  <si>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</si>
  <si>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</si>
  <si>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</si>
  <si>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</si>
  <si>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</si>
  <si>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</si>
  <si>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</si>
  <si>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</si>
  <si>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</si>
  <si>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</si>
  <si>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</si>
  <si>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</si>
  <si>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</si>
  <si>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</si>
  <si>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</si>
  <si>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</si>
  <si>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</si>
  <si>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</si>
  <si>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</si>
  <si>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</si>
  <si>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</si>
  <si>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</si>
  <si>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</si>
  <si>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</si>
  <si>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</si>
  <si>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</si>
  <si>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</si>
  <si>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</si>
  <si>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</si>
  <si>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</si>
  <si>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</si>
  <si>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</si>
  <si>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</si>
  <si>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</si>
  <si>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</si>
  <si>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</si>
  <si>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</si>
  <si>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</si>
  <si>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</si>
  <si>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</si>
  <si>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</si>
  <si>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</si>
  <si>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</si>
  <si>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</si>
  <si>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</si>
  <si>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</si>
  <si>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</si>
  <si>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</si>
  <si>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</si>
  <si>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</si>
  <si>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</si>
  <si>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</si>
  <si>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</si>
  <si>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</si>
  <si>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</si>
  <si>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</si>
  <si>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</si>
  <si>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</si>
  <si>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</si>
  <si>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</si>
  <si>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</si>
  <si>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</si>
  <si>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</si>
  <si>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</si>
  <si>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</si>
  <si>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</si>
  <si>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</si>
  <si>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</si>
  <si>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</si>
  <si>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</si>
  <si>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</si>
  <si>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</si>
  <si>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</si>
  <si>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</si>
  <si>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</si>
  <si>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</si>
  <si>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</si>
  <si>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</si>
  <si>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</si>
  <si>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</si>
  <si>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</si>
  <si>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</si>
  <si>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</si>
  <si>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</si>
  <si>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</si>
  <si>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</si>
  <si>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</si>
  <si>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</si>
  <si>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</si>
  <si>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</si>
  <si>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</si>
  <si>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</si>
  <si>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</si>
  <si>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</si>
  <si>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</si>
  <si>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</si>
  <si>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</si>
  <si>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</si>
  <si>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</si>
  <si>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</si>
  <si>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</si>
  <si>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</si>
  <si>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</si>
  <si>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</si>
  <si>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</si>
  <si>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</si>
  <si>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</si>
  <si>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</si>
  <si>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</si>
  <si>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</si>
  <si>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</si>
  <si>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</si>
  <si>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</si>
  <si>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</si>
  <si>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</si>
  <si>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</si>
  <si>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</si>
  <si>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</si>
  <si>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</si>
  <si>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</si>
  <si>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</si>
  <si>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</si>
  <si>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</si>
  <si>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</si>
  <si>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</si>
  <si>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</si>
  <si>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</si>
  <si>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</si>
  <si>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</si>
  <si>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</si>
  <si>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</si>
  <si>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</si>
  <si>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</si>
  <si>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</si>
  <si>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</si>
  <si>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</si>
  <si>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</si>
  <si>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</si>
  <si>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</si>
  <si>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</si>
  <si>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</si>
  <si>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</si>
  <si>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</si>
  <si>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</si>
  <si>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</si>
  <si>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</si>
  <si>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</si>
  <si>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</si>
  <si>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</si>
  <si>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</si>
  <si>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</si>
  <si>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</si>
  <si>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</si>
  <si>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</si>
  <si>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</si>
  <si>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</si>
  <si>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</si>
  <si>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</si>
  <si>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</si>
  <si>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</si>
  <si>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</si>
  <si>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</si>
  <si>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</si>
  <si>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</si>
  <si>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</si>
  <si>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</si>
  <si>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</si>
  <si>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</si>
  <si>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</si>
  <si>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</si>
  <si>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</si>
  <si>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</si>
  <si>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</si>
  <si>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</si>
  <si>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</si>
  <si>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</si>
  <si>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</si>
  <si>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</si>
  <si>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</si>
  <si>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</si>
  <si>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</si>
  <si>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</si>
  <si>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</si>
  <si>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</si>
  <si>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</si>
  <si>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</si>
  <si>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</si>
  <si>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</si>
  <si>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</si>
  <si>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</si>
  <si>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</si>
  <si>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</si>
  <si>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</si>
  <si>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</si>
  <si>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</si>
  <si>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</si>
  <si>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</si>
  <si>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</si>
  <si>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</si>
  <si>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</si>
  <si>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</si>
  <si>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</si>
  <si>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</si>
  <si>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</si>
  <si>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</si>
  <si>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</si>
  <si>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</si>
  <si>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</si>
  <si>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</si>
  <si>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</si>
  <si>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</si>
  <si>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</si>
  <si>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</si>
  <si>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</si>
  <si>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</si>
  <si>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</si>
  <si>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</si>
  <si>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</si>
  <si>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</si>
  <si>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</si>
  <si>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</si>
  <si>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</si>
  <si>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</si>
  <si>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</si>
  <si>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</si>
  <si>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</si>
  <si>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</si>
  <si>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</si>
  <si>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</si>
  <si>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</si>
  <si>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</si>
  <si>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</si>
  <si>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</si>
  <si>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</si>
  <si>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</si>
  <si>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</si>
  <si>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</si>
  <si>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</si>
  <si>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</si>
  <si>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</si>
  <si>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</si>
  <si>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</si>
  <si>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</si>
  <si>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</si>
  <si>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</si>
  <si>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</si>
  <si>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</si>
  <si>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</si>
  <si>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</si>
  <si>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</si>
  <si>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</si>
  <si>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</si>
  <si>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</si>
  <si>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</si>
  <si>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</si>
  <si>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</si>
  <si>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</si>
  <si>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</si>
  <si>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</si>
  <si>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</si>
  <si>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</si>
  <si>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</si>
  <si>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</si>
  <si>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</si>
  <si>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</si>
  <si>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</si>
  <si>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</si>
  <si>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</si>
  <si>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</si>
  <si>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</si>
  <si>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</si>
  <si>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</si>
  <si>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</si>
  <si>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</si>
  <si>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</si>
  <si>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</si>
  <si>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</si>
  <si>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</si>
  <si>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</si>
  <si>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</si>
  <si>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</si>
  <si>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</si>
  <si>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</si>
  <si>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</si>
  <si>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</si>
  <si>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</si>
  <si>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</si>
  <si>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</si>
  <si>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</si>
  <si>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</si>
  <si>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</si>
  <si>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</si>
  <si>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</si>
  <si>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</si>
  <si>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</si>
  <si>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</si>
  <si>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</si>
  <si>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</si>
  <si>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</si>
  <si>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</si>
  <si>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</si>
  <si>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</si>
  <si>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</si>
  <si>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</si>
  <si>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</si>
  <si>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</si>
  <si>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</si>
  <si>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</si>
  <si>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</si>
  <si>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</si>
  <si>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</si>
  <si>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</si>
  <si>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</si>
  <si>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</si>
  <si>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</si>
  <si>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</si>
  <si>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</si>
  <si>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</si>
  <si>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</si>
  <si>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</si>
  <si>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</si>
  <si>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</si>
  <si>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</si>
  <si>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</si>
  <si>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</si>
  <si>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</si>
  <si>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</si>
  <si>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</si>
  <si>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</si>
  <si>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</si>
  <si>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</si>
  <si>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</si>
  <si>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</si>
  <si>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</si>
  <si>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</si>
  <si>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</si>
  <si>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</si>
  <si>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</si>
  <si>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</si>
  <si>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</si>
  <si>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</si>
  <si>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</si>
  <si>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</si>
  <si>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</si>
  <si>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</si>
  <si>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</si>
  <si>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</si>
  <si>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</si>
  <si>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</si>
  <si>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</si>
  <si>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</si>
  <si>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</si>
  <si>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</si>
  <si>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</si>
  <si>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</si>
  <si>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</si>
  <si>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</si>
  <si>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</si>
  <si>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</si>
  <si>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</si>
  <si>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</si>
  <si>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</si>
  <si>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</si>
  <si>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</si>
  <si>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</si>
  <si>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</si>
  <si>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</si>
  <si>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</si>
  <si>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</si>
  <si>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</si>
  <si>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</si>
  <si>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</si>
  <si>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</si>
  <si>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</si>
  <si>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</si>
  <si>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</si>
  <si>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</si>
  <si>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</si>
  <si>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</si>
  <si>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</si>
  <si>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</si>
  <si>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</si>
  <si>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</si>
  <si>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</si>
  <si>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</si>
  <si>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</si>
  <si>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</si>
  <si>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</si>
  <si>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</si>
  <si>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</si>
  <si>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</si>
  <si>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</si>
  <si>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</si>
  <si>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</si>
  <si>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</si>
  <si>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</si>
  <si>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</si>
  <si>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</si>
  <si>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</si>
  <si>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</si>
  <si>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</si>
  <si>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</si>
  <si>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</si>
  <si>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</si>
  <si>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</si>
  <si>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</si>
  <si>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</si>
  <si>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</si>
  <si>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</si>
  <si>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</si>
  <si>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</si>
  <si>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</si>
  <si>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</si>
  <si>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</si>
  <si>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</si>
  <si>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</si>
  <si>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</si>
  <si>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</si>
  <si>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</si>
  <si>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</si>
  <si>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</si>
  <si>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</si>
  <si>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</si>
  <si>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</si>
  <si>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</si>
  <si>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</si>
  <si>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</si>
  <si>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</si>
  <si>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</si>
  <si>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</si>
  <si>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</si>
  <si>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</si>
  <si>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</si>
  <si>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</si>
  <si>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</si>
  <si>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</si>
  <si>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</si>
  <si>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</si>
  <si>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</si>
  <si>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</si>
  <si>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</si>
  <si>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</si>
  <si>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</si>
  <si>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</si>
  <si>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</si>
  <si>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</si>
  <si>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</si>
  <si>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</si>
  <si>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</si>
  <si>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</si>
  <si>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</si>
  <si>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</si>
  <si>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</si>
  <si>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</si>
  <si>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</si>
  <si>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</si>
  <si>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</si>
  <si>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</si>
  <si>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</si>
  <si>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</si>
  <si>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</si>
  <si>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</si>
  <si>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</si>
  <si>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</si>
  <si>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</si>
  <si>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</si>
  <si>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</si>
  <si>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</si>
  <si>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</si>
  <si>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</si>
  <si>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</si>
  <si>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</si>
  <si>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</si>
  <si>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</si>
  <si>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</si>
  <si>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</si>
  <si>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</si>
  <si>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</si>
  <si>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</si>
  <si>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</si>
  <si>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</si>
  <si>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</si>
  <si>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</si>
  <si>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</si>
  <si>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</si>
  <si>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</si>
  <si>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</si>
  <si>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</si>
  <si>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</si>
  <si>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</si>
  <si>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</si>
  <si>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</si>
  <si>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</si>
  <si>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</si>
  <si>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</si>
  <si>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</si>
  <si>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</si>
  <si>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</si>
  <si>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</si>
  <si>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</si>
  <si>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</si>
  <si>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</si>
  <si>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</si>
  <si>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</si>
  <si>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</si>
  <si>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</si>
  <si>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</si>
  <si>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</si>
  <si>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</si>
  <si>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</si>
  <si>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</si>
  <si>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</si>
  <si>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</si>
  <si>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</si>
  <si>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</si>
  <si>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</si>
  <si>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</si>
  <si>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</si>
  <si>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</si>
  <si>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</si>
  <si>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</si>
  <si>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</si>
  <si>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</si>
  <si>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</si>
  <si>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</si>
  <si>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</si>
  <si>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</si>
  <si>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</si>
  <si>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</si>
  <si>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</si>
  <si>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</si>
  <si>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</si>
  <si>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</si>
  <si>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</si>
  <si>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</si>
  <si>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</si>
  <si>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</si>
  <si>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</si>
  <si>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</si>
  <si>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</si>
  <si>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</si>
  <si>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</si>
  <si>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</si>
  <si>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</si>
  <si>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</si>
  <si>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</si>
  <si>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</si>
  <si>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</si>
  <si>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</si>
  <si>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</si>
  <si>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</si>
  <si>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</si>
  <si>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</si>
  <si>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</si>
  <si>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</si>
  <si>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</si>
  <si>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</si>
  <si>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</si>
  <si>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</si>
  <si>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</si>
  <si>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</si>
  <si>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</si>
  <si>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</si>
  <si>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</si>
  <si>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</si>
  <si>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</si>
  <si>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</si>
  <si>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</si>
  <si>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</si>
  <si>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</si>
  <si>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</si>
  <si>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</si>
  <si>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</si>
  <si>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</si>
  <si>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</si>
  <si>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</si>
  <si>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</si>
  <si>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</si>
  <si>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</si>
  <si>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</si>
  <si>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</si>
  <si>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</si>
  <si>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</si>
  <si>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</si>
  <si>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</si>
  <si>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</si>
  <si>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</si>
  <si>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</si>
  <si>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</si>
  <si>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</si>
  <si>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</si>
  <si>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</si>
  <si>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</si>
  <si>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</si>
  <si>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</si>
  <si>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</si>
  <si>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</si>
  <si>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</si>
  <si>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</si>
  <si>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</si>
  <si>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</si>
  <si>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</si>
  <si>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</si>
  <si>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</si>
  <si>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</si>
  <si>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</si>
  <si>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</si>
  <si>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</si>
  <si>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</si>
  <si>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</si>
  <si>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</si>
  <si>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</si>
  <si>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</si>
  <si>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</si>
  <si>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</si>
  <si>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</si>
  <si>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</si>
  <si>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</si>
  <si>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</si>
  <si>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</si>
  <si>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</si>
  <si>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</si>
  <si>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</si>
  <si>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</si>
  <si>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</si>
  <si>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</si>
  <si>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</si>
  <si>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</si>
  <si>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</si>
  <si>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</si>
  <si>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</si>
  <si>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</si>
  <si>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</si>
  <si>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</si>
  <si>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</si>
  <si>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</si>
  <si>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</si>
  <si>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</si>
  <si>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</si>
  <si>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</si>
  <si>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</si>
  <si>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</si>
  <si>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</si>
  <si>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</si>
  <si>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</si>
  <si>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</si>
  <si>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</si>
  <si>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</si>
  <si>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</si>
  <si>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</si>
  <si>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</si>
  <si>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</si>
  <si>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</si>
  <si>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</si>
  <si>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</si>
  <si>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</si>
  <si>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</si>
  <si>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</si>
  <si>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</si>
  <si>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</si>
  <si>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</si>
  <si>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</si>
  <si>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</si>
  <si>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</si>
  <si>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</si>
  <si>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</si>
  <si>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</si>
  <si>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</si>
  <si>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</si>
  <si>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</si>
  <si>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</si>
  <si>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</si>
  <si>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</si>
  <si>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</si>
  <si>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</si>
  <si>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</si>
  <si>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</si>
  <si>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</si>
  <si>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</si>
  <si>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</si>
  <si>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</si>
  <si>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</si>
  <si>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</si>
  <si>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</si>
  <si>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</si>
  <si>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</si>
  <si>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</si>
  <si>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</si>
  <si>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</si>
  <si>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</si>
  <si>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</si>
  <si>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</si>
  <si>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</si>
  <si>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</si>
  <si>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</si>
  <si>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</si>
  <si>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</si>
  <si>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</si>
  <si>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</si>
  <si>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</si>
  <si>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</si>
  <si>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</si>
  <si>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</si>
  <si>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</si>
  <si>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</si>
  <si>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</si>
  <si>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</si>
  <si>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</si>
  <si>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</si>
  <si>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</si>
  <si>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</si>
  <si>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</si>
  <si>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</si>
  <si>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</si>
  <si>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</si>
  <si>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</si>
  <si>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</si>
  <si>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</si>
  <si>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</si>
  <si>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</si>
  <si>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</si>
  <si>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</si>
  <si>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</si>
  <si>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</si>
  <si>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</si>
  <si>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</si>
  <si>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</si>
  <si>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</si>
  <si>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</si>
  <si>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</si>
  <si>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</si>
  <si>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</si>
  <si>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</si>
  <si>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</si>
  <si>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</si>
  <si>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</si>
  <si>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</si>
  <si>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</si>
  <si>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</si>
  <si>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</si>
  <si>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</si>
  <si>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</si>
  <si>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</si>
  <si>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</si>
  <si>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</si>
  <si>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</si>
  <si>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</si>
  <si>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</si>
  <si>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</si>
  <si>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</si>
  <si>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</si>
  <si>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</si>
  <si>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</si>
  <si>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</si>
  <si>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</si>
  <si>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</si>
  <si>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</si>
  <si>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</si>
  <si>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</si>
  <si>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</si>
  <si>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</si>
  <si>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</si>
  <si>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</si>
  <si>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</si>
  <si>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</si>
  <si>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</si>
  <si>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</si>
  <si>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</si>
  <si>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</si>
  <si>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</si>
  <si>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</si>
  <si>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</si>
  <si>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</si>
  <si>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</si>
  <si>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</si>
  <si>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</si>
  <si>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</si>
  <si>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</si>
  <si>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</si>
  <si>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</si>
  <si>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</si>
  <si>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</si>
  <si>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</si>
  <si>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</si>
  <si>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</si>
  <si>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</si>
  <si>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</si>
  <si>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</si>
  <si>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</si>
  <si>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</si>
  <si>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</si>
  <si>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</si>
  <si>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</si>
  <si>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</si>
  <si>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</si>
  <si>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</si>
  <si>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</si>
  <si>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</si>
  <si>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</si>
  <si>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</si>
  <si>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</si>
  <si>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</si>
  <si>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</si>
  <si>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</si>
  <si>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</si>
  <si>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</si>
  <si>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</si>
  <si>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</si>
  <si>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</si>
  <si>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</si>
  <si>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</si>
  <si>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</si>
  <si>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</si>
  <si>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</si>
  <si>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</si>
  <si>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</si>
  <si>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</si>
  <si>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</si>
  <si>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</si>
  <si>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</si>
  <si>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</si>
  <si>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</si>
  <si>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</si>
  <si>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</si>
  <si>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</si>
  <si>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</si>
  <si>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</si>
  <si>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</si>
  <si>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</si>
  <si>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</si>
  <si>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</si>
  <si>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</si>
  <si>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</si>
  <si>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</si>
  <si>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</si>
  <si>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</si>
  <si>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</si>
  <si>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</si>
  <si>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</si>
  <si>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</si>
  <si>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</si>
  <si>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</si>
  <si>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</si>
  <si>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</si>
  <si>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</si>
  <si>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</si>
  <si>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</si>
  <si>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</si>
  <si>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</si>
  <si>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</si>
  <si>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</si>
  <si>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</si>
  <si>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</si>
  <si>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</si>
  <si>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</si>
  <si>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</si>
  <si>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</si>
  <si>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</si>
  <si>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</si>
  <si>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</si>
  <si>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</si>
  <si>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</si>
  <si>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</si>
  <si>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</si>
  <si>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</si>
  <si>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</si>
  <si>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</si>
  <si>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</si>
  <si>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</si>
  <si>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</si>
  <si>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</si>
  <si>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</si>
  <si>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</si>
  <si>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</si>
  <si>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</si>
  <si>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</si>
  <si>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</si>
  <si>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</si>
  <si>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</si>
  <si>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</si>
  <si>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</si>
  <si>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</si>
  <si>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</si>
  <si>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</si>
  <si>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</si>
  <si>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</si>
  <si>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</si>
  <si>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</si>
  <si>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</si>
  <si>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</si>
  <si>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</si>
  <si>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</si>
  <si>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</si>
  <si>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</si>
  <si>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</si>
  <si>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</si>
  <si>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</si>
  <si>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</si>
  <si>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</si>
  <si>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</si>
  <si>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</si>
  <si>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</si>
  <si>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</si>
  <si>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</si>
  <si>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</si>
  <si>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</si>
  <si>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</si>
  <si>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</si>
  <si>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</si>
  <si>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</si>
  <si>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</si>
  <si>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</si>
  <si>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</si>
  <si>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</si>
  <si>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</si>
  <si>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</si>
  <si>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</si>
  <si>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</si>
  <si>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</si>
  <si>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</si>
  <si>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</si>
  <si>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</si>
  <si>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</si>
  <si>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</si>
  <si>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</si>
  <si>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</si>
  <si>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</si>
  <si>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</si>
  <si>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</si>
  <si>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</si>
  <si>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</si>
  <si>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</si>
  <si>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</si>
  <si>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</si>
  <si>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</si>
  <si>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</si>
  <si>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</si>
  <si>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</si>
  <si>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</si>
  <si>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</si>
  <si>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</si>
  <si>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</si>
  <si>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</si>
  <si>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</si>
  <si>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</si>
  <si>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</si>
  <si>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</si>
  <si>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</si>
  <si>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</si>
  <si>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</si>
  <si>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</si>
  <si>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</si>
  <si>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</si>
  <si>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</si>
  <si>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</si>
  <si>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</si>
  <si>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</si>
  <si>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</si>
  <si>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</si>
  <si>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</si>
  <si>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</si>
  <si>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</si>
  <si>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</si>
  <si>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</si>
  <si>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</si>
  <si>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</si>
  <si>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</si>
  <si>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</si>
  <si>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</si>
  <si>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</si>
  <si>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</si>
  <si>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</si>
  <si>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</si>
  <si>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</si>
  <si>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</si>
  <si>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</si>
  <si>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</si>
  <si>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</si>
  <si>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</si>
  <si>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</si>
  <si>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</si>
  <si>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</si>
  <si>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</si>
  <si>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</si>
  <si>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</si>
  <si>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</si>
  <si>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</si>
  <si>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</si>
  <si>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</si>
  <si>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</si>
  <si>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</si>
  <si>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</si>
  <si>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</si>
  <si>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</si>
  <si>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</si>
  <si>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</si>
  <si>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</si>
  <si>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</si>
  <si>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</si>
  <si>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</si>
  <si>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</si>
  <si>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</si>
  <si>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</si>
  <si>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</si>
  <si>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</si>
  <si>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</si>
  <si>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</si>
  <si>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</si>
  <si>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</si>
  <si>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</si>
  <si>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</si>
  <si>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</si>
  <si>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</si>
  <si>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</si>
  <si>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</si>
  <si>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</si>
  <si>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</si>
  <si>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</si>
  <si>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</si>
  <si>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</si>
  <si>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</si>
  <si>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</si>
  <si>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</si>
  <si>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</si>
  <si>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</si>
  <si>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</si>
  <si>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</si>
  <si>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</si>
  <si>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</si>
  <si>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</si>
  <si>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</si>
  <si>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</si>
  <si>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</si>
  <si>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</si>
  <si>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</si>
  <si>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</si>
  <si>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</si>
  <si>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</si>
  <si>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</si>
  <si>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</si>
  <si>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</si>
  <si>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</si>
  <si>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</si>
  <si>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</si>
  <si>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</si>
  <si>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</si>
  <si>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</si>
  <si>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</si>
  <si>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</si>
  <si>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</si>
  <si>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</si>
  <si>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</si>
  <si>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</si>
  <si>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</si>
  <si>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</si>
  <si>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</si>
  <si>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</si>
  <si>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</si>
  <si>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</si>
  <si>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</si>
  <si>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</si>
  <si>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</si>
  <si>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</si>
  <si>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</si>
  <si>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</si>
  <si>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</si>
  <si>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</si>
  <si>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</si>
  <si>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</si>
  <si>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</si>
  <si>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</si>
  <si>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</si>
  <si>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</si>
  <si>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</si>
  <si>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</si>
  <si>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</si>
  <si>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</si>
  <si>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</si>
  <si>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</si>
  <si>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</si>
  <si>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</si>
  <si>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</si>
  <si>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</si>
  <si>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</si>
  <si>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</si>
  <si>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</si>
  <si>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</si>
  <si>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</si>
  <si>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</si>
  <si>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</si>
  <si>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</si>
  <si>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</si>
  <si>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</si>
  <si>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</si>
  <si>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</si>
  <si>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</si>
  <si>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</si>
  <si>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</si>
  <si>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</si>
  <si>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</si>
  <si>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</si>
  <si>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</si>
  <si>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</si>
  <si>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</si>
  <si>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</si>
  <si>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</si>
  <si>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</si>
  <si>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</si>
  <si>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</si>
  <si>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</si>
  <si>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</si>
  <si>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</si>
  <si>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</si>
  <si>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</si>
  <si>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</si>
  <si>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</si>
  <si>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</si>
  <si>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</si>
  <si>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</si>
  <si>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</si>
  <si>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</si>
  <si>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</si>
  <si>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</si>
  <si>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</si>
  <si>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</si>
  <si>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</si>
  <si>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</si>
  <si>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</si>
  <si>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</si>
  <si>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</si>
  <si>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</si>
  <si>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</si>
  <si>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</si>
  <si>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</si>
  <si>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</si>
  <si>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</si>
  <si>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</si>
  <si>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</si>
  <si>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</si>
  <si>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</si>
  <si>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</si>
  <si>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</si>
  <si>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</si>
  <si>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</si>
  <si>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</si>
  <si>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</si>
  <si>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</si>
  <si>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</si>
  <si>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</si>
  <si>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</si>
  <si>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</si>
  <si>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</si>
  <si>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</si>
  <si>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</si>
  <si>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</si>
  <si>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</si>
  <si>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</si>
  <si>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</si>
  <si>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</si>
  <si>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</si>
  <si>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</si>
  <si>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</si>
  <si>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</si>
  <si>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</si>
  <si>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</si>
  <si>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</si>
  <si>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</si>
  <si>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</si>
  <si>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</si>
  <si>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</si>
  <si>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</si>
  <si>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</si>
  <si>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</si>
  <si>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</si>
  <si>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</si>
  <si>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</si>
  <si>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</si>
  <si>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</si>
  <si>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</si>
  <si>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</si>
  <si>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</si>
  <si>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</si>
  <si>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</si>
  <si>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</si>
  <si>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</si>
  <si>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</si>
  <si>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</si>
  <si>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</si>
  <si>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</si>
  <si>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</si>
  <si>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</si>
  <si>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</si>
  <si>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</si>
  <si>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</si>
  <si>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</si>
  <si>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</si>
  <si>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</si>
  <si>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</si>
  <si>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</si>
  <si>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</si>
  <si>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</si>
  <si>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</si>
  <si>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</si>
  <si>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</si>
  <si>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</si>
  <si>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</si>
  <si>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</si>
  <si>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</si>
  <si>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</si>
  <si>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</si>
  <si>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</si>
  <si>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</si>
  <si>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</si>
  <si>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</si>
  <si>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</si>
  <si>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</si>
  <si>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</si>
  <si>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</si>
  <si>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</si>
  <si>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</si>
  <si>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</si>
  <si>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</si>
  <si>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</si>
  <si>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</si>
  <si>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</si>
  <si>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</si>
  <si>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</si>
  <si>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</si>
  <si>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</si>
  <si>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</si>
  <si>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</si>
  <si>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</si>
  <si>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</si>
  <si>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</si>
  <si>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</si>
  <si>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</si>
  <si>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</si>
  <si>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</si>
  <si>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</si>
  <si>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</si>
  <si>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</si>
  <si>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</si>
  <si>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</si>
  <si>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</si>
  <si>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</si>
  <si>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</si>
  <si>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</si>
  <si>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</si>
  <si>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</si>
  <si>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</si>
  <si>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</si>
  <si>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</si>
  <si>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</si>
  <si>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</si>
  <si>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</si>
  <si>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</si>
  <si>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</si>
  <si>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</si>
  <si>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</si>
  <si>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</si>
  <si>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</si>
  <si>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</si>
  <si>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</si>
  <si>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</si>
  <si>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</si>
  <si>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</si>
  <si>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</si>
  <si>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</si>
  <si>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</si>
  <si>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</si>
  <si>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</si>
  <si>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</si>
  <si>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</si>
  <si>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</si>
  <si>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</si>
  <si>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</si>
  <si>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</si>
  <si>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</si>
  <si>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</si>
  <si>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</si>
  <si>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</si>
  <si>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</si>
  <si>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</si>
  <si>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</si>
  <si>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</si>
  <si>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</si>
  <si>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</si>
  <si>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</si>
  <si>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</si>
  <si>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</si>
  <si>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</si>
  <si>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</si>
  <si>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</si>
  <si>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</si>
  <si>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</si>
  <si>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</si>
  <si>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</si>
  <si>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</si>
  <si>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</si>
  <si>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</si>
  <si>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</si>
  <si>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</si>
  <si>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</si>
  <si>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</si>
  <si>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</si>
  <si>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</si>
  <si>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</si>
  <si>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</si>
  <si>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</si>
  <si>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</si>
  <si>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</si>
  <si>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</si>
  <si>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</si>
  <si>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</si>
  <si>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</si>
  <si>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</si>
  <si>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</si>
  <si>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</si>
  <si>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</si>
  <si>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</si>
  <si>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</si>
  <si>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</si>
  <si>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</si>
  <si>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</si>
  <si>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</si>
  <si>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</si>
  <si>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</si>
  <si>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</si>
  <si>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</si>
  <si>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</si>
  <si>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</si>
  <si>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</si>
  <si>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</si>
  <si>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</si>
  <si>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</si>
  <si>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</si>
  <si>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</si>
  <si>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</si>
  <si>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</si>
  <si>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</si>
  <si>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</si>
  <si>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</si>
  <si>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</si>
  <si>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</si>
  <si>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</si>
  <si>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</si>
  <si>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</si>
  <si>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</si>
  <si>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</si>
  <si>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</si>
  <si>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</si>
  <si>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</si>
  <si>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</si>
  <si>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</si>
  <si>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</si>
  <si>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</si>
  <si>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</si>
  <si>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</si>
  <si>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</si>
  <si>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</si>
  <si>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</si>
  <si>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</si>
  <si>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</si>
  <si>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</si>
  <si>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</si>
  <si>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</si>
  <si>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</si>
  <si>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</si>
  <si>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</si>
  <si>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</si>
  <si>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</si>
  <si>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</si>
  <si>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</si>
  <si>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</si>
  <si>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</si>
  <si>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</si>
  <si>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</si>
  <si>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</si>
  <si>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</si>
  <si>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</si>
  <si>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</si>
  <si>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</si>
  <si>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</si>
  <si>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</si>
  <si>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</si>
  <si>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</si>
  <si>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</si>
  <si>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</si>
  <si>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</si>
  <si>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</si>
  <si>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</si>
  <si>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</si>
  <si>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</si>
  <si>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</si>
  <si>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</si>
  <si>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</si>
  <si>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</si>
  <si>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</si>
  <si>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</si>
  <si>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</si>
  <si>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</si>
  <si>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</si>
  <si>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</si>
  <si>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</si>
  <si>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</si>
  <si>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</si>
  <si>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</si>
  <si>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</si>
  <si>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</si>
  <si>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</si>
  <si>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</si>
  <si>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</si>
  <si>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</si>
  <si>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</si>
  <si>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</si>
  <si>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</si>
  <si>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</si>
  <si>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</si>
  <si>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</si>
  <si>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</si>
  <si>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</si>
  <si>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</si>
  <si>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</si>
  <si>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</si>
  <si>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</si>
  <si>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</si>
  <si>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</si>
  <si>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</si>
  <si>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</si>
  <si>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</si>
  <si>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</si>
  <si>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</si>
  <si>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</si>
  <si>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</si>
  <si>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</si>
  <si>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</si>
  <si>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</si>
  <si>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</si>
  <si>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</si>
  <si>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</si>
  <si>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</si>
  <si>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</si>
  <si>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</si>
  <si>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</si>
  <si>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</si>
  <si>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</si>
  <si>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</si>
  <si>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</si>
  <si>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</si>
  <si>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</si>
  <si>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</si>
  <si>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</si>
  <si>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</si>
  <si>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</si>
  <si>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</si>
  <si>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</si>
  <si>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</si>
  <si>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</si>
  <si>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</si>
  <si>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</si>
  <si>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</si>
  <si>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</si>
  <si>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</si>
  <si>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</si>
  <si>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</si>
  <si>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</si>
  <si>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</si>
  <si>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</si>
  <si>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</si>
  <si>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</si>
  <si>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</si>
  <si>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</si>
  <si>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</si>
  <si>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</si>
  <si>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</si>
  <si>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</si>
  <si>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</si>
  <si>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</si>
  <si>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</si>
  <si>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</si>
  <si>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</si>
  <si>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</si>
  <si>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</si>
  <si>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</si>
  <si>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</si>
  <si>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</si>
  <si>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</si>
  <si>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</si>
  <si>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</si>
  <si>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</si>
  <si>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</si>
  <si>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</si>
  <si>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</si>
  <si>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</si>
  <si>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</si>
  <si>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</si>
  <si>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</si>
  <si>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</si>
  <si>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</si>
  <si>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</si>
  <si>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</si>
  <si>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</si>
  <si>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</si>
  <si>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</si>
  <si>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</si>
  <si>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</si>
  <si>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</si>
  <si>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</si>
  <si>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</si>
  <si>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</si>
  <si>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</si>
  <si>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</si>
  <si>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</si>
  <si>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</si>
  <si>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</si>
  <si>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</si>
  <si>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</si>
  <si>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</si>
  <si>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</si>
  <si>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</si>
  <si>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</si>
  <si>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</si>
  <si>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</si>
  <si>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</si>
  <si>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</si>
  <si>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</si>
  <si>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</si>
  <si>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</si>
  <si>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</si>
  <si>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</si>
  <si>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</si>
  <si>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</si>
  <si>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</si>
  <si>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</si>
  <si>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</si>
  <si>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</si>
  <si>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</si>
  <si>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</si>
  <si>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</si>
  <si>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</si>
  <si>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</si>
  <si>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</si>
  <si>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</si>
  <si>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</si>
  <si>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</si>
  <si>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</si>
  <si>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</si>
  <si>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</si>
  <si>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</si>
  <si>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</si>
  <si>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</si>
  <si>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</si>
  <si>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</si>
  <si>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</si>
  <si>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</si>
  <si>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</si>
  <si>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</si>
  <si>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</si>
  <si>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</si>
  <si>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</si>
  <si>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</si>
  <si>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</si>
  <si>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</si>
  <si>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</si>
  <si>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</si>
  <si>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</si>
  <si>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</si>
  <si>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</si>
  <si>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</si>
  <si>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</si>
  <si>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</si>
  <si>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</si>
  <si>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</si>
  <si>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</si>
  <si>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</si>
  <si>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</si>
  <si>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</si>
  <si>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</si>
  <si>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</si>
  <si>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</si>
  <si>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</si>
  <si>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</si>
  <si>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</si>
  <si>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</si>
  <si>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</si>
  <si>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</si>
  <si>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</si>
  <si>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</si>
  <si>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</si>
  <si>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</si>
  <si>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</si>
  <si>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</si>
  <si>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</si>
  <si>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</si>
  <si>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</si>
  <si>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</si>
  <si>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</si>
  <si>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</si>
  <si>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</si>
  <si>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</si>
  <si>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</si>
  <si>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</si>
  <si>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</si>
  <si>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</si>
  <si>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</si>
  <si>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</si>
  <si>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</si>
  <si>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</si>
  <si>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</si>
  <si>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</si>
  <si>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</si>
  <si>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</si>
  <si>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</si>
  <si>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</si>
  <si>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</si>
  <si>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</si>
  <si>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</si>
  <si>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</si>
  <si>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</si>
  <si>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</si>
  <si>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</si>
  <si>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</si>
  <si>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</si>
  <si>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</si>
  <si>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</si>
  <si>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</si>
  <si>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</si>
  <si>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</si>
  <si>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</si>
  <si>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</si>
  <si>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</si>
  <si>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</si>
  <si>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</si>
  <si>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</si>
  <si>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</si>
  <si>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</si>
  <si>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</si>
  <si>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</si>
  <si>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</si>
  <si>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</si>
  <si>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</si>
  <si>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</si>
  <si>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</si>
  <si>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</si>
  <si>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</si>
  <si>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</si>
  <si>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</si>
  <si>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</si>
  <si>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</si>
  <si>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</si>
  <si>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</si>
  <si>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</si>
  <si>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</si>
  <si>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</si>
  <si>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</si>
  <si>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</si>
  <si>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</si>
  <si>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</si>
  <si>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</si>
  <si>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</si>
  <si>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</si>
  <si>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</si>
  <si>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</si>
  <si>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</si>
  <si>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</si>
  <si>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</si>
  <si>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</si>
  <si>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</si>
  <si>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</si>
  <si>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</si>
  <si>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</si>
  <si>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</si>
  <si>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</si>
  <si>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</si>
  <si>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</si>
  <si>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</si>
  <si>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</si>
  <si>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</si>
  <si>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</si>
  <si>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</si>
  <si>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</si>
  <si>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</si>
  <si>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</si>
  <si>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</si>
  <si>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</si>
  <si>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</si>
  <si>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</si>
  <si>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</si>
  <si>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</si>
  <si>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</si>
  <si>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</si>
  <si>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</si>
  <si>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</si>
  <si>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</si>
  <si>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</si>
  <si>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</si>
  <si>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</si>
  <si>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</si>
  <si>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</si>
  <si>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</si>
  <si>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</si>
  <si>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</si>
  <si>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</si>
  <si>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</si>
  <si>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</si>
  <si>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</si>
  <si>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</si>
  <si>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</si>
  <si>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</si>
  <si>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</si>
  <si>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</si>
  <si>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</si>
  <si>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</si>
  <si>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</si>
  <si>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</si>
  <si>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</si>
  <si>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</si>
  <si>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</si>
  <si>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</si>
  <si>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</si>
  <si>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</si>
  <si>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</si>
  <si>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</si>
  <si>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</si>
  <si>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</si>
  <si>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</si>
  <si>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</si>
  <si>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</si>
  <si>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</si>
  <si>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</si>
  <si>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</si>
  <si>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</si>
  <si>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</si>
  <si>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</si>
  <si>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</si>
  <si>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</si>
  <si>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</si>
  <si>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</si>
  <si>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</si>
  <si>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</si>
  <si>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</si>
  <si>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</si>
  <si>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</si>
  <si>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</si>
  <si>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</si>
  <si>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</si>
  <si>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</si>
  <si>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</si>
  <si>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</si>
  <si>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</si>
  <si>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</si>
  <si>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</si>
  <si>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</si>
  <si>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</si>
  <si>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</si>
  <si>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</si>
  <si>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</si>
  <si>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</si>
  <si>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</si>
  <si>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</si>
  <si>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</si>
  <si>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</si>
  <si>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</si>
  <si>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</si>
  <si>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</si>
  <si>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</si>
  <si>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</si>
  <si>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</si>
  <si>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</si>
  <si>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</si>
  <si>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</si>
  <si>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</si>
  <si>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</si>
  <si>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</si>
  <si>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</si>
  <si>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</si>
  <si>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</si>
  <si>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</si>
  <si>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</si>
  <si>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</si>
  <si>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</si>
  <si>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</si>
  <si>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</si>
  <si>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</si>
  <si>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</si>
  <si>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</si>
  <si>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</si>
  <si>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</si>
  <si>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</si>
  <si>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</si>
  <si>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</si>
  <si>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</si>
  <si>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</si>
  <si>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</si>
  <si>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</si>
  <si>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</si>
  <si>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</si>
  <si>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</si>
  <si>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</si>
  <si>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</si>
  <si>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</si>
  <si>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</si>
  <si>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</si>
  <si>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</si>
  <si>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</si>
  <si>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</si>
  <si>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</si>
  <si>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</si>
  <si>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</si>
  <si>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</si>
  <si>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</si>
  <si>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</si>
  <si>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</si>
  <si>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</si>
  <si>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</si>
  <si>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</si>
  <si>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</si>
  <si>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</si>
  <si>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</si>
  <si>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</si>
  <si>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</si>
  <si>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</si>
  <si>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</si>
  <si>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</si>
  <si>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</si>
  <si>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</si>
  <si>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</si>
  <si>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</si>
  <si>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</si>
  <si>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</si>
  <si>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</si>
  <si>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</si>
  <si>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</si>
  <si>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</si>
  <si>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</si>
  <si>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</si>
  <si>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</si>
  <si>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</si>
  <si>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</si>
  <si>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</si>
  <si>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</si>
  <si>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</si>
  <si>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</si>
  <si>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</si>
  <si>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</si>
  <si>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</si>
  <si>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</si>
  <si>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</si>
  <si>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</si>
  <si>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</si>
  <si>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</si>
  <si>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</si>
  <si>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</si>
  <si>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</si>
  <si>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</si>
  <si>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</si>
  <si>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</si>
  <si>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</si>
  <si>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</si>
  <si>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</si>
  <si>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</si>
  <si>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</si>
  <si>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</si>
  <si>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</si>
  <si>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</si>
  <si>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</si>
  <si>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</si>
  <si>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</si>
  <si>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</si>
  <si>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</si>
  <si>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</si>
  <si>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</si>
  <si>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</si>
  <si>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</si>
  <si>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</si>
  <si>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</si>
  <si>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</si>
  <si>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</si>
  <si>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</si>
  <si>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</si>
  <si>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</si>
  <si>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</si>
  <si>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</si>
  <si>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</si>
  <si>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</si>
  <si>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</si>
  <si>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</si>
  <si>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</si>
  <si>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</si>
  <si>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</si>
  <si>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</si>
  <si>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</si>
  <si>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</si>
  <si>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</si>
  <si>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</si>
  <si>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</si>
  <si>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</si>
  <si>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</si>
  <si>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</si>
  <si>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</si>
  <si>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</si>
  <si>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</si>
  <si>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</si>
  <si>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</si>
  <si>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</si>
  <si>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</si>
  <si>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</si>
  <si>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</si>
  <si>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</si>
  <si>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</si>
  <si>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</si>
  <si>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</si>
  <si>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</si>
  <si>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</si>
  <si>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</si>
  <si>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</si>
  <si>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</si>
  <si>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</si>
  <si>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</si>
  <si>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</si>
  <si>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</si>
  <si>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</si>
  <si>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</si>
  <si>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</si>
  <si>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</si>
  <si>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</si>
  <si>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</si>
  <si>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</si>
  <si>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</si>
  <si>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</si>
  <si>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</si>
  <si>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</si>
  <si>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</si>
  <si>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</si>
  <si>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</si>
  <si>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</si>
  <si>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</si>
  <si>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</si>
  <si>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</si>
  <si>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</si>
  <si>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</si>
  <si>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</si>
  <si>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</si>
  <si>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</si>
  <si>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</si>
  <si>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</si>
  <si>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</si>
  <si>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</si>
  <si>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</si>
  <si>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</si>
  <si>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</si>
  <si>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</si>
  <si>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</si>
  <si>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</si>
  <si>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</si>
  <si>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</si>
  <si>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</si>
  <si>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</si>
  <si>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</si>
  <si>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</si>
  <si>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</si>
  <si>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</si>
  <si>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</si>
  <si>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</si>
  <si>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</si>
  <si>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</si>
  <si>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</si>
  <si>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</si>
  <si>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</si>
  <si>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</si>
  <si>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</si>
  <si>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</si>
  <si>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</si>
  <si>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</si>
  <si>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</si>
  <si>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</si>
  <si>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</si>
  <si>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</si>
  <si>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</si>
  <si>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</si>
  <si>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</si>
  <si>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</si>
  <si>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</si>
  <si>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</si>
  <si>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</si>
  <si>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</si>
  <si>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</si>
  <si>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</si>
  <si>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</si>
  <si>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</si>
  <si>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</si>
  <si>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</si>
  <si>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</si>
  <si>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</si>
  <si>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</si>
  <si>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</si>
  <si>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</si>
  <si>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</si>
  <si>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</si>
  <si>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</si>
  <si>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</si>
  <si>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</si>
  <si>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</si>
  <si>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</si>
  <si>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</si>
  <si>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</si>
  <si>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</si>
  <si>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</si>
  <si>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</si>
  <si>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</si>
  <si>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</si>
  <si>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</si>
  <si>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</si>
  <si>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</si>
  <si>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</si>
  <si>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</si>
  <si>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</si>
  <si>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</si>
  <si>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</si>
  <si>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</si>
  <si>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</si>
  <si>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</si>
  <si>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</si>
  <si>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</si>
  <si>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</si>
  <si>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</si>
  <si>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</si>
  <si>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</si>
  <si>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</si>
  <si>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</si>
  <si>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</si>
  <si>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</si>
  <si>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</si>
  <si>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</si>
  <si>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</si>
  <si>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</si>
  <si>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</si>
  <si>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</si>
  <si>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</si>
  <si>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</si>
  <si>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</si>
  <si>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</si>
  <si>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</si>
  <si>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</si>
  <si>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</si>
  <si>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</si>
  <si>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</si>
  <si>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</si>
  <si>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</si>
  <si>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</si>
  <si>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</si>
  <si>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</si>
  <si>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</si>
  <si>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</si>
  <si>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</si>
  <si>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</si>
  <si>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</si>
  <si>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</si>
  <si>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</si>
  <si>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</si>
  <si>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</si>
  <si>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</si>
  <si>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</si>
  <si>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</si>
  <si>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</si>
  <si>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</si>
  <si>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</si>
  <si>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</si>
  <si>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</si>
  <si>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</si>
  <si>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</si>
  <si>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</si>
  <si>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</si>
  <si>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</si>
  <si>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</si>
  <si>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</si>
  <si>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</si>
  <si>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</si>
  <si>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</si>
  <si>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</si>
  <si>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</si>
  <si>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</si>
  <si>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</si>
  <si>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</si>
  <si>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</si>
  <si>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</si>
  <si>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</si>
  <si>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</si>
  <si>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</si>
  <si>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</si>
  <si>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</si>
  <si>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</si>
  <si>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</si>
  <si>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</si>
  <si>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</si>
  <si>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</si>
  <si>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</si>
  <si>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</si>
  <si>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</si>
  <si>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</si>
  <si>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</si>
  <si>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</si>
  <si>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</si>
  <si>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</si>
  <si>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</si>
  <si>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</si>
  <si>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</si>
  <si>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</si>
  <si>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</si>
  <si>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</si>
  <si>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</si>
  <si>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</si>
  <si>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</si>
  <si>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</si>
  <si>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</si>
  <si>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</si>
  <si>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</si>
  <si>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</si>
  <si>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</si>
  <si>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</si>
  <si>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</si>
  <si>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</si>
  <si>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</si>
  <si>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</si>
  <si>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</si>
  <si>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</si>
  <si>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</si>
  <si>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</si>
  <si>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</si>
  <si>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</si>
  <si>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</si>
  <si>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</si>
  <si>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</si>
  <si>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</si>
  <si>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</si>
  <si>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</si>
  <si>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</si>
  <si>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</si>
  <si>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</si>
  <si>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</si>
  <si>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</si>
  <si>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</si>
  <si>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</si>
  <si>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</si>
  <si>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</si>
  <si>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</si>
  <si>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</si>
  <si>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46862579</t>
  </si>
  <si>
    <t>BODY FIT s.r.o. Bratislava</t>
  </si>
  <si>
    <t>TRINFIT Tatami MMA T25</t>
  </si>
  <si>
    <t>ADAM a SYN s.r.o. Bratislava</t>
  </si>
  <si>
    <t>Baletizol sivy</t>
  </si>
  <si>
    <t>35842130</t>
  </si>
  <si>
    <t>Zrkadlo strieborné</t>
  </si>
  <si>
    <t>50559923</t>
  </si>
  <si>
    <t>zoskla.sk, s.r.o. Martin</t>
  </si>
  <si>
    <t>OFA25093</t>
  </si>
  <si>
    <t>FIOB112</t>
  </si>
  <si>
    <t>FIOB113</t>
  </si>
  <si>
    <t>FIOB114</t>
  </si>
  <si>
    <t>Kontaktná osoba zodpovedná za vyplnený formulár
meno a priezvisko: Bohumil Kadúc
e-mail: tkjumping@gmail.com
tel. kontakt (mobil): 0905495820</t>
  </si>
  <si>
    <t>1022601621</t>
  </si>
  <si>
    <t>1020250174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</si>
</sst>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12" val="19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77"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5"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05"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4"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799999999999997" customHeight="1" x14ac:dyDescent="0.25">
      <c r="A132" s="23" t="s">
        <v>1348</v>
      </c>
    </row>
    <row r="133" spans="1:1" ht="61.5" customHeight="1" x14ac:dyDescent="0.25">
      <c r="A133" s="300" t="s">
        <v>1360</v>
      </c>
    </row>
    <row r="134" spans="1:1" x14ac:dyDescent="0.25">
      <c r="A134" s="260" t="s">
        <v>1361</v>
      </c>
    </row>
    <row r="135" spans="1:1" ht="105.6" x14ac:dyDescent="0.25">
      <c r="A135" s="300" t="s">
        <v>1349</v>
      </c>
    </row>
    <row r="136" spans="1:1" x14ac:dyDescent="0.25">
      <c r="A136"/>
    </row>
    <row r="137" spans="1:1" ht="71.5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Tanečný klub JUMPING, Pribinovo námestie 6 , Šaľa, 927 05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0"/>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36107921</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Tanečný klub JUMPING</v>
      </c>
      <c r="C3" s="338"/>
      <c r="D3" s="338"/>
      <c r="G3" s="252">
        <v>45747</v>
      </c>
    </row>
    <row r="4" spans="1:7" ht="13.8" x14ac:dyDescent="0.25">
      <c r="A4" s="30" t="s">
        <v>313</v>
      </c>
      <c r="B4" s="29" t="str">
        <f>RIGHT("0000"&amp;INDEX(Adr!A:A,Doklady!B102+1),8)</f>
        <v>36107921</v>
      </c>
      <c r="G4" s="252">
        <v>45777</v>
      </c>
    </row>
    <row r="5" spans="1:7" ht="13.8" x14ac:dyDescent="0.25">
      <c r="A5" s="30" t="s">
        <v>314</v>
      </c>
      <c r="B5" s="29" t="str">
        <f>INDEX(Adr!D:D,Doklady!B102+1)&amp;", "&amp;INDEX(Adr!E:E,Doklady!B102+1)</f>
        <v>Pribinovo námestie 6 , Šaľa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Tanečný klub JUMPING</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36107921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Pribinovo námestie 6 , Šaľa, 927 05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4996.8999999999996</v>
      </c>
      <c r="E10" s="357">
        <f>SUMIF(K:K,A10,I:I)</f>
        <v>3.1000000000003638</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4996.8999999999996</v>
      </c>
      <c r="E53" s="73">
        <f>IF(A53&lt;&gt;"",MIN(D53,C53)*Doklady!C1/(1-Doklady!C1),"")</f>
        <v>0</v>
      </c>
      <c r="F53" s="71">
        <f>IF(A53&lt;&gt;"",Doklady!J1,"")</f>
        <v>0</v>
      </c>
      <c r="G53" s="73">
        <f>+IFERROR(HLOOKUP(IF(RIGHT(B53,15)="bežné transfery",LEFT(B53,LEN(B53)-18),0),$J$40:$K$42,3,0),MIN(C53,D53))</f>
        <v>4996.8999999999996</v>
      </c>
      <c r="H53" s="71"/>
      <c r="I53" s="73">
        <f>IF(A53&lt;&gt;"",MAX(IF(G53&lt;C53,C53-G53,0)+IF(F53&lt;E53,E53-F53,0),0),0)</f>
        <v>3.1000000000003638</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4996.8999999999996</v>
      </c>
      <c r="E130" s="228">
        <f t="shared" si="9"/>
        <v>0</v>
      </c>
      <c r="F130" s="228">
        <f t="shared" si="9"/>
        <v>0</v>
      </c>
      <c r="G130" s="228">
        <f t="shared" si="9"/>
        <v>4996.8999999999996</v>
      </c>
      <c r="H130" s="228">
        <f t="shared" si="9"/>
        <v>0</v>
      </c>
      <c r="I130" s="228">
        <f t="shared" si="9"/>
        <v>3.1000000000003638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25">
        <v>45986</v>
      </c>
      <c r="C140" s="229"/>
      <c r="D140" s="372" t="s">
        <v>2899</v>
      </c>
      <c r="E140" s="372"/>
      <c r="F140" s="372"/>
      <c r="G140" s="372"/>
      <c r="H140" s="372"/>
      <c r="I140" s="372"/>
      <c r="J140" s="85"/>
    </row>
    <row r="141" spans="1:26" ht="68.25" customHeight="1" x14ac:dyDescent="0.25">
      <c r="A141" s="9"/>
      <c r="B141" s="280" t="s">
        <v>3014</v>
      </c>
      <c r="C141" s="214"/>
      <c r="D141" s="356" t="s">
        <v>393</v>
      </c>
      <c r="E141" s="356"/>
      <c r="F141" s="356"/>
      <c r="G141" s="356"/>
      <c r="H141" s="356"/>
      <c r="I141" s="356"/>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14" sqref="D11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36107921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4996.8999999999996</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477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212</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3000</v>
      </c>
      <c r="B107" s="14" t="s">
        <v>3011</v>
      </c>
      <c r="C107" s="14" t="s">
        <v>3015</v>
      </c>
      <c r="D107" s="16">
        <v>45965</v>
      </c>
      <c r="E107" s="16"/>
      <c r="F107" s="14" t="s">
        <v>3003</v>
      </c>
      <c r="G107" s="14" t="s">
        <v>3001</v>
      </c>
      <c r="H107" s="14" t="s">
        <v>3002</v>
      </c>
      <c r="I107" s="15">
        <v>1000</v>
      </c>
      <c r="J107" s="77">
        <v>10</v>
      </c>
      <c r="K107" s="92"/>
    </row>
    <row r="108" spans="1:25" ht="13.2" x14ac:dyDescent="0.25">
      <c r="A108" s="14" t="s">
        <v>3000</v>
      </c>
      <c r="B108" s="14" t="s">
        <v>3012</v>
      </c>
      <c r="C108" s="14" t="s">
        <v>3010</v>
      </c>
      <c r="D108" s="16">
        <v>45966</v>
      </c>
      <c r="E108" s="16"/>
      <c r="F108" s="14" t="s">
        <v>3005</v>
      </c>
      <c r="G108" s="14" t="s">
        <v>3006</v>
      </c>
      <c r="H108" s="14" t="s">
        <v>3004</v>
      </c>
      <c r="I108" s="15">
        <v>2496.9</v>
      </c>
      <c r="J108" s="77">
        <v>10</v>
      </c>
      <c r="K108" s="92"/>
    </row>
    <row r="109" spans="1:25" ht="13.2" x14ac:dyDescent="0.25">
      <c r="A109" s="14" t="s">
        <v>3000</v>
      </c>
      <c r="B109" s="14" t="s">
        <v>3013</v>
      </c>
      <c r="C109" s="14" t="s">
        <v>3016</v>
      </c>
      <c r="D109" s="16">
        <v>45971</v>
      </c>
      <c r="E109" s="16"/>
      <c r="F109" s="14" t="s">
        <v>3007</v>
      </c>
      <c r="G109" s="14" t="s">
        <v>3008</v>
      </c>
      <c r="H109" s="14" t="s">
        <v>3009</v>
      </c>
      <c r="I109" s="15">
        <v>1500</v>
      </c>
      <c r="J109" s="77">
        <v>10</v>
      </c>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3.2"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3.2"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3.2"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3.2"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3.2"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3.2"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3.2"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3.2"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3.2"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399999999999999"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3.2"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3.2"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3.2"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3.2"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3.2"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3.2"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3.2"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3.2"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3.2"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Tanečný klub JUMPING, Pribinovo námestie 6 , Šaľa, 927 05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36107921</v>
      </c>
      <c r="E18" s="147" t="s">
        <v>1275</v>
      </c>
      <c r="F18" s="281">
        <v>421947749446</v>
      </c>
      <c r="N18" s="137" t="str">
        <f t="shared" si="0"/>
        <v xml:space="preserve">r - </v>
      </c>
      <c r="O18" s="137" t="s">
        <v>368</v>
      </c>
    </row>
    <row r="19" spans="1:16" x14ac:dyDescent="0.25">
      <c r="E19" s="147" t="s">
        <v>1276</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Bohumil Kadúc</cp:lastModifiedBy>
  <cp:revision/>
  <cp:lastPrinted>2025-11-25T10:18:05Z</cp:lastPrinted>
  <dcterms:created xsi:type="dcterms:W3CDTF">2017-02-20T06:20:12Z</dcterms:created>
  <dcterms:modified xsi:type="dcterms:W3CDTF">2026-01-19T12:23:02Z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