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milan\OneDrive\Dokumenty\SOCH\SOCH 2025\Ministerstvo\"/>
    </mc:Choice>
  </mc:AlternateContent>
  <xr:revisionPtr revIDLastSave="0" documentId="13_ncr:1_{20BB32DE-03B2-45B8-A8A8-74C29A337088}" xr6:coauthVersionLast="47" xr6:coauthVersionMax="47" xr10:uidLastSave="{00000000-0000-0000-0000-000000000000}"/>
  <bookViews>
    <workbookView xWindow="1050" yWindow="2655" windowWidth="21600" windowHeight="11295"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<sst xmlns="http://schemas.openxmlformats.org/spreadsheetml/2006/main" count="6544" uniqueCount="3003">
  <si>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</si>
  <si>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</si>
  <si>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</si>
  <si>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</si>
  <si>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</si>
  <si>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</si>
  <si>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</si>
  <si>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</si>
  <si>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</si>
  <si>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</si>
  <si>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</si>
  <si>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</si>
  <si>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</si>
  <si>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</si>
  <si>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</si>
  <si>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</si>
  <si>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</si>
  <si>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</si>
  <si>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</si>
  <si>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</si>
  <si>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</si>
  <si>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</si>
  <si>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</si>
  <si>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</si>
  <si>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</si>
  <si>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</si>
  <si>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</si>
  <si>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</si>
  <si>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</si>
  <si>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</si>
  <si>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</si>
  <si>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</si>
  <si>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</si>
  <si>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</si>
  <si>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</si>
  <si>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</si>
  <si>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</si>
  <si>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</si>
  <si>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</si>
  <si>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</si>
  <si>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</si>
  <si>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</si>
  <si>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</si>
  <si>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</si>
  <si>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</si>
  <si>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</si>
  <si>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</si>
  <si>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</si>
  <si>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</si>
  <si>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</si>
  <si>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</si>
  <si>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</si>
  <si>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</si>
  <si>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</si>
  <si>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</si>
  <si>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</si>
  <si>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</si>
  <si>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</si>
  <si>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</si>
  <si>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</si>
  <si>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</si>
  <si>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</si>
  <si>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</si>
  <si>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</si>
  <si>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</si>
  <si>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</si>
  <si>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</si>
  <si>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</si>
  <si>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</si>
  <si>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</si>
  <si>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</si>
  <si>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</si>
  <si>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</si>
  <si>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</si>
  <si>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</si>
  <si>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</si>
  <si>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</si>
  <si>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</si>
  <si>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</si>
  <si>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</si>
  <si>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</si>
  <si>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</si>
  <si>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</si>
  <si>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</si>
  <si>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</si>
  <si>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</si>
  <si>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</si>
  <si>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</si>
  <si>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</si>
  <si>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</si>
  <si>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</si>
  <si>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</si>
  <si>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</si>
  <si>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</si>
  <si>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</si>
  <si>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</si>
  <si>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</si>
  <si>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</si>
  <si>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</si>
  <si>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</si>
  <si>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</si>
  <si>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</si>
  <si>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</si>
  <si>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</si>
  <si>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</si>
  <si>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</si>
  <si>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</si>
  <si>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</si>
  <si>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</si>
  <si>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</si>
  <si>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</si>
  <si>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</si>
  <si>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</si>
  <si>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</si>
  <si>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</si>
  <si>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</si>
  <si>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</si>
  <si>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</si>
  <si>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</si>
  <si>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</si>
  <si>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</si>
  <si>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</si>
  <si>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</si>
  <si>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</si>
  <si>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</si>
  <si>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</si>
  <si>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</si>
  <si>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</si>
  <si>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</si>
  <si>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</si>
  <si>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</si>
  <si>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</si>
  <si>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</si>
  <si>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</si>
  <si>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</si>
  <si>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</si>
  <si>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</si>
  <si>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</si>
  <si>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</si>
  <si>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</si>
  <si>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</si>
  <si>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</si>
  <si>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</si>
  <si>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</si>
  <si>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</si>
  <si>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</si>
  <si>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</si>
  <si>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</si>
  <si>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</si>
  <si>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</si>
  <si>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</si>
  <si>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</si>
  <si>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</si>
  <si>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</si>
  <si>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</si>
  <si>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</si>
  <si>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</si>
  <si>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</si>
  <si>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</si>
  <si>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</si>
  <si>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</si>
  <si>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</si>
  <si>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</si>
  <si>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</si>
  <si>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</si>
  <si>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</si>
  <si>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</si>
  <si>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</si>
  <si>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</si>
  <si>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</si>
  <si>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</si>
  <si>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</si>
  <si>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</si>
  <si>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</si>
  <si>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</si>
  <si>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</si>
  <si>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</si>
  <si>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</si>
  <si>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</si>
  <si>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</si>
  <si>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</si>
  <si>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</si>
  <si>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</si>
  <si>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</si>
  <si>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</si>
  <si>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</si>
  <si>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</si>
  <si>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</si>
  <si>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</si>
  <si>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</si>
  <si>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</si>
  <si>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</si>
  <si>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</si>
  <si>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</si>
  <si>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</si>
  <si>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</si>
  <si>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</si>
  <si>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</si>
  <si>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</si>
  <si>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</si>
  <si>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</si>
  <si>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</si>
  <si>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</si>
  <si>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</si>
  <si>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</si>
  <si>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</si>
  <si>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</si>
  <si>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</si>
  <si>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</si>
  <si>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</si>
  <si>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</si>
  <si>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</si>
  <si>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</si>
  <si>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</si>
  <si>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</si>
  <si>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</si>
  <si>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</si>
  <si>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</si>
  <si>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</si>
  <si>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</si>
  <si>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</si>
  <si>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</si>
  <si>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</si>
  <si>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</si>
  <si>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</si>
  <si>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</si>
  <si>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</si>
  <si>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</si>
  <si>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</si>
  <si>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</si>
  <si>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</si>
  <si>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</si>
  <si>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</si>
  <si>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</si>
  <si>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</si>
  <si>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</si>
  <si>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</si>
  <si>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</si>
  <si>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</si>
  <si>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</si>
  <si>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</si>
  <si>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</si>
  <si>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</si>
  <si>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</si>
  <si>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</si>
  <si>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</si>
  <si>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</si>
  <si>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</si>
  <si>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</si>
  <si>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</si>
  <si>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</si>
  <si>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</si>
  <si>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</si>
  <si>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</si>
  <si>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</si>
  <si>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</si>
  <si>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</si>
  <si>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</si>
  <si>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</si>
  <si>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</si>
  <si>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</si>
  <si>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</si>
  <si>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</si>
  <si>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</si>
  <si>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</si>
  <si>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</si>
  <si>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</si>
  <si>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</si>
  <si>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</si>
  <si>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</si>
  <si>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</si>
  <si>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</si>
  <si>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</si>
  <si>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</si>
  <si>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</si>
  <si>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</si>
  <si>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</si>
  <si>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</si>
  <si>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</si>
  <si>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</si>
  <si>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</si>
  <si>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</si>
  <si>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</si>
  <si>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</si>
  <si>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</si>
  <si>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</si>
  <si>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</si>
  <si>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</si>
  <si>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</si>
  <si>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</si>
  <si>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</si>
  <si>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</si>
  <si>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</si>
  <si>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</si>
  <si>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</si>
  <si>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</si>
  <si>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</si>
  <si>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</si>
  <si>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</si>
  <si>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</si>
  <si>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</si>
  <si>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</si>
  <si>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</si>
  <si>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</si>
  <si>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</si>
  <si>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</si>
  <si>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</si>
  <si>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</si>
  <si>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</si>
  <si>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</si>
  <si>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</si>
  <si>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</si>
  <si>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</si>
  <si>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</si>
  <si>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</si>
  <si>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</si>
  <si>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</si>
  <si>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</si>
  <si>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</si>
  <si>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</si>
  <si>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</si>
  <si>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</si>
  <si>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</si>
  <si>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</si>
  <si>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</si>
  <si>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</si>
  <si>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</si>
  <si>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</si>
  <si>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</si>
  <si>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</si>
  <si>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</si>
  <si>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</si>
  <si>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</si>
  <si>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</si>
  <si>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</si>
  <si>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</si>
  <si>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</si>
  <si>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</si>
  <si>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</si>
  <si>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</si>
  <si>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</si>
  <si>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</si>
  <si>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</si>
  <si>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</si>
  <si>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</si>
  <si>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</si>
  <si>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</si>
  <si>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</si>
  <si>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</si>
  <si>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</si>
  <si>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</si>
  <si>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</si>
  <si>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</si>
  <si>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</si>
  <si>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</si>
  <si>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</si>
  <si>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</si>
  <si>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</si>
  <si>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</si>
  <si>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</si>
  <si>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</si>
  <si>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</si>
  <si>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</si>
  <si>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</si>
  <si>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</si>
  <si>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</si>
  <si>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</si>
  <si>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</si>
  <si>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</si>
  <si>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</si>
  <si>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</si>
  <si>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</si>
  <si>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</si>
  <si>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</si>
  <si>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</si>
  <si>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</si>
  <si>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</si>
  <si>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</si>
  <si>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</si>
  <si>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</si>
  <si>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</si>
  <si>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</si>
  <si>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</si>
  <si>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</si>
  <si>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</si>
  <si>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</si>
  <si>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</si>
  <si>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</si>
  <si>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</si>
  <si>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</si>
  <si>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</si>
  <si>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</si>
  <si>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</si>
  <si>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</si>
  <si>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</si>
  <si>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</si>
  <si>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</si>
  <si>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</si>
  <si>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</si>
  <si>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</si>
  <si>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</si>
  <si>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</si>
  <si>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</si>
  <si>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</si>
  <si>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</si>
  <si>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</si>
  <si>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</si>
  <si>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</si>
  <si>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</si>
  <si>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</si>
  <si>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</si>
  <si>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</si>
  <si>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</si>
  <si>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</si>
  <si>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</si>
  <si>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</si>
  <si>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</si>
  <si>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</si>
  <si>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</si>
  <si>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</si>
  <si>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</si>
  <si>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</si>
  <si>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</si>
  <si>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</si>
  <si>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</si>
  <si>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</si>
  <si>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</si>
  <si>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</si>
  <si>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</si>
  <si>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</si>
  <si>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</si>
  <si>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</si>
  <si>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</si>
  <si>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</si>
  <si>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</si>
  <si>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</si>
  <si>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</si>
  <si>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</si>
  <si>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</si>
  <si>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</si>
  <si>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</si>
  <si>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</si>
  <si>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</si>
  <si>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</si>
  <si>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</si>
  <si>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</si>
  <si>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</si>
  <si>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</si>
  <si>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</si>
  <si>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</si>
  <si>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</si>
  <si>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</si>
  <si>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</si>
  <si>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</si>
  <si>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</si>
  <si>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</si>
  <si>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</si>
  <si>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</si>
  <si>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</si>
  <si>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</si>
  <si>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</si>
  <si>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</si>
  <si>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</si>
  <si>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</si>
  <si>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</si>
  <si>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</si>
  <si>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</si>
  <si>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</si>
  <si>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</si>
  <si>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</si>
  <si>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</si>
  <si>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</si>
  <si>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</si>
  <si>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</si>
  <si>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</si>
  <si>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</si>
  <si>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</si>
  <si>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</si>
  <si>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</si>
  <si>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</si>
  <si>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</si>
  <si>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</si>
  <si>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</si>
  <si>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</si>
  <si>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</si>
  <si>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</si>
  <si>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</si>
  <si>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</si>
  <si>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</si>
  <si>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</si>
  <si>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</si>
  <si>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</si>
  <si>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</si>
  <si>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</si>
  <si>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</si>
  <si>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</si>
  <si>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</si>
  <si>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</si>
  <si>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</si>
  <si>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</si>
  <si>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</si>
  <si>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</si>
  <si>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</si>
  <si>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</si>
  <si>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</si>
  <si>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</si>
  <si>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</si>
  <si>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</si>
  <si>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</si>
  <si>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</si>
  <si>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</si>
  <si>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</si>
  <si>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</si>
  <si>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</si>
  <si>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</si>
  <si>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</si>
  <si>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</si>
  <si>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</si>
  <si>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</si>
  <si>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</si>
  <si>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</si>
  <si>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</si>
  <si>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</si>
  <si>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</si>
  <si>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</si>
  <si>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</si>
  <si>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</si>
  <si>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</si>
  <si>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</si>
  <si>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</si>
  <si>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</si>
  <si>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</si>
  <si>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</si>
  <si>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</si>
  <si>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</si>
  <si>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</si>
  <si>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</si>
  <si>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</si>
  <si>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</si>
  <si>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</si>
  <si>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</si>
  <si>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</si>
  <si>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</si>
  <si>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</si>
  <si>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</si>
  <si>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</si>
  <si>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</si>
  <si>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</si>
  <si>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</si>
  <si>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</si>
  <si>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</si>
  <si>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</si>
  <si>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</si>
  <si>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</si>
  <si>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</si>
  <si>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</si>
  <si>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</si>
  <si>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</si>
  <si>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</si>
  <si>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</si>
  <si>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</si>
  <si>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</si>
  <si>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</si>
  <si>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</si>
  <si>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</si>
  <si>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</si>
  <si>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</si>
  <si>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</si>
  <si>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</si>
  <si>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</si>
  <si>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</si>
  <si>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</si>
  <si>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</si>
  <si>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</si>
  <si>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</si>
  <si>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</si>
  <si>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</si>
  <si>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</si>
  <si>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</si>
  <si>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</si>
  <si>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</si>
  <si>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</si>
  <si>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</si>
  <si>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</si>
  <si>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</si>
  <si>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</si>
  <si>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</si>
  <si>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</si>
  <si>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</si>
  <si>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</si>
  <si>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</si>
  <si>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</si>
  <si>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</si>
  <si>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</si>
  <si>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</si>
  <si>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</si>
  <si>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</si>
  <si>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</si>
  <si>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</si>
  <si>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</si>
  <si>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</si>
  <si>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</si>
  <si>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</si>
  <si>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</si>
  <si>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</si>
  <si>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</si>
  <si>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</si>
  <si>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</si>
  <si>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</si>
  <si>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</si>
  <si>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</si>
  <si>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</si>
  <si>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</si>
  <si>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</si>
  <si>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</si>
  <si>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</si>
  <si>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</si>
  <si>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</si>
  <si>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</si>
  <si>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</si>
  <si>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</si>
  <si>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</si>
  <si>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</si>
  <si>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</si>
  <si>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</si>
  <si>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</si>
  <si>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</si>
  <si>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</si>
  <si>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</si>
  <si>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</si>
  <si>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</si>
  <si>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</si>
  <si>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</si>
  <si>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</si>
  <si>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</si>
  <si>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</si>
  <si>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</si>
  <si>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</si>
  <si>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</si>
  <si>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</si>
  <si>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</si>
  <si>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</si>
  <si>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</si>
  <si>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</si>
  <si>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</si>
  <si>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</si>
  <si>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</si>
  <si>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</si>
  <si>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</si>
  <si>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</si>
  <si>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</si>
  <si>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</si>
  <si>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</si>
  <si>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</si>
  <si>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</si>
  <si>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</si>
  <si>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</si>
  <si>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</si>
  <si>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</si>
  <si>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</si>
  <si>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</si>
  <si>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</si>
  <si>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</si>
  <si>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</si>
  <si>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</si>
  <si>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</si>
  <si>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</si>
  <si>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</si>
  <si>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</si>
  <si>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</si>
  <si>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</si>
  <si>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</si>
  <si>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</si>
  <si>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</si>
  <si>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</si>
  <si>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</si>
  <si>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</si>
  <si>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</si>
  <si>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</si>
  <si>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</si>
  <si>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</si>
  <si>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</si>
  <si>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</si>
  <si>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</si>
  <si>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</si>
  <si>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</si>
  <si>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</si>
  <si>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</si>
  <si>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</si>
  <si>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</si>
  <si>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</si>
  <si>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</si>
  <si>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</si>
  <si>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</si>
  <si>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</si>
  <si>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</si>
  <si>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</si>
  <si>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</si>
  <si>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</si>
  <si>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</si>
  <si>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</si>
  <si>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</si>
  <si>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</si>
  <si>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</si>
  <si>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</si>
  <si>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</si>
  <si>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</si>
  <si>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</si>
  <si>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</si>
  <si>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</si>
  <si>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</si>
  <si>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</si>
  <si>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</si>
  <si>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</si>
  <si>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</si>
  <si>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</si>
  <si>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</si>
  <si>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</si>
  <si>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</si>
  <si>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</si>
  <si>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</si>
  <si>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</si>
  <si>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</si>
  <si>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</si>
  <si>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</si>
  <si>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</si>
  <si>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</si>
  <si>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</si>
  <si>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</si>
  <si>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</si>
  <si>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</si>
  <si>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</si>
  <si>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</si>
  <si>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</si>
  <si>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</si>
  <si>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</si>
  <si>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</si>
  <si>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</si>
  <si>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</si>
  <si>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</si>
  <si>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</si>
  <si>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</si>
  <si>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</si>
  <si>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</si>
  <si>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</si>
  <si>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</si>
  <si>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</si>
  <si>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</si>
  <si>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</si>
  <si>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</si>
  <si>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</si>
  <si>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</si>
  <si>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</si>
  <si>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</si>
  <si>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</si>
  <si>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</si>
  <si>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</si>
  <si>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</si>
  <si>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</si>
  <si>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</si>
  <si>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</si>
  <si>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</si>
  <si>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</si>
  <si>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</si>
  <si>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</si>
  <si>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</si>
  <si>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</si>
  <si>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</si>
  <si>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</si>
  <si>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</si>
  <si>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</si>
  <si>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</si>
  <si>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</si>
  <si>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</si>
  <si>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</si>
  <si>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</si>
  <si>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</si>
  <si>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</si>
  <si>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</si>
  <si>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</si>
  <si>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</si>
  <si>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</si>
  <si>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</si>
  <si>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</si>
  <si>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</si>
  <si>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</si>
  <si>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</si>
  <si>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</si>
  <si>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</si>
  <si>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</si>
  <si>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</si>
  <si>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</si>
  <si>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</si>
  <si>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</si>
  <si>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</si>
  <si>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</si>
  <si>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</si>
  <si>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</si>
  <si>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</si>
  <si>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</si>
  <si>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</si>
  <si>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</si>
  <si>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</si>
  <si>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</si>
  <si>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</si>
  <si>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</si>
  <si>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</si>
  <si>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</si>
  <si>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</si>
  <si>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</si>
  <si>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</si>
  <si>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</si>
  <si>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</si>
  <si>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</si>
  <si>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</si>
  <si>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</si>
  <si>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</si>
  <si>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</si>
  <si>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</si>
  <si>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</si>
  <si>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</si>
  <si>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</si>
  <si>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</si>
  <si>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</si>
  <si>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</si>
  <si>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</si>
  <si>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</si>
  <si>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</si>
  <si>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</si>
  <si>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</si>
  <si>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</si>
  <si>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</si>
  <si>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</si>
  <si>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</si>
  <si>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</si>
  <si>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</si>
  <si>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</si>
  <si>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</si>
  <si>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</si>
  <si>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</si>
  <si>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</si>
  <si>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</si>
  <si>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</si>
  <si>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</si>
  <si>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</si>
  <si>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</si>
  <si>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</si>
  <si>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</si>
  <si>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</si>
  <si>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</si>
  <si>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</si>
  <si>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</si>
  <si>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</si>
  <si>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</si>
  <si>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</si>
  <si>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</si>
  <si>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</si>
  <si>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</si>
  <si>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</si>
  <si>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</si>
  <si>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</si>
  <si>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</si>
  <si>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</si>
  <si>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</si>
  <si>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</si>
  <si>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</si>
  <si>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</si>
  <si>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</si>
  <si>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</si>
  <si>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</si>
  <si>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</si>
  <si>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</si>
  <si>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</si>
  <si>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</si>
  <si>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</si>
  <si>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</si>
  <si>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</si>
  <si>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</si>
  <si>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</si>
  <si>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</si>
  <si>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</si>
  <si>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</si>
  <si>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</si>
  <si>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</si>
  <si>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</si>
  <si>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</si>
  <si>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</si>
  <si>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</si>
  <si>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</si>
  <si>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</si>
  <si>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</si>
  <si>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</si>
  <si>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</si>
  <si>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</si>
  <si>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</si>
  <si>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</si>
  <si>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</si>
  <si>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</si>
  <si>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</si>
  <si>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</si>
  <si>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</si>
  <si>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</si>
  <si>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</si>
  <si>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</si>
  <si>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</si>
  <si>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</si>
  <si>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</si>
  <si>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</si>
  <si>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</si>
  <si>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</si>
  <si>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</si>
  <si>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</si>
  <si>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</si>
  <si>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</si>
  <si>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</si>
  <si>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</si>
  <si>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</si>
  <si>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</si>
  <si>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</si>
  <si>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</si>
  <si>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</si>
  <si>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</si>
  <si>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</si>
  <si>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</si>
  <si>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</si>
  <si>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</si>
  <si>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</si>
  <si>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</si>
  <si>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</si>
  <si>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</si>
  <si>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</si>
  <si>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</si>
  <si>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</si>
  <si>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</si>
  <si>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</si>
  <si>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</si>
  <si>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</si>
  <si>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</si>
  <si>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</si>
  <si>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</si>
  <si>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</si>
  <si>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</si>
  <si>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</si>
  <si>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</si>
  <si>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</si>
  <si>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</si>
  <si>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</si>
  <si>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</si>
  <si>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</si>
  <si>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</si>
  <si>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</si>
  <si>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</si>
  <si>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</si>
  <si>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</si>
  <si>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</si>
  <si>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</si>
  <si>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</si>
  <si>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</si>
  <si>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</si>
  <si>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</si>
  <si>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</si>
  <si>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</si>
  <si>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</si>
  <si>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</si>
  <si>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</si>
  <si>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</si>
  <si>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</si>
  <si>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</si>
  <si>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</si>
  <si>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</si>
  <si>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</si>
  <si>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</si>
  <si>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</si>
  <si>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</si>
  <si>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</si>
  <si>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</si>
  <si>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</si>
  <si>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</si>
  <si>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</si>
  <si>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</si>
  <si>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</si>
  <si>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</si>
  <si>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</si>
  <si>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</si>
  <si>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</si>
  <si>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</si>
  <si>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</si>
  <si>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</si>
  <si>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</si>
  <si>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</si>
  <si>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</si>
  <si>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</si>
  <si>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</si>
  <si>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</si>
  <si>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</si>
  <si>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</si>
  <si>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</si>
  <si>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</si>
  <si>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</si>
  <si>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</si>
  <si>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</si>
  <si>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</si>
  <si>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</si>
  <si>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</si>
  <si>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</si>
  <si>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</si>
  <si>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</si>
  <si>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</si>
  <si>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</si>
  <si>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</si>
  <si>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</si>
  <si>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</si>
  <si>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</si>
  <si>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</si>
  <si>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</si>
  <si>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</si>
  <si>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</si>
  <si>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</si>
  <si>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</si>
  <si>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</si>
  <si>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</si>
  <si>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</si>
  <si>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</si>
  <si>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</si>
  <si>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</si>
  <si>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</si>
  <si>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</si>
  <si>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</si>
  <si>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</si>
  <si>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</si>
  <si>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</si>
  <si>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</si>
  <si>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</si>
  <si>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</si>
  <si>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</si>
  <si>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</si>
  <si>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</si>
  <si>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</si>
  <si>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</si>
  <si>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</si>
  <si>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</si>
  <si>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</si>
  <si>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</si>
  <si>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</si>
  <si>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</si>
  <si>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</si>
  <si>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</si>
  <si>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</si>
  <si>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</si>
  <si>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</si>
  <si>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</si>
  <si>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</si>
  <si>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</si>
  <si>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</si>
  <si>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</si>
  <si>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</si>
  <si>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</si>
  <si>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</si>
  <si>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</si>
  <si>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</si>
  <si>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</si>
  <si>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</si>
  <si>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</si>
  <si>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</si>
  <si>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</si>
  <si>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</si>
  <si>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</si>
  <si>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</si>
  <si>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</si>
  <si>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</si>
  <si>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</si>
  <si>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</si>
  <si>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</si>
  <si>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</si>
  <si>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</si>
  <si>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</si>
  <si>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</si>
  <si>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</si>
  <si>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</si>
  <si>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</si>
  <si>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</si>
  <si>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</si>
  <si>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</si>
  <si>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</si>
  <si>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</si>
  <si>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</si>
  <si>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</si>
  <si>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</si>
  <si>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</si>
  <si>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</si>
  <si>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</si>
  <si>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</si>
  <si>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</si>
  <si>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</si>
  <si>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</si>
  <si>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</si>
  <si>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</si>
  <si>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</si>
  <si>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</si>
  <si>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</si>
  <si>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</si>
  <si>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</si>
  <si>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</si>
  <si>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</si>
  <si>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</si>
  <si>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</si>
  <si>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</si>
  <si>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</si>
  <si>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</si>
  <si>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</si>
  <si>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</si>
  <si>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</si>
  <si>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</si>
  <si>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</si>
  <si>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</si>
  <si>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</si>
  <si>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</si>
  <si>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</si>
  <si>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</si>
  <si>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</si>
  <si>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</si>
  <si>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</si>
  <si>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</si>
  <si>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</si>
  <si>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</si>
  <si>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</si>
  <si>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</si>
  <si>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</si>
  <si>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</si>
  <si>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</si>
  <si>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</si>
  <si>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</si>
  <si>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</si>
  <si>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</si>
  <si>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</si>
  <si>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</si>
  <si>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</si>
  <si>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</si>
  <si>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</si>
  <si>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</si>
  <si>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</si>
  <si>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</si>
  <si>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</si>
  <si>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</si>
  <si>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</si>
  <si>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</si>
  <si>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</si>
  <si>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</si>
  <si>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</si>
  <si>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</si>
  <si>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</si>
  <si>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</si>
  <si>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</si>
  <si>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</si>
  <si>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</si>
  <si>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</si>
  <si>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</si>
  <si>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</si>
  <si>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</si>
  <si>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</si>
  <si>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</si>
  <si>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</si>
  <si>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</si>
  <si>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</si>
  <si>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</si>
  <si>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</si>
  <si>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</si>
  <si>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</si>
  <si>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</si>
  <si>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</si>
  <si>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</si>
  <si>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</si>
  <si>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</si>
  <si>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</si>
  <si>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</si>
  <si>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</si>
  <si>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</si>
  <si>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</si>
  <si>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</si>
  <si>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</si>
  <si>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</si>
  <si>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</si>
  <si>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</si>
  <si>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</si>
  <si>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</si>
  <si>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</si>
  <si>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</si>
  <si>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</si>
  <si>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</si>
  <si>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</si>
  <si>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</si>
  <si>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</si>
  <si>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</si>
  <si>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</si>
  <si>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</si>
  <si>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</si>
  <si>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</si>
  <si>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</si>
  <si>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</si>
  <si>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</si>
  <si>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</si>
  <si>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</si>
  <si>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</si>
  <si>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</si>
  <si>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</si>
  <si>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</si>
  <si>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</si>
  <si>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</si>
  <si>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</si>
  <si>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</si>
  <si>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</si>
  <si>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</si>
  <si>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</si>
  <si>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</si>
  <si>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</si>
  <si>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</si>
  <si>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</si>
  <si>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</si>
  <si>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</si>
  <si>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</si>
  <si>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</si>
  <si>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</si>
  <si>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</si>
  <si>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</si>
  <si>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</si>
  <si>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</si>
  <si>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</si>
  <si>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</si>
  <si>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</si>
  <si>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</si>
  <si>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</si>
  <si>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</si>
  <si>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</si>
  <si>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</si>
  <si>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</si>
  <si>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</si>
  <si>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</si>
  <si>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</si>
  <si>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</si>
  <si>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</si>
  <si>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</si>
  <si>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</si>
  <si>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</si>
  <si>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</si>
  <si>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</si>
  <si>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</si>
  <si>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</si>
  <si>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</si>
  <si>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</si>
  <si>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</si>
  <si>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</si>
  <si>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</si>
  <si>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</si>
  <si>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</si>
  <si>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</si>
  <si>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</si>
  <si>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</si>
  <si>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</si>
  <si>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</si>
  <si>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</si>
  <si>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</si>
  <si>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</si>
  <si>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</si>
  <si>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</si>
  <si>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</si>
  <si>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</si>
  <si>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</si>
  <si>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</si>
  <si>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</si>
  <si>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</si>
  <si>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</si>
  <si>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</si>
  <si>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</si>
  <si>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</si>
  <si>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</si>
  <si>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</si>
  <si>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</si>
  <si>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</si>
  <si>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</si>
  <si>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</si>
  <si>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</si>
  <si>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</si>
  <si>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</si>
  <si>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</si>
  <si>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</si>
  <si>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</si>
  <si>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</si>
  <si>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</si>
  <si>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</si>
  <si>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</si>
  <si>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</si>
  <si>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</si>
  <si>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</si>
  <si>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</si>
  <si>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</si>
  <si>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</si>
  <si>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</si>
  <si>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</si>
  <si>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</si>
  <si>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</si>
  <si>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</si>
  <si>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</si>
  <si>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</si>
  <si>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</si>
  <si>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</si>
  <si>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</si>
  <si>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</si>
  <si>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</si>
  <si>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</si>
  <si>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</si>
  <si>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</si>
  <si>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</si>
  <si>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</si>
  <si>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</si>
  <si>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</si>
  <si>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</si>
  <si>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</si>
  <si>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</si>
  <si>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</si>
  <si>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</si>
  <si>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</si>
  <si>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</si>
  <si>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</si>
  <si>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</si>
  <si>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</si>
  <si>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</si>
  <si>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</si>
  <si>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</si>
  <si>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</si>
  <si>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</si>
  <si>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</si>
  <si>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</si>
  <si>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</si>
  <si>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</si>
  <si>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</si>
  <si>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</si>
  <si>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</si>
  <si>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</si>
  <si>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</si>
  <si>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</si>
  <si>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</si>
  <si>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</si>
  <si>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</si>
  <si>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</si>
  <si>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</si>
  <si>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</si>
  <si>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</si>
  <si>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</si>
  <si>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</si>
  <si>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</si>
  <si>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</si>
  <si>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</si>
  <si>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</si>
  <si>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</si>
  <si>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</si>
  <si>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</si>
  <si>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</si>
  <si>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</si>
  <si>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</si>
  <si>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</si>
  <si>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</si>
  <si>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</si>
  <si>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</si>
  <si>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</si>
  <si>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</si>
  <si>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</si>
  <si>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</si>
  <si>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</si>
  <si>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</si>
  <si>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</si>
  <si>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</si>
  <si>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</si>
  <si>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</si>
  <si>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</si>
  <si>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</si>
  <si>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</si>
  <si>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</si>
  <si>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</si>
  <si>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</si>
  <si>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</si>
  <si>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</si>
  <si>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</si>
  <si>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</si>
  <si>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</si>
  <si>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</si>
  <si>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</si>
  <si>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</si>
  <si>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</si>
  <si>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</si>
  <si>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</si>
  <si>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</si>
  <si>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</si>
  <si>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</si>
  <si>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</si>
  <si>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</si>
  <si>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</si>
  <si>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</si>
  <si>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</si>
  <si>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</si>
  <si>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</si>
  <si>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</si>
  <si>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</si>
  <si>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</si>
  <si>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</si>
  <si>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</si>
  <si>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</si>
  <si>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</si>
  <si>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</si>
  <si>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</si>
  <si>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</si>
  <si>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</si>
  <si>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</si>
  <si>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</si>
  <si>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</si>
  <si>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</si>
  <si>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</si>
  <si>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</si>
  <si>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</si>
  <si>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</si>
  <si>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</si>
  <si>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</si>
  <si>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</si>
  <si>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</si>
  <si>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</si>
  <si>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</si>
  <si>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</si>
  <si>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</si>
  <si>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</si>
  <si>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</si>
  <si>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</si>
  <si>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</si>
  <si>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</si>
  <si>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</si>
  <si>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</si>
  <si>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</si>
  <si>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</si>
  <si>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</si>
  <si>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</si>
  <si>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</si>
  <si>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</si>
  <si>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</si>
  <si>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</si>
  <si>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</si>
  <si>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</si>
  <si>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</si>
  <si>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</si>
  <si>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</si>
  <si>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</si>
  <si>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</si>
  <si>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</si>
  <si>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</si>
  <si>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</si>
  <si>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</si>
  <si>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</si>
  <si>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</si>
  <si>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</si>
  <si>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</si>
  <si>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</si>
  <si>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</si>
  <si>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</si>
  <si>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</si>
  <si>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</si>
  <si>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</si>
  <si>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</si>
  <si>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</si>
  <si>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</si>
  <si>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</si>
  <si>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</si>
  <si>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</si>
  <si>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</si>
  <si>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</si>
  <si>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</si>
  <si>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</si>
  <si>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</si>
  <si>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</si>
  <si>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</si>
  <si>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</si>
  <si>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</si>
  <si>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</si>
  <si>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</si>
  <si>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</si>
  <si>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</si>
  <si>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</si>
  <si>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</si>
  <si>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</si>
  <si>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</si>
  <si>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</si>
  <si>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</si>
  <si>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</si>
  <si>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</si>
  <si>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</si>
  <si>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</si>
  <si>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</si>
  <si>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</si>
  <si>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</si>
  <si>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</si>
  <si>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</si>
  <si>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</si>
  <si>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</si>
  <si>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</si>
  <si>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</si>
  <si>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</si>
  <si>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</si>
  <si>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</si>
  <si>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</si>
  <si>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</si>
  <si>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</si>
  <si>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</si>
  <si>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</si>
  <si>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</si>
  <si>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</si>
  <si>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</si>
  <si>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</si>
  <si>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</si>
  <si>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</si>
  <si>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</si>
  <si>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</si>
  <si>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</si>
  <si>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</si>
  <si>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</si>
  <si>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</si>
  <si>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</si>
  <si>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</si>
  <si>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</si>
  <si>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</si>
  <si>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</si>
  <si>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</si>
  <si>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</si>
  <si>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</si>
  <si>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</si>
  <si>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</si>
  <si>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</si>
  <si>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</si>
  <si>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</si>
  <si>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</si>
  <si>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</si>
  <si>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</si>
  <si>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</si>
  <si>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</si>
  <si>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</si>
  <si>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</si>
  <si>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</si>
  <si>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</si>
  <si>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</si>
  <si>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</si>
  <si>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</si>
  <si>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</si>
  <si>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</si>
  <si>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</si>
  <si>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</si>
  <si>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</si>
  <si>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</si>
  <si>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</si>
  <si>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</si>
  <si>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</si>
  <si>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</si>
  <si>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</si>
  <si>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</si>
  <si>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</si>
  <si>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</si>
  <si>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</si>
  <si>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</si>
  <si>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</si>
  <si>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</si>
  <si>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</si>
  <si>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</si>
  <si>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</si>
  <si>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</si>
  <si>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</si>
  <si>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</si>
  <si>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</si>
  <si>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</si>
  <si>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</si>
  <si>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</si>
  <si>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</si>
  <si>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</si>
  <si>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</si>
  <si>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</si>
  <si>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</si>
  <si>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</si>
  <si>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</si>
  <si>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</si>
  <si>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</si>
  <si>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</si>
  <si>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</si>
  <si>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</si>
  <si>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</si>
  <si>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</si>
  <si>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</si>
  <si>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</si>
  <si>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</si>
  <si>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</si>
  <si>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</si>
  <si>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</si>
  <si>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</si>
  <si>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</si>
  <si>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</si>
  <si>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</si>
  <si>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</si>
  <si>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</si>
  <si>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</si>
  <si>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</si>
  <si>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</si>
  <si>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</si>
  <si>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</si>
  <si>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</si>
  <si>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</si>
  <si>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</si>
  <si>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</si>
  <si>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</si>
  <si>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</si>
  <si>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</si>
  <si>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</si>
  <si>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</si>
  <si>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</si>
  <si>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</si>
  <si>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</si>
  <si>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</si>
  <si>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</si>
  <si>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</si>
  <si>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</si>
  <si>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</si>
  <si>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</si>
  <si>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</si>
  <si>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</si>
  <si>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</si>
  <si>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</si>
  <si>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</si>
  <si>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</si>
  <si>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</si>
  <si>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</si>
  <si>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</si>
  <si>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</si>
  <si>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</si>
  <si>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</si>
  <si>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</si>
  <si>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</si>
  <si>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</si>
  <si>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</si>
  <si>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</si>
  <si>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</si>
  <si>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</si>
  <si>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</si>
  <si>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</si>
  <si>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</si>
  <si>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</si>
  <si>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</si>
  <si>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</si>
  <si>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</si>
  <si>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</si>
  <si>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</si>
  <si>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</si>
  <si>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</si>
  <si>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</si>
  <si>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</si>
  <si>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</si>
  <si>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</si>
  <si>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</si>
  <si>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</si>
  <si>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</si>
  <si>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</si>
  <si>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</si>
  <si>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</si>
  <si>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</si>
  <si>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</si>
  <si>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</si>
  <si>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</si>
  <si>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</si>
  <si>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</si>
  <si>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</si>
  <si>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</si>
  <si>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</si>
  <si>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</si>
  <si>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</si>
  <si>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</si>
  <si>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</si>
  <si>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</si>
  <si>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</si>
  <si>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</si>
  <si>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</si>
  <si>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</si>
  <si>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</si>
  <si>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</si>
  <si>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</si>
  <si>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</si>
  <si>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</si>
  <si>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</si>
  <si>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</si>
  <si>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</si>
  <si>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</si>
  <si>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</si>
  <si>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</si>
  <si>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</si>
  <si>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</si>
  <si>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</si>
  <si>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</si>
  <si>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</si>
  <si>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</si>
  <si>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</si>
  <si>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</si>
  <si>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</si>
  <si>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</si>
  <si>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</si>
  <si>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</si>
  <si>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</si>
  <si>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</si>
  <si>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</si>
  <si>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</si>
  <si>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</si>
  <si>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</si>
  <si>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</si>
  <si>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</si>
  <si>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</si>
  <si>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</si>
  <si>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</si>
  <si>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</si>
  <si>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</si>
  <si>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</si>
  <si>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</si>
  <si>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</si>
  <si>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</si>
  <si>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</si>
  <si>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</si>
  <si>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</si>
  <si>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</si>
  <si>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</si>
  <si>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</si>
  <si>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</si>
  <si>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</si>
  <si>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</si>
  <si>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</si>
  <si>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</si>
  <si>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</si>
  <si>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</si>
  <si>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</si>
  <si>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</si>
  <si>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</si>
  <si>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</si>
  <si>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</si>
  <si>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</si>
  <si>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</si>
  <si>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</si>
  <si>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</si>
  <si>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</si>
  <si>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</si>
  <si>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</si>
  <si>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</si>
  <si>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</si>
  <si>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</si>
  <si>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</si>
  <si>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</si>
  <si>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</si>
  <si>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</si>
  <si>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</si>
  <si>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</si>
  <si>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</si>
  <si>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</si>
  <si>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</si>
  <si>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</si>
  <si>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</si>
  <si>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</si>
  <si>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</si>
  <si>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</si>
  <si>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</si>
  <si>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</si>
  <si>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</si>
  <si>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</si>
  <si>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</si>
  <si>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</si>
  <si>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</si>
  <si>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</si>
  <si>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</si>
  <si>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</si>
  <si>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</si>
  <si>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</si>
  <si>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</si>
  <si>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</si>
  <si>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</si>
  <si>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</si>
  <si>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</si>
  <si>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</si>
  <si>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</si>
  <si>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</si>
  <si>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</si>
  <si>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</si>
  <si>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</si>
  <si>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</si>
  <si>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</si>
  <si>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</si>
  <si>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</si>
  <si>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</si>
  <si>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</si>
  <si>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</si>
  <si>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</si>
  <si>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</si>
  <si>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</si>
  <si>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</si>
  <si>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</si>
  <si>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</si>
  <si>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</si>
  <si>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</si>
  <si>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</si>
  <si>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</si>
  <si>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</si>
  <si>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</si>
  <si>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</si>
  <si>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</si>
  <si>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</si>
  <si>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</si>
  <si>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</si>
  <si>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</si>
  <si>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</si>
  <si>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</si>
  <si>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</si>
  <si>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</si>
  <si>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</si>
  <si>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</si>
  <si>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</si>
  <si>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</si>
  <si>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</si>
  <si>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</si>
  <si>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</si>
  <si>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</si>
  <si>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</si>
  <si>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</si>
  <si>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</si>
  <si>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</si>
  <si>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</si>
  <si>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</si>
  <si>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</si>
  <si>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</si>
  <si>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</si>
  <si>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</si>
  <si>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</si>
  <si>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</si>
  <si>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</si>
  <si>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</si>
  <si>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</si>
  <si>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</si>
  <si>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</si>
  <si>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</si>
  <si>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</si>
  <si>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</si>
  <si>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</si>
  <si>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</si>
  <si>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</si>
  <si>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</si>
  <si>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</si>
  <si>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</si>
  <si>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</si>
  <si>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</si>
  <si>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</si>
  <si>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</si>
  <si>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</si>
  <si>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</si>
  <si>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</si>
  <si>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</si>
  <si>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</si>
  <si>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</si>
  <si>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</si>
  <si>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</si>
  <si>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</si>
  <si>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</si>
  <si>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</si>
  <si>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</si>
  <si>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</si>
  <si>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</si>
  <si>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</si>
  <si>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</si>
  <si>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</si>
  <si>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</si>
  <si>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</si>
  <si>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</si>
  <si>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</si>
  <si>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</si>
  <si>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</si>
  <si>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</si>
  <si>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</si>
  <si>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</si>
  <si>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</si>
  <si>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</si>
  <si>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</si>
  <si>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</si>
  <si>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</si>
  <si>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</si>
  <si>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</si>
  <si>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</si>
  <si>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</si>
  <si>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</si>
  <si>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</si>
  <si>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</si>
  <si>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</si>
  <si>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</si>
  <si>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</si>
  <si>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</si>
  <si>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</si>
  <si>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</si>
  <si>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</si>
  <si>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</si>
  <si>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</si>
  <si>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</si>
  <si>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</si>
  <si>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</si>
  <si>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</si>
  <si>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</si>
  <si>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</si>
  <si>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</si>
  <si>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</si>
  <si>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</si>
  <si>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</si>
  <si>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</si>
  <si>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</si>
  <si>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</si>
  <si>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</si>
  <si>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</si>
  <si>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</si>
  <si>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</si>
  <si>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</si>
  <si>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</si>
  <si>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</si>
  <si>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</si>
  <si>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</si>
  <si>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</si>
  <si>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</si>
  <si>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</si>
  <si>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</si>
  <si>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</si>
  <si>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</si>
  <si>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</si>
  <si>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</si>
  <si>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</si>
  <si>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</si>
  <si>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</si>
  <si>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</si>
  <si>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</si>
  <si>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</si>
  <si>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</si>
  <si>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</si>
  <si>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</si>
  <si>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</si>
  <si>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</si>
  <si>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</si>
  <si>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</si>
  <si>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</si>
  <si>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</si>
  <si>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</si>
  <si>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</si>
  <si>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</si>
  <si>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</si>
  <si>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</si>
  <si>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</si>
  <si>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</si>
  <si>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</si>
  <si>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</si>
  <si>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</si>
  <si>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</si>
  <si>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</si>
  <si>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</si>
  <si>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</si>
  <si>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</si>
  <si>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</si>
  <si>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</si>
  <si>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</si>
  <si>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</si>
  <si>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</si>
  <si>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</si>
  <si>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</si>
  <si>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</si>
  <si>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</si>
  <si>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</si>
  <si>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</si>
  <si>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</si>
  <si>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</si>
  <si>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</si>
  <si>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</si>
  <si>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</si>
  <si>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</si>
  <si>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</si>
  <si>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</si>
  <si>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</si>
  <si>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</si>
  <si>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</si>
  <si>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</si>
  <si>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</si>
  <si>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</si>
  <si>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</si>
  <si>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</si>
  <si>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</si>
  <si>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</si>
  <si>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</si>
  <si>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</si>
  <si>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</si>
  <si>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</si>
  <si>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</si>
  <si>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</si>
  <si>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</si>
  <si>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</si>
  <si>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</si>
  <si>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</si>
  <si>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</si>
  <si>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</si>
  <si>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</si>
  <si>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</si>
  <si>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</si>
  <si>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</si>
  <si>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</si>
  <si>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</si>
  <si>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</si>
  <si>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</si>
  <si>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</si>
  <si>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</si>
  <si>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</si>
  <si>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</si>
  <si>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</si>
  <si>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</si>
  <si>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</si>
  <si>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</si>
  <si>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</si>
  <si>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</si>
  <si>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</si>
  <si>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</si>
  <si>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</si>
  <si>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</si>
  <si>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</si>
  <si>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</si>
  <si>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</si>
  <si>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</si>
  <si>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</si>
  <si>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</si>
  <si>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</si>
  <si>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</si>
  <si>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</si>
  <si>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</si>
  <si>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</si>
  <si>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</si>
  <si>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</si>
  <si>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</si>
  <si>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</si>
  <si>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</si>
  <si>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</si>
  <si>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</si>
  <si>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</si>
  <si>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</si>
  <si>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</si>
  <si>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</si>
  <si>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</si>
  <si>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</si>
  <si>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</si>
  <si>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</si>
  <si>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</si>
  <si>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</si>
  <si>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</si>
  <si>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</si>
  <si>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</si>
  <si>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</si>
  <si>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</si>
  <si>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</si>
  <si>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</si>
  <si>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</si>
  <si>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</si>
  <si>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</si>
  <si>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</si>
  <si>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</si>
  <si>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</si>
  <si>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</si>
  <si>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</si>
  <si>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</si>
  <si>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</si>
  <si>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</si>
  <si>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</si>
  <si>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</si>
  <si>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</si>
  <si>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</si>
  <si>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</si>
  <si>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</si>
  <si>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</si>
  <si>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</si>
  <si>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</si>
  <si>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</si>
  <si>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</si>
  <si>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</si>
  <si>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</si>
  <si>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</si>
  <si>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</si>
  <si>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</si>
  <si>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</si>
  <si>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</si>
  <si>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</si>
  <si>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</si>
  <si>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</si>
  <si>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</si>
  <si>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</si>
  <si>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</si>
  <si>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</si>
  <si>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</si>
  <si>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</si>
  <si>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</si>
  <si>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</si>
  <si>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</si>
  <si>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</si>
  <si>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</si>
  <si>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</si>
  <si>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</si>
  <si>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</si>
  <si>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</si>
  <si>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</si>
  <si>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</si>
  <si>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</si>
  <si>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</si>
  <si>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</si>
  <si>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</si>
  <si>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</si>
  <si>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</si>
  <si>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</si>
  <si>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</si>
  <si>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</si>
  <si>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</si>
  <si>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</si>
  <si>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</si>
  <si>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</si>
  <si>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</si>
  <si>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</si>
  <si>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</si>
  <si>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</si>
  <si>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</si>
  <si>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</si>
  <si>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</si>
  <si>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</si>
  <si>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</si>
  <si>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</si>
  <si>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</si>
  <si>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</si>
  <si>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</si>
  <si>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</si>
  <si>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</si>
  <si>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</si>
  <si>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</si>
  <si>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</si>
  <si>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</si>
  <si>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</si>
  <si>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</si>
  <si>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</si>
  <si>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</si>
  <si>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</si>
  <si>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</si>
  <si>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</si>
  <si>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</si>
  <si>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</si>
  <si>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</si>
  <si>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</si>
  <si>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</si>
  <si>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</si>
  <si>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</si>
  <si>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</si>
  <si>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</si>
  <si>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</si>
  <si>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</si>
  <si>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</si>
  <si>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</si>
  <si>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</si>
  <si>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</si>
  <si>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</si>
  <si>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</si>
  <si>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</si>
  <si>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</si>
  <si>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</si>
  <si>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</si>
  <si>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</si>
  <si>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</si>
  <si>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</si>
  <si>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</si>
  <si>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</si>
  <si>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</si>
  <si>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</si>
  <si>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</si>
  <si>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</si>
  <si>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</si>
  <si>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</si>
  <si>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</si>
  <si>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</si>
  <si>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</si>
  <si>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</si>
  <si>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</si>
  <si>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</si>
  <si>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</si>
  <si>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</si>
  <si>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</si>
  <si>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</si>
  <si>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</si>
  <si>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</si>
  <si>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</si>
  <si>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</si>
  <si>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</si>
  <si>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</si>
  <si>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</si>
  <si>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</si>
  <si>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</si>
  <si>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</si>
  <si>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</si>
  <si>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</si>
  <si>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</si>
  <si>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</si>
  <si>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</si>
  <si>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</si>
  <si>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</si>
  <si>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</si>
  <si>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</si>
  <si>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</si>
  <si>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</si>
  <si>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</si>
  <si>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</si>
  <si>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</si>
  <si>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</si>
  <si>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</si>
  <si>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</si>
  <si>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</si>
  <si>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</si>
  <si>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</si>
  <si>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</si>
  <si>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</si>
  <si>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</si>
  <si>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</si>
  <si>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</si>
  <si>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</si>
  <si>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</si>
  <si>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</si>
  <si>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</si>
  <si>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</si>
  <si>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</si>
  <si>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</si>
  <si>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</si>
  <si>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</si>
  <si>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</si>
  <si>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</si>
  <si>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</si>
  <si>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</si>
  <si>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</si>
  <si>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</si>
  <si>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</si>
  <si>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</si>
  <si>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</si>
  <si>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</si>
  <si>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</si>
  <si>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</si>
  <si>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</si>
  <si>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</si>
  <si>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</si>
  <si>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</si>
  <si>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</si>
  <si>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</si>
  <si>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</si>
  <si>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</si>
  <si>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</si>
  <si>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</si>
  <si>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</si>
  <si>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</si>
  <si>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</si>
  <si>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</si>
  <si>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</si>
  <si>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</si>
  <si>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</si>
  <si>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</si>
  <si>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</si>
  <si>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</si>
  <si>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</si>
  <si>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</si>
  <si>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</si>
  <si>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</si>
  <si>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</si>
  <si>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</si>
  <si>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</si>
  <si>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</si>
  <si>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</si>
  <si>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</si>
  <si>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</si>
  <si>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</si>
  <si>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</si>
  <si>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</si>
  <si>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</si>
  <si>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</si>
  <si>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</si>
  <si>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</si>
  <si>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</si>
  <si>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</si>
  <si>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</si>
  <si>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</si>
  <si>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</si>
  <si>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</si>
  <si>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</si>
  <si>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</si>
  <si>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</si>
  <si>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</si>
  <si>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</si>
  <si>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</si>
  <si>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</si>
  <si>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</si>
  <si>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</si>
  <si>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</si>
  <si>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</si>
  <si>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</si>
  <si>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</si>
  <si>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</si>
  <si>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</si>
  <si>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</si>
  <si>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</si>
  <si>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</si>
  <si>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</si>
  <si>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</si>
  <si>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</si>
  <si>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</si>
  <si>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</si>
  <si>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</si>
  <si>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</si>
  <si>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</si>
  <si>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</si>
  <si>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</si>
  <si>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</si>
  <si>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</si>
  <si>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</si>
  <si>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</si>
  <si>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</si>
  <si>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</si>
  <si>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</si>
  <si>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</si>
  <si>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</si>
  <si>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</si>
  <si>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</si>
  <si>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</si>
  <si>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</si>
  <si>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</si>
  <si>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</si>
  <si>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</si>
  <si>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</si>
  <si>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</si>
  <si>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</si>
  <si>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</si>
  <si>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</si>
  <si>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</si>
  <si>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</si>
  <si>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</si>
  <si>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</si>
  <si>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</si>
  <si>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</si>
  <si>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</si>
  <si>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</si>
  <si>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</si>
  <si>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</si>
  <si>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</si>
  <si>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</si>
  <si>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</si>
  <si>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</si>
  <si>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</si>
  <si>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</si>
  <si>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</si>
  <si>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</si>
  <si>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</si>
  <si>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</si>
  <si>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</si>
  <si>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</si>
  <si>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</si>
  <si>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</si>
  <si>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</si>
  <si>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</si>
  <si>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</si>
  <si>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</si>
  <si>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</si>
  <si>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</si>
  <si>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</si>
  <si>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</si>
  <si>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</si>
  <si>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</si>
  <si>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</si>
  <si>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</si>
  <si>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</si>
  <si>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</si>
  <si>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</si>
  <si>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</si>
  <si>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</si>
  <si>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</si>
  <si>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</si>
  <si>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</si>
  <si>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</si>
  <si>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</si>
  <si>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</si>
  <si>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</si>
  <si>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</si>
  <si>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</si>
  <si>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</si>
  <si>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</si>
  <si>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</si>
  <si>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</si>
  <si>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</si>
  <si>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</si>
  <si>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</si>
  <si>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</si>
  <si>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</si>
  <si>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</si>
  <si>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</si>
  <si>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</si>
  <si>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</si>
  <si>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</si>
  <si>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</si>
  <si>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</si>
  <si>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</si>
  <si>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</si>
  <si>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</si>
  <si>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</si>
  <si>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</si>
  <si>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</si>
  <si>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</si>
  <si>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</si>
  <si>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</si>
  <si>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</si>
  <si>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</si>
  <si>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</si>
  <si>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</si>
  <si>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</si>
  <si>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</si>
  <si>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</si>
  <si>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</si>
  <si>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</si>
  <si>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</si>
  <si>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</si>
  <si>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</si>
  <si>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</si>
  <si>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</si>
  <si>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</si>
  <si>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</si>
  <si>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</si>
  <si>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</si>
  <si>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</si>
  <si>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</si>
  <si>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</si>
  <si>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</si>
  <si>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</si>
  <si>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</si>
  <si>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</si>
  <si>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</si>
  <si>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</si>
  <si>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</si>
  <si>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</si>
  <si>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</si>
  <si>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</si>
  <si>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</si>
  <si>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</si>
  <si>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</si>
  <si>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</si>
  <si>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</si>
  <si>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</si>
  <si>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</si>
  <si>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</si>
  <si>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</si>
  <si>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</si>
  <si>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</si>
  <si>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</si>
  <si>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</si>
  <si>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</si>
  <si>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</si>
  <si>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</si>
  <si>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</si>
  <si>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</si>
  <si>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</si>
  <si>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</si>
  <si>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</si>
  <si>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</si>
  <si>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</si>
  <si>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</si>
  <si>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</si>
  <si>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</si>
  <si>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</si>
  <si>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</si>
  <si>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</si>
  <si>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</si>
  <si>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</si>
  <si>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</si>
  <si>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</si>
  <si>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</si>
  <si>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</si>
  <si>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</si>
  <si>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</si>
  <si>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</si>
  <si>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</si>
  <si>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</si>
  <si>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</si>
  <si>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</si>
  <si>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</si>
  <si>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</si>
  <si>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</si>
  <si>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</si>
  <si>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</si>
  <si>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</si>
  <si>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</si>
  <si>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</si>
  <si>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</si>
  <si>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</si>
  <si>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</si>
  <si>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</si>
  <si>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</si>
  <si>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</si>
  <si>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</si>
  <si>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</si>
  <si>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</si>
  <si>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</si>
  <si>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</si>
  <si>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</si>
  <si>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</si>
  <si>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</si>
  <si>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</si>
  <si>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</si>
  <si>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</si>
  <si>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</si>
  <si>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</si>
  <si>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</si>
  <si>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</si>
  <si>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</si>
  <si>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</si>
  <si>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</si>
  <si>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</si>
  <si>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</si>
  <si>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</si>
  <si>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</si>
  <si>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</si>
  <si>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</si>
  <si>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</si>
  <si>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</si>
  <si>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</si>
  <si>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</si>
  <si>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</si>
  <si>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</si>
  <si>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</si>
  <si>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</si>
  <si>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</si>
  <si>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</si>
  <si>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</si>
  <si>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</si>
  <si>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</si>
  <si>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</si>
  <si>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</si>
  <si>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</si>
  <si>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</si>
  <si>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</si>
  <si>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</si>
  <si>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</si>
  <si>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</si>
  <si>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</si>
  <si>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</si>
  <si>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</si>
  <si>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</si>
  <si>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</si>
  <si>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</si>
  <si>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</si>
  <si>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</si>
  <si>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</si>
  <si>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</si>
  <si>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</si>
  <si>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</si>
  <si>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</si>
  <si>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</si>
  <si>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</si>
  <si>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</si>
  <si>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</si>
  <si>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</si>
  <si>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</si>
  <si>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</si>
  <si>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</si>
  <si>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</si>
  <si>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</si>
  <si>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</si>
  <si>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</si>
  <si>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</si>
  <si>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</si>
  <si>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</si>
  <si>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</si>
  <si>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</si>
  <si>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</si>
  <si>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</si>
  <si>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</si>
  <si>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</si>
  <si>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</si>
  <si>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</si>
  <si>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</si>
  <si>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</si>
  <si>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</si>
  <si>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</si>
  <si>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</si>
  <si>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</si>
  <si>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</si>
  <si>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</si>
  <si>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</si>
  <si>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</si>
  <si>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</si>
  <si>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</si>
  <si>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</si>
  <si>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</si>
  <si>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</si>
  <si>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</si>
  <si>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</si>
  <si>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</si>
  <si>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</si>
  <si>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</si>
  <si>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</si>
  <si>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</si>
  <si>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</si>
  <si>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</si>
  <si>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</si>
  <si>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</si>
  <si>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</si>
  <si>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</si>
  <si>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</si>
  <si>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</si>
  <si>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</si>
  <si>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</si>
  <si>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</si>
  <si>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</si>
  <si>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</si>
  <si>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</si>
  <si>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</si>
  <si>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</si>
  <si>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</si>
  <si>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</si>
  <si>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</si>
  <si>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</si>
  <si>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</si>
  <si>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</si>
  <si>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</si>
  <si>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</si>
  <si>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</si>
  <si>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</si>
  <si>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</si>
  <si>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</si>
  <si>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</si>
  <si>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</si>
  <si>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</si>
  <si>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</si>
  <si>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</si>
  <si>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</si>
  <si>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</si>
  <si>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</si>
  <si>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</si>
  <si>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</si>
  <si>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</si>
  <si>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</si>
  <si>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</si>
  <si>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</si>
  <si>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</si>
  <si>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</si>
  <si>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</si>
  <si>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</si>
  <si>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</si>
  <si>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</si>
  <si>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</si>
  <si>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</si>
  <si>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</si>
  <si>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</si>
  <si>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</si>
  <si>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</si>
  <si>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</si>
  <si>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</si>
  <si>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</si>
  <si>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</si>
  <si>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</si>
  <si>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</si>
  <si>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</si>
  <si>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</si>
  <si>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</si>
  <si>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</si>
  <si>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</si>
  <si>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</si>
  <si>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</si>
  <si>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</si>
  <si>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</si>
  <si>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</si>
  <si>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</si>
  <si>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</si>
  <si>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</si>
  <si>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</si>
  <si>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</si>
  <si>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</si>
  <si>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</si>
  <si>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</si>
  <si>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</si>
  <si>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</si>
  <si>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</si>
  <si>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</si>
  <si>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</si>
  <si>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</si>
  <si>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</si>
  <si>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</si>
  <si>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</si>
  <si>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</si>
  <si>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</si>
  <si>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</si>
  <si>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</si>
  <si>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</si>
  <si>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</si>
  <si>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</si>
  <si>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</si>
  <si>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</si>
  <si>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</si>
  <si>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</si>
  <si>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</si>
  <si>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</si>
  <si>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</si>
  <si>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</si>
  <si>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</si>
  <si>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</si>
  <si>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</si>
  <si>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</si>
  <si>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</si>
  <si>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</si>
  <si>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</si>
  <si>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</si>
  <si>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</si>
  <si>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</si>
  <si>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</si>
  <si>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</si>
  <si>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</si>
  <si>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</si>
  <si>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</si>
  <si>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</si>
  <si>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</si>
  <si>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</si>
  <si>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</si>
  <si>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</si>
  <si>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</si>
  <si>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</si>
  <si>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</si>
  <si>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</si>
  <si>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</si>
  <si>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</si>
  <si>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</si>
  <si>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</si>
  <si>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</si>
  <si>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</si>
  <si>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</si>
  <si>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</si>
  <si>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</si>
  <si>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</si>
  <si>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</si>
  <si>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</si>
  <si>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</si>
  <si>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</si>
  <si>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</si>
  <si>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</si>
  <si>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</si>
  <si>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</si>
  <si>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</si>
  <si>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</si>
  <si>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</si>
  <si>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</si>
  <si>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</si>
  <si>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</si>
  <si>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</si>
  <si>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</si>
  <si>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</si>
  <si>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</si>
  <si>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</si>
  <si>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</si>
  <si>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</si>
  <si>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</si>
  <si>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</si>
  <si>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</si>
  <si>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</si>
  <si>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</si>
  <si>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</si>
  <si>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</si>
  <si>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</si>
  <si>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</si>
  <si>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</si>
  <si>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</si>
  <si>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</si>
  <si>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</si>
  <si>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</si>
  <si>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</si>
  <si>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</si>
  <si>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</si>
  <si>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</si>
  <si>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</si>
  <si>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</si>
  <si>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</si>
  <si>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</si>
  <si>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</si>
  <si>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</si>
  <si>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</si>
  <si>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</si>
  <si>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</si>
  <si>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</si>
  <si>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</si>
  <si>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</si>
  <si>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</si>
  <si>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</si>
  <si>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</si>
  <si>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</si>
  <si>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</si>
  <si>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</si>
  <si>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</si>
  <si>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</si>
  <si>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</si>
  <si>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</si>
  <si>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</si>
  <si>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</si>
  <si>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</si>
  <si>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</si>
  <si>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</si>
  <si>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</si>
  <si>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</si>
  <si>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</si>
  <si>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</si>
  <si>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</si>
  <si>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</si>
  <si>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</si>
  <si>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</si>
  <si>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</si>
  <si>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</si>
  <si>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</si>
  <si>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</si>
  <si>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</si>
  <si>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</si>
  <si>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</si>
  <si>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</si>
  <si>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</si>
  <si>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</si>
  <si>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</si>
  <si>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</si>
  <si>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</si>
  <si>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</si>
  <si>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</si>
  <si>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</si>
  <si>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</si>
  <si>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</si>
  <si>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</si>
  <si>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</si>
  <si>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</si>
  <si>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</si>
  <si>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</si>
  <si>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</si>
  <si>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</si>
  <si>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</si>
  <si>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</si>
  <si>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</si>
  <si>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</si>
  <si>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</si>
  <si>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</si>
  <si>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</si>
  <si>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</si>
  <si>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</si>
  <si>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</si>
  <si>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</si>
  <si>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</si>
  <si>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</si>
  <si>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</si>
  <si>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</si>
  <si>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</si>
  <si>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</si>
  <si>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</si>
  <si>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</si>
  <si>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</si>
  <si>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</si>
  <si>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</si>
  <si>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</si>
  <si>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</si>
  <si>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</si>
  <si>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</si>
  <si>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</si>
  <si>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</si>
  <si>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</si>
  <si>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</si>
  <si>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</si>
  <si>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</si>
  <si>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</si>
  <si>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</si>
  <si>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</si>
  <si>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</si>
  <si>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</si>
  <si>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</si>
  <si>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</si>
  <si>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</si>
  <si>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</si>
  <si>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</si>
  <si>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</si>
  <si>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</si>
  <si>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</si>
  <si>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</si>
  <si>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</si>
  <si>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</si>
  <si>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</si>
  <si>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</si>
  <si>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</si>
  <si>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</si>
  <si>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</si>
  <si>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</si>
  <si>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</si>
  <si>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</si>
  <si>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</si>
  <si>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</si>
  <si>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</si>
  <si>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</si>
  <si>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</si>
  <si>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</si>
  <si>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</si>
  <si>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</si>
  <si>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</si>
  <si>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</si>
  <si>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</si>
  <si>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</si>
  <si>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</si>
  <si>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</si>
  <si>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</si>
  <si>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</si>
  <si>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</si>
  <si>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</si>
  <si>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</si>
  <si>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</si>
  <si>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</si>
  <si>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</si>
  <si>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</si>
  <si>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</si>
  <si>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</si>
  <si>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</si>
  <si>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</si>
  <si>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</si>
  <si>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</si>
  <si>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</si>
  <si>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</si>
  <si>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</si>
  <si>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</si>
  <si>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</si>
  <si>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</si>
  <si>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</si>
  <si>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</si>
  <si>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</si>
  <si>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</si>
  <si>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</si>
  <si>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</si>
  <si>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</si>
  <si>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</si>
  <si>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</si>
  <si>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</si>
  <si>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</si>
  <si>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</si>
  <si>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</si>
  <si>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</si>
  <si>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</si>
  <si>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</si>
  <si>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</si>
  <si>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</si>
  <si>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</si>
  <si>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</si>
  <si>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</si>
  <si>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</si>
  <si>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</si>
  <si>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</si>
  <si>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</si>
  <si>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</si>
  <si>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</si>
  <si>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</si>
  <si>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</si>
  <si>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</si>
  <si>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</si>
  <si>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</si>
  <si>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</si>
  <si>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</si>
  <si>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</si>
  <si>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</si>
  <si>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</si>
  <si>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</si>
  <si>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</si>
  <si>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</si>
  <si>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</si>
  <si>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</si>
  <si>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</si>
  <si>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</si>
  <si>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</si>
  <si>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</si>
  <si>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</si>
  <si>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</si>
  <si>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</si>
  <si>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</si>
  <si>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</si>
  <si>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</si>
  <si>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</si>
  <si>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</si>
  <si>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</si>
  <si>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</si>
  <si>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</si>
  <si>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</si>
  <si>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</si>
  <si>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</si>
  <si>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</si>
  <si>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</si>
  <si>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</si>
  <si>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</si>
  <si>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</si>
  <si>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</si>
  <si>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</si>
  <si>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</si>
  <si>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Slovak Open Championship 2025 (spojené podujatia Bratislava Open a Dunajský pohár)</t>
  </si>
  <si>
    <t>1</t>
  </si>
  <si>
    <t>Kontaktná osoba zodpovedná za vyplnený formulár
meno a priezvisko: Mgr. Veronika Špániková
e-mail:veronika.spanikova@tskmm.sk
tel. kontakt (mobil): +421 902 146 732</t>
  </si>
  <si>
    <t>031125</t>
  </si>
  <si>
    <t>50 734 211</t>
  </si>
  <si>
    <t>INDUSTRIAL AUDIO, s.r.o.</t>
  </si>
  <si>
    <t xml:space="preserve"> Technické zabezpečenie súťaže Slovak open Championship 2025 ,Šamorín:
Led stena + jej obsluha
Tribuna na sedenie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</si>
</sst>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12" val="20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TANEČNO ŠPORTOVÝ KLUB M+M BRATISLAVA pri ZŠ Ostredková, Ostredková 3234/14, Bratislava, 821 02</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31785131</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A37" sqref="A37"/>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0"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4" zoomScaleNormal="100" workbookViewId="0">
      <selection activeCell="C13" sqref="C13"/>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TANEČNO ŠPORTOVÝ KLUB M+M BRATISLAVA pri ZŠ Ostredková</v>
      </c>
      <c r="C3" s="338"/>
      <c r="D3" s="338"/>
      <c r="G3" s="252">
        <v>45747</v>
      </c>
    </row>
    <row r="4" spans="1:7" ht="14.25" x14ac:dyDescent="0.2">
      <c r="A4" s="30" t="s">
        <v>313</v>
      </c>
      <c r="B4" s="29" t="str">
        <f>RIGHT("0000"&amp;INDEX(Adr!A:A,Doklady!B102+1),8)</f>
        <v>31785131</v>
      </c>
      <c r="G4" s="252">
        <v>45777</v>
      </c>
    </row>
    <row r="5" spans="1:7" ht="14.25" x14ac:dyDescent="0.2">
      <c r="A5" s="30" t="s">
        <v>314</v>
      </c>
      <c r="B5" s="29" t="str">
        <f>INDEX(Adr!D:D,Doklady!B102+1)&amp;", "&amp;INDEX(Adr!E:E,Doklady!B102+1)</f>
        <v>Ostredková 3234/14,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4500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4500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TANEČNO ŠPORTOVÝ KLUB M+M BRATISLAVA pri ZŠ Ostredková</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31785131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Ostredková 3234/14, Bratislava, 821 02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4500</v>
      </c>
      <c r="D12" s="126">
        <f>C12-E12</f>
        <v>4500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4500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ht="22.5" x14ac:dyDescent="0.2">
      <c r="A53" s="75" t="str">
        <f>Doklady!D1</f>
        <v>m</v>
      </c>
      <c r="B53" s="119" t="str">
        <f>Doklady!H1</f>
        <v>Slovak Open Championship 2025 (spojené podujatia Bratislava Open a Dunajský pohár)</v>
      </c>
      <c r="C53" s="73">
        <f>IF(A53&lt;&gt;"",INDEX(FP!D:D,Doklady!B$2+(ROW()-53)),"")</f>
        <v>4500</v>
      </c>
      <c r="D53" s="73">
        <f>IF(A53&lt;&gt;"",Doklady!I1-Doklady!J1,"")</f>
        <v>4500</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4500</v>
      </c>
      <c r="D130" s="228">
        <f t="shared" ref="D130:I130" si="9">SUM(D53:D129)</f>
        <v>4500</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2998</v>
      </c>
      <c r="C141" s="214"/>
      <c r="D141" s="356" t="s">
        <v>393</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fitToHeight="0"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2" zoomScaleNormal="100" workbookViewId="0">
      <selection activeCell="F109" sqref="F10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m - Slovak Open Championship 2025 (spojené podujatia Bratislava Open a Dunajský pohár)</v>
      </c>
      <c r="B1" s="232" t="str">
        <f>INDEX(Adr!A:A,B102+1)</f>
        <v>31785131</v>
      </c>
      <c r="C1" s="233">
        <f>IF(ROW()&lt;=B$3,INDEX(FP!E:E,B$2+ROW()-1),"")</f>
        <v>0</v>
      </c>
      <c r="D1" s="234" t="str">
        <f>IF(ROW()&lt;=B$3,INDEX(FP!F:F,B$2+ROW()-1),"")</f>
        <v>m</v>
      </c>
      <c r="E1" s="234"/>
      <c r="F1" s="234" t="str">
        <f>IF(ROW()&lt;=B$3,INDEX(FP!G:G,B$2+ROW()-1),"")</f>
        <v>026 03</v>
      </c>
      <c r="G1" s="234"/>
      <c r="H1" s="235" t="str">
        <f>IF(ROW()&lt;=B$3,INDEX(FP!C:C,B$2+ROW()-1),"")</f>
        <v>Slovak Open Championship 2025 (spojené podujatia Bratislava Open a Dunajský pohár)</v>
      </c>
      <c r="I1" s="236">
        <f t="shared" ref="I1:I6" si="0">IF(ROW()&lt;=B$3,SUMIF(A$107:A$10042,A1,I$107:I$10042),"")</f>
        <v>4500</v>
      </c>
      <c r="J1" s="236">
        <f t="shared" ref="J1:J32" si="1">IF(ROW()&lt;=B$3,SUMIFS(I$103:I$50042,A$103:A$50042,K1,J$103:J$50042,L1),"")</f>
        <v>0</v>
      </c>
      <c r="K1" s="110" t="str">
        <f>$A1</f>
        <v>m - Slovak Open Championship 2025 (spojené podujatia Bratislava Open a Dunajský pohár)</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471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212</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2996</v>
      </c>
      <c r="B107" s="14" t="s">
        <v>2997</v>
      </c>
      <c r="C107" s="14" t="s">
        <v>2999</v>
      </c>
      <c r="D107" s="16">
        <v>46001</v>
      </c>
      <c r="E107" s="16"/>
      <c r="F107" s="14" t="s">
        <v>3002</v>
      </c>
      <c r="G107" s="14" t="s">
        <v>3000</v>
      </c>
      <c r="H107" s="14" t="s">
        <v>3001</v>
      </c>
      <c r="I107" s="15">
        <v>4500</v>
      </c>
      <c r="J107" s="77">
        <v>10</v>
      </c>
      <c r="K107" s="92"/>
    </row>
    <row r="108" spans="1:25" ht="12.75" x14ac:dyDescent="0.2">
      <c r="A108" s="14"/>
      <c r="B108" s="14"/>
      <c r="C108" s="14"/>
      <c r="D108" s="16"/>
      <c r="E108" s="16"/>
      <c r="F108" s="14"/>
      <c r="G108" s="14"/>
      <c r="H108" s="14"/>
      <c r="I108" s="15"/>
      <c r="J108" s="77"/>
      <c r="K108" s="92"/>
    </row>
    <row r="109" spans="1:25" ht="12.75" x14ac:dyDescent="0.2">
      <c r="A109" s="14"/>
      <c r="B109" s="14"/>
      <c r="C109" s="14"/>
      <c r="D109" s="16"/>
      <c r="E109" s="16"/>
      <c r="F109" s="14"/>
      <c r="G109" s="14"/>
      <c r="H109" s="14"/>
      <c r="I109" s="15"/>
      <c r="J109" s="77"/>
      <c r="K109" s="92"/>
    </row>
    <row r="110" spans="1:25" ht="12.75" x14ac:dyDescent="0.2">
      <c r="A110" s="14"/>
      <c r="B110" s="14"/>
      <c r="C110" s="14"/>
      <c r="D110" s="16"/>
      <c r="E110" s="16"/>
      <c r="F110" s="14"/>
      <c r="G110" s="14"/>
      <c r="H110" s="14"/>
      <c r="I110" s="15"/>
      <c r="J110" s="77"/>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x14ac:dyDescent="0.2">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x14ac:dyDescent="0.2">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x14ac:dyDescent="0.2">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x14ac:dyDescent="0.2">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x14ac:dyDescent="0.2">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x14ac:dyDescent="0.2">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x14ac:dyDescent="0.2">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x14ac:dyDescent="0.2">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x14ac:dyDescent="0.2">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TANEČNO ŠPORTOVÝ KLUB M+M BRATISLAVA pri ZŠ Ostredková, Ostredková 3234/14, Bratislava, 821 02</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31785131</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Milan Špánik</cp:lastModifiedBy>
  <cp:revision/>
  <cp:lastPrinted>2025-12-16T19:45:30Z</cp:lastPrinted>
  <dcterms:created xsi:type="dcterms:W3CDTF">2017-02-20T06:20:12Z</dcterms:created>
  <dcterms:modified xsi:type="dcterms:W3CDTF">2025-12-16T19:45:46Z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