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ento_zošit" defaultThemeVersion="124226"/>
  <mc:AlternateContent xmlns:mc="http://schemas.openxmlformats.org/markup-compatibility/2006">
    <mc:Choice Requires="x15">
      <x15ac:absPath xmlns:x15ac="http://schemas.microsoft.com/office/spreadsheetml/2010/11/ac" url="C:\dokumenty\_dotacie\_dotacia-z-rozpoctu-obce\2025\"/>
    </mc:Choice>
  </mc:AlternateContent>
  <xr:revisionPtr revIDLastSave="0" documentId="13_ncr:1_{C1374C9F-A18E-43C4-ACD4-BDC4568E1CB1}"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<sst xmlns="http://schemas.openxmlformats.org/spreadsheetml/2006/main" count="6559" uniqueCount="3019">
  <si>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</si>
  <si>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</si>
  <si>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</si>
  <si>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</si>
  <si>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</si>
  <si>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</si>
  <si>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</si>
  <si>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</si>
  <si>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</si>
  <si>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</si>
  <si>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</si>
  <si>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</si>
  <si>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</si>
  <si>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</si>
  <si>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</si>
  <si>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</si>
  <si>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</si>
  <si>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</si>
  <si>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</si>
  <si>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</si>
  <si>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</si>
  <si>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</si>
  <si>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</si>
  <si>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</si>
  <si>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</si>
  <si>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</si>
  <si>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</si>
  <si>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</si>
  <si>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</si>
  <si>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</si>
  <si>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</si>
  <si>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</si>
  <si>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</si>
  <si>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</si>
  <si>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</si>
  <si>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</si>
  <si>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</si>
  <si>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</si>
  <si>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</si>
  <si>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</si>
  <si>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</si>
  <si>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</si>
  <si>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</si>
  <si>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</si>
  <si>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</si>
  <si>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</si>
  <si>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</si>
  <si>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</si>
  <si>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</si>
  <si>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</si>
  <si>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</si>
  <si>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</si>
  <si>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</si>
  <si>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</si>
  <si>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</si>
  <si>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</si>
  <si>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</si>
  <si>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</si>
  <si>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</si>
  <si>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</si>
  <si>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</si>
  <si>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</si>
  <si>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</si>
  <si>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</si>
  <si>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</si>
  <si>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</si>
  <si>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</si>
  <si>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</si>
  <si>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</si>
  <si>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</si>
  <si>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</si>
  <si>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</si>
  <si>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</si>
  <si>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</si>
  <si>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</si>
  <si>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</si>
  <si>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</si>
  <si>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</si>
  <si>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</si>
  <si>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</si>
  <si>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</si>
  <si>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</si>
  <si>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</si>
  <si>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</si>
  <si>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</si>
  <si>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</si>
  <si>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</si>
  <si>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</si>
  <si>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</si>
  <si>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</si>
  <si>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</si>
  <si>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</si>
  <si>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</si>
  <si>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</si>
  <si>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</si>
  <si>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</si>
  <si>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</si>
  <si>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</si>
  <si>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</si>
  <si>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</si>
  <si>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</si>
  <si>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</si>
  <si>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</si>
  <si>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</si>
  <si>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</si>
  <si>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</si>
  <si>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</si>
  <si>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</si>
  <si>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</si>
  <si>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</si>
  <si>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</si>
  <si>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</si>
  <si>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</si>
  <si>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</si>
  <si>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</si>
  <si>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</si>
  <si>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</si>
  <si>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</si>
  <si>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</si>
  <si>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</si>
  <si>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</si>
  <si>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</si>
  <si>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</si>
  <si>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</si>
  <si>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</si>
  <si>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</si>
  <si>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</si>
  <si>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</si>
  <si>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</si>
  <si>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</si>
  <si>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</si>
  <si>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</si>
  <si>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</si>
  <si>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</si>
  <si>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</si>
  <si>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</si>
  <si>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</si>
  <si>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</si>
  <si>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</si>
  <si>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</si>
  <si>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</si>
  <si>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</si>
  <si>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</si>
  <si>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</si>
  <si>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</si>
  <si>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</si>
  <si>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</si>
  <si>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</si>
  <si>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</si>
  <si>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</si>
  <si>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</si>
  <si>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</si>
  <si>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</si>
  <si>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</si>
  <si>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</si>
  <si>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</si>
  <si>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</si>
  <si>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</si>
  <si>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</si>
  <si>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</si>
  <si>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</si>
  <si>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</si>
  <si>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</si>
  <si>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</si>
  <si>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</si>
  <si>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</si>
  <si>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</si>
  <si>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</si>
  <si>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</si>
  <si>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</si>
  <si>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</si>
  <si>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</si>
  <si>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</si>
  <si>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</si>
  <si>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</si>
  <si>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</si>
  <si>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</si>
  <si>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</si>
  <si>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</si>
  <si>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</si>
  <si>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</si>
  <si>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</si>
  <si>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</si>
  <si>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</si>
  <si>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</si>
  <si>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</si>
  <si>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</si>
  <si>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</si>
  <si>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</si>
  <si>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</si>
  <si>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</si>
  <si>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</si>
  <si>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</si>
  <si>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</si>
  <si>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</si>
  <si>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</si>
  <si>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</si>
  <si>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</si>
  <si>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</si>
  <si>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</si>
  <si>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</si>
  <si>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</si>
  <si>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</si>
  <si>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</si>
  <si>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</si>
  <si>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</si>
  <si>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</si>
  <si>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</si>
  <si>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</si>
  <si>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</si>
  <si>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</si>
  <si>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</si>
  <si>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</si>
  <si>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</si>
  <si>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</si>
  <si>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</si>
  <si>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</si>
  <si>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</si>
  <si>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</si>
  <si>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</si>
  <si>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</si>
  <si>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</si>
  <si>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</si>
  <si>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</si>
  <si>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</si>
  <si>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</si>
  <si>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</si>
  <si>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</si>
  <si>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</si>
  <si>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</si>
  <si>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</si>
  <si>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</si>
  <si>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</si>
  <si>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</si>
  <si>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</si>
  <si>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</si>
  <si>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</si>
  <si>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</si>
  <si>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</si>
  <si>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</si>
  <si>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</si>
  <si>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</si>
  <si>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</si>
  <si>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</si>
  <si>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</si>
  <si>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</si>
  <si>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</si>
  <si>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</si>
  <si>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</si>
  <si>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</si>
  <si>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</si>
  <si>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</si>
  <si>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</si>
  <si>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</si>
  <si>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</si>
  <si>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</si>
  <si>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</si>
  <si>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</si>
  <si>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</si>
  <si>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</si>
  <si>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</si>
  <si>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</si>
  <si>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</si>
  <si>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</si>
  <si>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</si>
  <si>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</si>
  <si>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</si>
  <si>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</si>
  <si>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</si>
  <si>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</si>
  <si>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</si>
  <si>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</si>
  <si>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</si>
  <si>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</si>
  <si>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</si>
  <si>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</si>
  <si>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</si>
  <si>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</si>
  <si>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</si>
  <si>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</si>
  <si>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</si>
  <si>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</si>
  <si>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</si>
  <si>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</si>
  <si>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</si>
  <si>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</si>
  <si>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</si>
  <si>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</si>
  <si>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</si>
  <si>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</si>
  <si>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</si>
  <si>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</si>
  <si>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</si>
  <si>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</si>
  <si>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</si>
  <si>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</si>
  <si>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</si>
  <si>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</si>
  <si>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</si>
  <si>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</si>
  <si>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</si>
  <si>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</si>
  <si>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</si>
  <si>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</si>
  <si>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</si>
  <si>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</si>
  <si>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</si>
  <si>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</si>
  <si>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</si>
  <si>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</si>
  <si>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</si>
  <si>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</si>
  <si>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</si>
  <si>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</si>
  <si>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</si>
  <si>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</si>
  <si>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</si>
  <si>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</si>
  <si>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</si>
  <si>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</si>
  <si>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</si>
  <si>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</si>
  <si>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</si>
  <si>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</si>
  <si>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</si>
  <si>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</si>
  <si>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</si>
  <si>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</si>
  <si>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</si>
  <si>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</si>
  <si>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</si>
  <si>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</si>
  <si>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</si>
  <si>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</si>
  <si>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</si>
  <si>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</si>
  <si>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</si>
  <si>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</si>
  <si>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</si>
  <si>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</si>
  <si>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</si>
  <si>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</si>
  <si>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</si>
  <si>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</si>
  <si>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</si>
  <si>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</si>
  <si>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</si>
  <si>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</si>
  <si>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</si>
  <si>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</si>
  <si>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</si>
  <si>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</si>
  <si>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</si>
  <si>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</si>
  <si>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</si>
  <si>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</si>
  <si>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</si>
  <si>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</si>
  <si>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</si>
  <si>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</si>
  <si>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</si>
  <si>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</si>
  <si>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</si>
  <si>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</si>
  <si>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</si>
  <si>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</si>
  <si>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</si>
  <si>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</si>
  <si>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</si>
  <si>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</si>
  <si>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</si>
  <si>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</si>
  <si>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</si>
  <si>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</si>
  <si>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</si>
  <si>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</si>
  <si>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</si>
  <si>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</si>
  <si>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</si>
  <si>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</si>
  <si>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</si>
  <si>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</si>
  <si>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</si>
  <si>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</si>
  <si>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</si>
  <si>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</si>
  <si>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</si>
  <si>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</si>
  <si>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</si>
  <si>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</si>
  <si>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</si>
  <si>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</si>
  <si>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</si>
  <si>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</si>
  <si>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</si>
  <si>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</si>
  <si>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</si>
  <si>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</si>
  <si>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</si>
  <si>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</si>
  <si>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</si>
  <si>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</si>
  <si>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</si>
  <si>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</si>
  <si>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</si>
  <si>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</si>
  <si>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</si>
  <si>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</si>
  <si>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</si>
  <si>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</si>
  <si>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</si>
  <si>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</si>
  <si>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</si>
  <si>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</si>
  <si>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</si>
  <si>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</si>
  <si>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</si>
  <si>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</si>
  <si>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</si>
  <si>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</si>
  <si>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</si>
  <si>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</si>
  <si>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</si>
  <si>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</si>
  <si>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</si>
  <si>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</si>
  <si>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</si>
  <si>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</si>
  <si>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</si>
  <si>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</si>
  <si>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</si>
  <si>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</si>
  <si>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</si>
  <si>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</si>
  <si>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</si>
  <si>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</si>
  <si>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</si>
  <si>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</si>
  <si>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</si>
  <si>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</si>
  <si>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</si>
  <si>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</si>
  <si>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</si>
  <si>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</si>
  <si>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</si>
  <si>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</si>
  <si>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</si>
  <si>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</si>
  <si>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</si>
  <si>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</si>
  <si>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</si>
  <si>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</si>
  <si>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</si>
  <si>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</si>
  <si>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</si>
  <si>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</si>
  <si>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</si>
  <si>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</si>
  <si>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</si>
  <si>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</si>
  <si>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</si>
  <si>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</si>
  <si>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</si>
  <si>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</si>
  <si>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</si>
  <si>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</si>
  <si>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</si>
  <si>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</si>
  <si>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</si>
  <si>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</si>
  <si>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</si>
  <si>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</si>
  <si>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</si>
  <si>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</si>
  <si>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</si>
  <si>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</si>
  <si>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</si>
  <si>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</si>
  <si>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</si>
  <si>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</si>
  <si>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</si>
  <si>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</si>
  <si>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</si>
  <si>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</si>
  <si>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</si>
  <si>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</si>
  <si>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</si>
  <si>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</si>
  <si>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</si>
  <si>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</si>
  <si>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</si>
  <si>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</si>
  <si>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</si>
  <si>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</si>
  <si>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</si>
  <si>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</si>
  <si>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</si>
  <si>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</si>
  <si>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</si>
  <si>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</si>
  <si>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</si>
  <si>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</si>
  <si>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</si>
  <si>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</si>
  <si>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</si>
  <si>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</si>
  <si>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</si>
  <si>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</si>
  <si>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</si>
  <si>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</si>
  <si>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</si>
  <si>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</si>
  <si>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</si>
  <si>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</si>
  <si>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</si>
  <si>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</si>
  <si>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</si>
  <si>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</si>
  <si>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</si>
  <si>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</si>
  <si>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</si>
  <si>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</si>
  <si>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</si>
  <si>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</si>
  <si>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</si>
  <si>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</si>
  <si>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</si>
  <si>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</si>
  <si>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</si>
  <si>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</si>
  <si>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</si>
  <si>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</si>
  <si>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</si>
  <si>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</si>
  <si>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</si>
  <si>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</si>
  <si>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</si>
  <si>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</si>
  <si>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</si>
  <si>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</si>
  <si>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</si>
  <si>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</si>
  <si>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</si>
  <si>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</si>
  <si>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</si>
  <si>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</si>
  <si>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</si>
  <si>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</si>
  <si>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</si>
  <si>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</si>
  <si>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</si>
  <si>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</si>
  <si>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</si>
  <si>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</si>
  <si>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</si>
  <si>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</si>
  <si>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</si>
  <si>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</si>
  <si>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</si>
  <si>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</si>
  <si>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</si>
  <si>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</si>
  <si>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</si>
  <si>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</si>
  <si>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</si>
  <si>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</si>
  <si>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</si>
  <si>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</si>
  <si>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</si>
  <si>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</si>
  <si>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</si>
  <si>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</si>
  <si>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</si>
  <si>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</si>
  <si>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</si>
  <si>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</si>
  <si>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</si>
  <si>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</si>
  <si>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</si>
  <si>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</si>
  <si>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</si>
  <si>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</si>
  <si>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</si>
  <si>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</si>
  <si>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</si>
  <si>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</si>
  <si>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</si>
  <si>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</si>
  <si>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</si>
  <si>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</si>
  <si>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</si>
  <si>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</si>
  <si>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</si>
  <si>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</si>
  <si>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</si>
  <si>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</si>
  <si>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</si>
  <si>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</si>
  <si>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</si>
  <si>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</si>
  <si>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</si>
  <si>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</si>
  <si>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</si>
  <si>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</si>
  <si>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</si>
  <si>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</si>
  <si>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</si>
  <si>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</si>
  <si>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</si>
  <si>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</si>
  <si>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</si>
  <si>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</si>
  <si>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</si>
  <si>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</si>
  <si>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</si>
  <si>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</si>
  <si>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</si>
  <si>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</si>
  <si>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</si>
  <si>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</si>
  <si>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</si>
  <si>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</si>
  <si>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</si>
  <si>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</si>
  <si>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</si>
  <si>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</si>
  <si>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</si>
  <si>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</si>
  <si>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</si>
  <si>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</si>
  <si>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</si>
  <si>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</si>
  <si>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</si>
  <si>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</si>
  <si>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</si>
  <si>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</si>
  <si>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</si>
  <si>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</si>
  <si>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</si>
  <si>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</si>
  <si>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</si>
  <si>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</si>
  <si>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</si>
  <si>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</si>
  <si>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</si>
  <si>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</si>
  <si>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</si>
  <si>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</si>
  <si>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</si>
  <si>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</si>
  <si>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</si>
  <si>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</si>
  <si>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</si>
  <si>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</si>
  <si>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</si>
  <si>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</si>
  <si>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</si>
  <si>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</si>
  <si>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</si>
  <si>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</si>
  <si>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</si>
  <si>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</si>
  <si>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</si>
  <si>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</si>
  <si>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</si>
  <si>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</si>
  <si>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</si>
  <si>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</si>
  <si>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</si>
  <si>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</si>
  <si>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</si>
  <si>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</si>
  <si>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</si>
  <si>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</si>
  <si>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</si>
  <si>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</si>
  <si>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</si>
  <si>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</si>
  <si>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</si>
  <si>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</si>
  <si>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</si>
  <si>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</si>
  <si>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</si>
  <si>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</si>
  <si>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</si>
  <si>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</si>
  <si>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</si>
  <si>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</si>
  <si>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</si>
  <si>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</si>
  <si>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</si>
  <si>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</si>
  <si>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</si>
  <si>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</si>
  <si>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</si>
  <si>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</si>
  <si>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</si>
  <si>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</si>
  <si>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</si>
  <si>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</si>
  <si>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</si>
  <si>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</si>
  <si>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</si>
  <si>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</si>
  <si>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</si>
  <si>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</si>
  <si>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</si>
  <si>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</si>
  <si>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</si>
  <si>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</si>
  <si>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</si>
  <si>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</si>
  <si>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</si>
  <si>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</si>
  <si>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</si>
  <si>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</si>
  <si>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</si>
  <si>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</si>
  <si>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</si>
  <si>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</si>
  <si>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</si>
  <si>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</si>
  <si>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</si>
  <si>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</si>
  <si>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</si>
  <si>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</si>
  <si>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</si>
  <si>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</si>
  <si>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</si>
  <si>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</si>
  <si>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</si>
  <si>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</si>
  <si>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</si>
  <si>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</si>
  <si>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</si>
  <si>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</si>
  <si>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</si>
  <si>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</si>
  <si>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</si>
  <si>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</si>
  <si>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</si>
  <si>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</si>
  <si>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</si>
  <si>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</si>
  <si>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</si>
  <si>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</si>
  <si>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</si>
  <si>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</si>
  <si>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</si>
  <si>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</si>
  <si>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</si>
  <si>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</si>
  <si>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</si>
  <si>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</si>
  <si>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</si>
  <si>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</si>
  <si>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</si>
  <si>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</si>
  <si>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</si>
  <si>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</si>
  <si>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</si>
  <si>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</si>
  <si>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</si>
  <si>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</si>
  <si>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</si>
  <si>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</si>
  <si>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</si>
  <si>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</si>
  <si>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</si>
  <si>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</si>
  <si>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</si>
  <si>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</si>
  <si>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</si>
  <si>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</si>
  <si>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</si>
  <si>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</si>
  <si>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</si>
  <si>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</si>
  <si>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</si>
  <si>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</si>
  <si>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</si>
  <si>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</si>
  <si>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</si>
  <si>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</si>
  <si>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</si>
  <si>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</si>
  <si>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</si>
  <si>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</si>
  <si>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</si>
  <si>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</si>
  <si>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</si>
  <si>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</si>
  <si>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</si>
  <si>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</si>
  <si>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</si>
  <si>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</si>
  <si>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</si>
  <si>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</si>
  <si>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</si>
  <si>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</si>
  <si>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</si>
  <si>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</si>
  <si>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</si>
  <si>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</si>
  <si>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</si>
  <si>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</si>
  <si>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</si>
  <si>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</si>
  <si>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</si>
  <si>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</si>
  <si>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</si>
  <si>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</si>
  <si>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</si>
  <si>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</si>
  <si>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</si>
  <si>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</si>
  <si>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</si>
  <si>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</si>
  <si>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</si>
  <si>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</si>
  <si>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</si>
  <si>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</si>
  <si>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</si>
  <si>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</si>
  <si>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</si>
  <si>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</si>
  <si>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</si>
  <si>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</si>
  <si>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</si>
  <si>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</si>
  <si>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</si>
  <si>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</si>
  <si>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</si>
  <si>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</si>
  <si>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</si>
  <si>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</si>
  <si>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</si>
  <si>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</si>
  <si>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</si>
  <si>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</si>
  <si>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</si>
  <si>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</si>
  <si>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</si>
  <si>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</si>
  <si>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</si>
  <si>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</si>
  <si>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</si>
  <si>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</si>
  <si>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</si>
  <si>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</si>
  <si>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</si>
  <si>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</si>
  <si>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</si>
  <si>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</si>
  <si>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</si>
  <si>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</si>
  <si>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</si>
  <si>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</si>
  <si>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</si>
  <si>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</si>
  <si>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</si>
  <si>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</si>
  <si>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</si>
  <si>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</si>
  <si>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</si>
  <si>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</si>
  <si>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</si>
  <si>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</si>
  <si>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</si>
  <si>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</si>
  <si>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</si>
  <si>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</si>
  <si>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</si>
  <si>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</si>
  <si>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</si>
  <si>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</si>
  <si>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</si>
  <si>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</si>
  <si>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</si>
  <si>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</si>
  <si>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</si>
  <si>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</si>
  <si>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</si>
  <si>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</si>
  <si>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</si>
  <si>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</si>
  <si>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</si>
  <si>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</si>
  <si>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</si>
  <si>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</si>
  <si>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</si>
  <si>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</si>
  <si>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</si>
  <si>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</si>
  <si>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</si>
  <si>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</si>
  <si>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</si>
  <si>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</si>
  <si>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</si>
  <si>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</si>
  <si>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</si>
  <si>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</si>
  <si>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</si>
  <si>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</si>
  <si>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</si>
  <si>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</si>
  <si>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</si>
  <si>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</si>
  <si>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</si>
  <si>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</si>
  <si>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</si>
  <si>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</si>
  <si>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</si>
  <si>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</si>
  <si>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</si>
  <si>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</si>
  <si>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</si>
  <si>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</si>
  <si>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</si>
  <si>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</si>
  <si>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</si>
  <si>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</si>
  <si>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</si>
  <si>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</si>
  <si>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</si>
  <si>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</si>
  <si>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</si>
  <si>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</si>
  <si>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</si>
  <si>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</si>
  <si>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</si>
  <si>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</si>
  <si>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</si>
  <si>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</si>
  <si>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</si>
  <si>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</si>
  <si>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</si>
  <si>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</si>
  <si>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</si>
  <si>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</si>
  <si>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</si>
  <si>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</si>
  <si>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</si>
  <si>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</si>
  <si>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</si>
  <si>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</si>
  <si>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</si>
  <si>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</si>
  <si>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</si>
  <si>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</si>
  <si>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</si>
  <si>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</si>
  <si>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</si>
  <si>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</si>
  <si>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</si>
  <si>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</si>
  <si>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</si>
  <si>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</si>
  <si>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</si>
  <si>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</si>
  <si>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</si>
  <si>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</si>
  <si>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</si>
  <si>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</si>
  <si>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</si>
  <si>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</si>
  <si>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</si>
  <si>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</si>
  <si>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</si>
  <si>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</si>
  <si>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</si>
  <si>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</si>
  <si>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</si>
  <si>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</si>
  <si>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</si>
  <si>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</si>
  <si>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</si>
  <si>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</si>
  <si>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</si>
  <si>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</si>
  <si>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</si>
  <si>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</si>
  <si>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</si>
  <si>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</si>
  <si>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</si>
  <si>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</si>
  <si>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</si>
  <si>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</si>
  <si>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</si>
  <si>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</si>
  <si>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</si>
  <si>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</si>
  <si>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</si>
  <si>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</si>
  <si>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</si>
  <si>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</si>
  <si>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</si>
  <si>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</si>
  <si>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</si>
  <si>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</si>
  <si>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</si>
  <si>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</si>
  <si>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</si>
  <si>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</si>
  <si>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</si>
  <si>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</si>
  <si>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</si>
  <si>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</si>
  <si>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</si>
  <si>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</si>
  <si>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</si>
  <si>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</si>
  <si>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</si>
  <si>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</si>
  <si>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</si>
  <si>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</si>
  <si>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</si>
  <si>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</si>
  <si>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</si>
  <si>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</si>
  <si>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</si>
  <si>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</si>
  <si>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</si>
  <si>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</si>
  <si>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</si>
  <si>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</si>
  <si>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</si>
  <si>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</si>
  <si>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</si>
  <si>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</si>
  <si>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</si>
  <si>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</si>
  <si>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</si>
  <si>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</si>
  <si>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</si>
  <si>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</si>
  <si>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</si>
  <si>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</si>
  <si>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</si>
  <si>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</si>
  <si>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</si>
  <si>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</si>
  <si>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</si>
  <si>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</si>
  <si>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</si>
  <si>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</si>
  <si>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</si>
  <si>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</si>
  <si>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</si>
  <si>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</si>
  <si>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</si>
  <si>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</si>
  <si>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</si>
  <si>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</si>
  <si>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</si>
  <si>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</si>
  <si>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</si>
  <si>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</si>
  <si>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</si>
  <si>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</si>
  <si>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</si>
  <si>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</si>
  <si>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</si>
  <si>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</si>
  <si>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</si>
  <si>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</si>
  <si>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</si>
  <si>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</si>
  <si>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</si>
  <si>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</si>
  <si>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</si>
  <si>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</si>
  <si>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</si>
  <si>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</si>
  <si>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</si>
  <si>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</si>
  <si>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</si>
  <si>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</si>
  <si>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</si>
  <si>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</si>
  <si>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</si>
  <si>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</si>
  <si>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</si>
  <si>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</si>
  <si>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</si>
  <si>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</si>
  <si>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</si>
  <si>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</si>
  <si>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</si>
  <si>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</si>
  <si>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</si>
  <si>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</si>
  <si>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</si>
  <si>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</si>
  <si>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</si>
  <si>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</si>
  <si>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</si>
  <si>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</si>
  <si>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</si>
  <si>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</si>
  <si>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</si>
  <si>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</si>
  <si>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</si>
  <si>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</si>
  <si>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</si>
  <si>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</si>
  <si>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</si>
  <si>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</si>
  <si>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</si>
  <si>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</si>
  <si>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</si>
  <si>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</si>
  <si>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</si>
  <si>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</si>
  <si>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</si>
  <si>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</si>
  <si>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</si>
  <si>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</si>
  <si>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</si>
  <si>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</si>
  <si>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</si>
  <si>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</si>
  <si>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</si>
  <si>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</si>
  <si>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</si>
  <si>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</si>
  <si>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</si>
  <si>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</si>
  <si>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</si>
  <si>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</si>
  <si>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</si>
  <si>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</si>
  <si>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</si>
  <si>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</si>
  <si>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</si>
  <si>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</si>
  <si>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</si>
  <si>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</si>
  <si>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</si>
  <si>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</si>
  <si>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</si>
  <si>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</si>
  <si>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</si>
  <si>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</si>
  <si>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</si>
  <si>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</si>
  <si>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</si>
  <si>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</si>
  <si>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</si>
  <si>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</si>
  <si>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</si>
  <si>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</si>
  <si>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</si>
  <si>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</si>
  <si>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</si>
  <si>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</si>
  <si>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</si>
  <si>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</si>
  <si>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</si>
  <si>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</si>
  <si>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</si>
  <si>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</si>
  <si>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</si>
  <si>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</si>
  <si>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</si>
  <si>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</si>
  <si>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</si>
  <si>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</si>
  <si>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</si>
  <si>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</si>
  <si>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</si>
  <si>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</si>
  <si>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</si>
  <si>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</si>
  <si>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</si>
  <si>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</si>
  <si>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</si>
  <si>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</si>
  <si>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</si>
  <si>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</si>
  <si>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</si>
  <si>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</si>
  <si>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</si>
  <si>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</si>
  <si>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</si>
  <si>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</si>
  <si>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</si>
  <si>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</si>
  <si>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</si>
  <si>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</si>
  <si>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</si>
  <si>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</si>
  <si>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</si>
  <si>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</si>
  <si>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</si>
  <si>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</si>
  <si>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</si>
  <si>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</si>
  <si>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</si>
  <si>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</si>
  <si>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</si>
  <si>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</si>
  <si>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</si>
  <si>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</si>
  <si>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</si>
  <si>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</si>
  <si>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</si>
  <si>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</si>
  <si>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</si>
  <si>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</si>
  <si>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</si>
  <si>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</si>
  <si>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</si>
  <si>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</si>
  <si>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</si>
  <si>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</si>
  <si>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</si>
  <si>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</si>
  <si>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</si>
  <si>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</si>
  <si>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</si>
  <si>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</si>
  <si>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</si>
  <si>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</si>
  <si>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</si>
  <si>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</si>
  <si>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</si>
  <si>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</si>
  <si>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</si>
  <si>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</si>
  <si>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</si>
  <si>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</si>
  <si>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</si>
  <si>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</si>
  <si>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</si>
  <si>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</si>
  <si>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</si>
  <si>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</si>
  <si>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</si>
  <si>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</si>
  <si>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</si>
  <si>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</si>
  <si>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</si>
  <si>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</si>
  <si>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</si>
  <si>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</si>
  <si>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</si>
  <si>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</si>
  <si>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</si>
  <si>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</si>
  <si>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</si>
  <si>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</si>
  <si>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</si>
  <si>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</si>
  <si>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</si>
  <si>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</si>
  <si>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</si>
  <si>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</si>
  <si>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</si>
  <si>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</si>
  <si>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</si>
  <si>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</si>
  <si>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</si>
  <si>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</si>
  <si>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</si>
  <si>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</si>
  <si>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</si>
  <si>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</si>
  <si>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</si>
  <si>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</si>
  <si>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</si>
  <si>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</si>
  <si>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</si>
  <si>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</si>
  <si>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</si>
  <si>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</si>
  <si>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</si>
  <si>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</si>
  <si>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</si>
  <si>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</si>
  <si>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</si>
  <si>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</si>
  <si>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</si>
  <si>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</si>
  <si>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</si>
  <si>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</si>
  <si>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</si>
  <si>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</si>
  <si>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</si>
  <si>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</si>
  <si>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</si>
  <si>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</si>
  <si>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</si>
  <si>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</si>
  <si>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</si>
  <si>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</si>
  <si>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</si>
  <si>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</si>
  <si>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</si>
  <si>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</si>
  <si>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</si>
  <si>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</si>
  <si>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</si>
  <si>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</si>
  <si>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</si>
  <si>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</si>
  <si>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</si>
  <si>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</si>
  <si>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</si>
  <si>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</si>
  <si>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</si>
  <si>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</si>
  <si>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</si>
  <si>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</si>
  <si>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</si>
  <si>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</si>
  <si>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</si>
  <si>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</si>
  <si>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</si>
  <si>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</si>
  <si>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</si>
  <si>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</si>
  <si>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</si>
  <si>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</si>
  <si>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</si>
  <si>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</si>
  <si>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</si>
  <si>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</si>
  <si>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</si>
  <si>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</si>
  <si>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</si>
  <si>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</si>
  <si>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</si>
  <si>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</si>
  <si>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</si>
  <si>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</si>
  <si>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</si>
  <si>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</si>
  <si>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</si>
  <si>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</si>
  <si>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</si>
  <si>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</si>
  <si>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</si>
  <si>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</si>
  <si>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</si>
  <si>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</si>
  <si>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</si>
  <si>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</si>
  <si>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</si>
  <si>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</si>
  <si>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</si>
  <si>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</si>
  <si>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</si>
  <si>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</si>
  <si>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</si>
  <si>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</si>
  <si>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</si>
  <si>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</si>
  <si>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</si>
  <si>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</si>
  <si>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</si>
  <si>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</si>
  <si>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</si>
  <si>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</si>
  <si>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</si>
  <si>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</si>
  <si>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</si>
  <si>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</si>
  <si>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</si>
  <si>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</si>
  <si>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</si>
  <si>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</si>
  <si>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</si>
  <si>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</si>
  <si>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</si>
  <si>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</si>
  <si>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</si>
  <si>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</si>
  <si>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</si>
  <si>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</si>
  <si>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</si>
  <si>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</si>
  <si>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</si>
  <si>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</si>
  <si>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</si>
  <si>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</si>
  <si>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</si>
  <si>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</si>
  <si>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</si>
  <si>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</si>
  <si>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</si>
  <si>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</si>
  <si>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</si>
  <si>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</si>
  <si>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</si>
  <si>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</si>
  <si>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</si>
  <si>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</si>
  <si>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</si>
  <si>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</si>
  <si>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</si>
  <si>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</si>
  <si>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</si>
  <si>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</si>
  <si>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</si>
  <si>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</si>
  <si>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</si>
  <si>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</si>
  <si>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</si>
  <si>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</si>
  <si>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</si>
  <si>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</si>
  <si>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</si>
  <si>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</si>
  <si>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</si>
  <si>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</si>
  <si>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</si>
  <si>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</si>
  <si>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</si>
  <si>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</si>
  <si>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</si>
  <si>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</si>
  <si>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</si>
  <si>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</si>
  <si>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</si>
  <si>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</si>
  <si>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</si>
  <si>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</si>
  <si>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</si>
  <si>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</si>
  <si>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</si>
  <si>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</si>
  <si>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</si>
  <si>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</si>
  <si>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</si>
  <si>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</si>
  <si>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</si>
  <si>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</si>
  <si>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</si>
  <si>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</si>
  <si>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</si>
  <si>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</si>
  <si>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</si>
  <si>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</si>
  <si>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</si>
  <si>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</si>
  <si>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</si>
  <si>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</si>
  <si>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</si>
  <si>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</si>
  <si>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</si>
  <si>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</si>
  <si>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</si>
  <si>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</si>
  <si>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</si>
  <si>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</si>
  <si>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</si>
  <si>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</si>
  <si>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</si>
  <si>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</si>
  <si>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</si>
  <si>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</si>
  <si>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</si>
  <si>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</si>
  <si>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</si>
  <si>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</si>
  <si>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</si>
  <si>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</si>
  <si>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</si>
  <si>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</si>
  <si>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</si>
  <si>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</si>
  <si>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</si>
  <si>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</si>
  <si>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</si>
  <si>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</si>
  <si>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</si>
  <si>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</si>
  <si>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</si>
  <si>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</si>
  <si>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</si>
  <si>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</si>
  <si>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</si>
  <si>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</si>
  <si>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</si>
  <si>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</si>
  <si>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</si>
  <si>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</si>
  <si>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</si>
  <si>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</si>
  <si>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</si>
  <si>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</si>
  <si>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</si>
  <si>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</si>
  <si>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</si>
  <si>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</si>
  <si>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</si>
  <si>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</si>
  <si>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</si>
  <si>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</si>
  <si>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</si>
  <si>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</si>
  <si>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</si>
  <si>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</si>
  <si>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</si>
  <si>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</si>
  <si>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</si>
  <si>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</si>
  <si>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</si>
  <si>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</si>
  <si>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</si>
  <si>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</si>
  <si>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</si>
  <si>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</si>
  <si>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</si>
  <si>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</si>
  <si>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</si>
  <si>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</si>
  <si>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</si>
  <si>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</si>
  <si>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</si>
  <si>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</si>
  <si>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</si>
  <si>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</si>
  <si>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</si>
  <si>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</si>
  <si>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</si>
  <si>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</si>
  <si>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</si>
  <si>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</si>
  <si>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</si>
  <si>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</si>
  <si>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</si>
  <si>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</si>
  <si>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</si>
  <si>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</si>
  <si>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</si>
  <si>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</si>
  <si>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</si>
  <si>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</si>
  <si>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</si>
  <si>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</si>
  <si>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</si>
  <si>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</si>
  <si>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</si>
  <si>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</si>
  <si>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</si>
  <si>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</si>
  <si>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</si>
  <si>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</si>
  <si>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</si>
  <si>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</si>
  <si>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</si>
  <si>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</si>
  <si>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</si>
  <si>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</si>
  <si>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</si>
  <si>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</si>
  <si>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</si>
  <si>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</si>
  <si>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</si>
  <si>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</si>
  <si>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</si>
  <si>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</si>
  <si>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</si>
  <si>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</si>
  <si>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</si>
  <si>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</si>
  <si>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</si>
  <si>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</si>
  <si>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</si>
  <si>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</si>
  <si>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</si>
  <si>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</si>
  <si>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</si>
  <si>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</si>
  <si>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</si>
  <si>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</si>
  <si>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</si>
  <si>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</si>
  <si>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</si>
  <si>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</si>
  <si>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</si>
  <si>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</si>
  <si>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</si>
  <si>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</si>
  <si>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</si>
  <si>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</si>
  <si>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</si>
  <si>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</si>
  <si>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</si>
  <si>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</si>
  <si>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</si>
  <si>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</si>
  <si>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</si>
  <si>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</si>
  <si>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</si>
  <si>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</si>
  <si>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</si>
  <si>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</si>
  <si>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</si>
  <si>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</si>
  <si>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</si>
  <si>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</si>
  <si>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</si>
  <si>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</si>
  <si>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</si>
  <si>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</si>
  <si>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</si>
  <si>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</si>
  <si>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</si>
  <si>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</si>
  <si>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</si>
  <si>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</si>
  <si>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</si>
  <si>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</si>
  <si>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</si>
  <si>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</si>
  <si>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</si>
  <si>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</si>
  <si>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</si>
  <si>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</si>
  <si>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</si>
  <si>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</si>
  <si>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</si>
  <si>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</si>
  <si>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</si>
  <si>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</si>
  <si>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</si>
  <si>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</si>
  <si>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</si>
  <si>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</si>
  <si>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</si>
  <si>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</si>
  <si>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</si>
  <si>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</si>
  <si>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</si>
  <si>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</si>
  <si>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</si>
  <si>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</si>
  <si>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</si>
  <si>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</si>
  <si>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</si>
  <si>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</si>
  <si>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</si>
  <si>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</si>
  <si>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</si>
  <si>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</si>
  <si>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</si>
  <si>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</si>
  <si>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</si>
  <si>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</si>
  <si>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</si>
  <si>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</si>
  <si>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</si>
  <si>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</si>
  <si>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</si>
  <si>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</si>
  <si>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</si>
  <si>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</si>
  <si>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</si>
  <si>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</si>
  <si>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</si>
  <si>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</si>
  <si>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</si>
  <si>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</si>
  <si>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</si>
  <si>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</si>
  <si>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</si>
  <si>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</si>
  <si>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</si>
  <si>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</si>
  <si>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</si>
  <si>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</si>
  <si>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</si>
  <si>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</si>
  <si>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</si>
  <si>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</si>
  <si>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</si>
  <si>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</si>
  <si>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</si>
  <si>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</si>
  <si>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</si>
  <si>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</si>
  <si>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</si>
  <si>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</si>
  <si>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</si>
  <si>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</si>
  <si>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</si>
  <si>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</si>
  <si>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</si>
  <si>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</si>
  <si>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</si>
  <si>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</si>
  <si>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</si>
  <si>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</si>
  <si>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</si>
  <si>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</si>
  <si>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</si>
  <si>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</si>
  <si>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</si>
  <si>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</si>
  <si>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</si>
  <si>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</si>
  <si>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</si>
  <si>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</si>
  <si>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</si>
  <si>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</si>
  <si>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</si>
  <si>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</si>
  <si>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</si>
  <si>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</si>
  <si>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</si>
  <si>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</si>
  <si>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</si>
  <si>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</si>
  <si>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</si>
  <si>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</si>
  <si>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</si>
  <si>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</si>
  <si>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</si>
  <si>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</si>
  <si>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</si>
  <si>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</si>
  <si>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</si>
  <si>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</si>
  <si>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</si>
  <si>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</si>
  <si>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</si>
  <si>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</si>
  <si>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</si>
  <si>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</si>
  <si>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</si>
  <si>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</si>
  <si>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</si>
  <si>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</si>
  <si>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</si>
  <si>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</si>
  <si>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</si>
  <si>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</si>
  <si>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</si>
  <si>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</si>
  <si>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</si>
  <si>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</si>
  <si>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</si>
  <si>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</si>
  <si>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</si>
  <si>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</si>
  <si>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</si>
  <si>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</si>
  <si>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</si>
  <si>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</si>
  <si>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</si>
  <si>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</si>
  <si>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</si>
  <si>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</si>
  <si>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</si>
  <si>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</si>
  <si>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</si>
  <si>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</si>
  <si>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</si>
  <si>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</si>
  <si>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</si>
  <si>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</si>
  <si>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</si>
  <si>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</si>
  <si>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</si>
  <si>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</si>
  <si>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</si>
  <si>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</si>
  <si>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</si>
  <si>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</si>
  <si>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</si>
  <si>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</si>
  <si>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</si>
  <si>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</si>
  <si>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</si>
  <si>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</si>
  <si>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</si>
  <si>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</si>
  <si>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</si>
  <si>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</si>
  <si>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</si>
  <si>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</si>
  <si>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</si>
  <si>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</si>
  <si>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</si>
  <si>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</si>
  <si>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</si>
  <si>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</si>
  <si>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</si>
  <si>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</si>
  <si>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</si>
  <si>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</si>
  <si>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</si>
  <si>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</si>
  <si>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</si>
  <si>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</si>
  <si>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</si>
  <si>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</si>
  <si>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</si>
  <si>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</si>
  <si>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</si>
  <si>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</si>
  <si>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</si>
  <si>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</si>
  <si>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</si>
  <si>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</si>
  <si>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</si>
  <si>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</si>
  <si>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</si>
  <si>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</si>
  <si>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</si>
  <si>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</si>
  <si>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</si>
  <si>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</si>
  <si>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</si>
  <si>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</si>
  <si>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</si>
  <si>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</si>
  <si>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</si>
  <si>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</si>
  <si>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</si>
  <si>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</si>
  <si>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</si>
  <si>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</si>
  <si>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</si>
  <si>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</si>
  <si>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</si>
  <si>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</si>
  <si>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</si>
  <si>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</si>
  <si>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</si>
  <si>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</si>
  <si>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</si>
  <si>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</si>
  <si>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</si>
  <si>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</si>
  <si>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</si>
  <si>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</si>
  <si>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</si>
  <si>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</si>
  <si>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</si>
  <si>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</si>
  <si>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</si>
  <si>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</si>
  <si>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</si>
  <si>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</si>
  <si>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</si>
  <si>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</si>
  <si>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</si>
  <si>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</si>
  <si>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</si>
  <si>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</si>
  <si>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</si>
  <si>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</si>
  <si>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</si>
  <si>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</si>
  <si>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</si>
  <si>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</si>
  <si>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</si>
  <si>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</si>
  <si>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</si>
  <si>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</si>
  <si>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</si>
  <si>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</si>
  <si>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</si>
  <si>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</si>
  <si>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</si>
  <si>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</si>
  <si>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</si>
  <si>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</si>
  <si>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</si>
  <si>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</si>
  <si>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</si>
  <si>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</si>
  <si>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</si>
  <si>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</si>
  <si>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</si>
  <si>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</si>
  <si>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</si>
  <si>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</si>
  <si>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</si>
  <si>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</si>
  <si>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</si>
  <si>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</si>
  <si>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</si>
  <si>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</si>
  <si>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</si>
  <si>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</si>
  <si>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</si>
  <si>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</si>
  <si>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</si>
  <si>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</si>
  <si>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</si>
  <si>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</si>
  <si>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</si>
  <si>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</si>
  <si>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</si>
  <si>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</si>
  <si>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</si>
  <si>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</si>
  <si>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</si>
  <si>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</si>
  <si>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</si>
  <si>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</si>
  <si>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</si>
  <si>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</si>
  <si>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</si>
  <si>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</si>
  <si>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</si>
  <si>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</si>
  <si>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</si>
  <si>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</si>
  <si>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</si>
  <si>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</si>
  <si>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</si>
  <si>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</si>
  <si>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</si>
  <si>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</si>
  <si>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</si>
  <si>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</si>
  <si>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</si>
  <si>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</si>
  <si>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</si>
  <si>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</si>
  <si>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</si>
  <si>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</si>
  <si>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</si>
  <si>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</si>
  <si>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</si>
  <si>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</si>
  <si>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</si>
  <si>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</si>
  <si>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</si>
  <si>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</si>
  <si>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</si>
  <si>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</si>
  <si>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</si>
  <si>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</si>
  <si>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</si>
  <si>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</si>
  <si>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</si>
  <si>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</si>
  <si>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</si>
  <si>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</si>
  <si>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</si>
  <si>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</si>
  <si>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</si>
  <si>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</si>
  <si>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</si>
  <si>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</si>
  <si>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</si>
  <si>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</si>
  <si>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</si>
  <si>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</si>
  <si>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</si>
  <si>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</si>
  <si>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</si>
  <si>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</si>
  <si>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</si>
  <si>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</si>
  <si>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</si>
  <si>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</si>
  <si>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</si>
  <si>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</si>
  <si>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</si>
  <si>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</si>
  <si>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</si>
  <si>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</si>
  <si>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</si>
  <si>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</si>
  <si>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</si>
  <si>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</si>
  <si>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</si>
  <si>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</si>
  <si>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</si>
  <si>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</si>
  <si>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</si>
  <si>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</si>
  <si>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</si>
  <si>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</si>
  <si>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</si>
  <si>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</si>
  <si>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</si>
  <si>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</si>
  <si>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</si>
  <si>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</si>
  <si>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</si>
  <si>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</si>
  <si>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</si>
  <si>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</si>
  <si>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</si>
  <si>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</si>
  <si>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</si>
  <si>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</si>
  <si>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</si>
  <si>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</si>
  <si>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</si>
  <si>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</si>
  <si>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</si>
  <si>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</si>
  <si>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</si>
  <si>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</si>
  <si>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</si>
  <si>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</si>
  <si>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</si>
  <si>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</si>
  <si>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</si>
  <si>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</si>
  <si>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</si>
  <si>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</si>
  <si>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</si>
  <si>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</si>
  <si>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</si>
  <si>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</si>
  <si>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</si>
  <si>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</si>
  <si>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</si>
  <si>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</si>
  <si>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</si>
  <si>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</si>
  <si>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</si>
  <si>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</si>
  <si>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</si>
  <si>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</si>
  <si>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</si>
  <si>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</si>
  <si>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</si>
  <si>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</si>
  <si>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</si>
  <si>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</si>
  <si>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</si>
  <si>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</si>
  <si>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</si>
  <si>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</si>
  <si>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</si>
  <si>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</si>
  <si>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</si>
  <si>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</si>
  <si>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</si>
  <si>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</si>
  <si>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</si>
  <si>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</si>
  <si>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</si>
  <si>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</si>
  <si>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</si>
  <si>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</si>
  <si>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</si>
  <si>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</si>
  <si>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</si>
  <si>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</si>
  <si>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</si>
  <si>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</si>
  <si>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</si>
  <si>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</si>
  <si>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</si>
  <si>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</si>
  <si>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</si>
  <si>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</si>
  <si>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</si>
  <si>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</si>
  <si>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</si>
  <si>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</si>
  <si>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</si>
  <si>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</si>
  <si>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</si>
  <si>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</si>
  <si>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</si>
  <si>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</si>
  <si>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</si>
  <si>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</si>
  <si>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</si>
  <si>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</si>
  <si>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</si>
  <si>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</si>
  <si>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</si>
  <si>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</si>
  <si>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</si>
  <si>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</si>
  <si>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</si>
  <si>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</si>
  <si>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</si>
  <si>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</si>
  <si>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</si>
  <si>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</si>
  <si>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</si>
  <si>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</si>
  <si>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</si>
  <si>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</si>
  <si>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</si>
  <si>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</si>
  <si>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</si>
  <si>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</si>
  <si>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</si>
  <si>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</si>
  <si>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</si>
  <si>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</si>
  <si>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</si>
  <si>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</si>
  <si>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</si>
  <si>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</si>
  <si>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</si>
  <si>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</si>
  <si>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</si>
  <si>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</si>
  <si>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</si>
  <si>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</si>
  <si>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</si>
  <si>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</si>
  <si>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</si>
  <si>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</si>
  <si>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</si>
  <si>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</si>
  <si>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</si>
  <si>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</si>
  <si>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</si>
  <si>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</si>
  <si>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</si>
  <si>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</si>
  <si>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</si>
  <si>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</si>
  <si>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</si>
  <si>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</si>
  <si>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</si>
  <si>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</si>
  <si>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</si>
  <si>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</si>
  <si>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</si>
  <si>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</si>
  <si>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</si>
  <si>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</si>
  <si>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</si>
  <si>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</si>
  <si>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</si>
  <si>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</si>
  <si>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</si>
  <si>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</si>
  <si>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</si>
  <si>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</si>
  <si>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</si>
  <si>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</si>
  <si>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</si>
  <si>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</si>
  <si>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</si>
  <si>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</si>
  <si>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</si>
  <si>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</si>
  <si>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</si>
  <si>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</si>
  <si>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</si>
  <si>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</si>
  <si>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</si>
  <si>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</si>
  <si>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</si>
  <si>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</si>
  <si>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</si>
  <si>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</si>
  <si>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</si>
  <si>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</si>
  <si>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</si>
  <si>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</si>
  <si>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</si>
  <si>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</si>
  <si>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</si>
  <si>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</si>
  <si>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</si>
  <si>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</si>
  <si>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</si>
  <si>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</si>
  <si>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</si>
  <si>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</si>
  <si>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</si>
  <si>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</si>
  <si>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</si>
  <si>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</si>
  <si>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</si>
  <si>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</si>
  <si>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</si>
  <si>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</si>
  <si>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</si>
  <si>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</si>
  <si>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</si>
  <si>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</si>
  <si>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</si>
  <si>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</si>
  <si>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</si>
  <si>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</si>
  <si>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</si>
  <si>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</si>
  <si>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</si>
  <si>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</si>
  <si>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</si>
  <si>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</si>
  <si>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</si>
  <si>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</si>
  <si>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</si>
  <si>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</si>
  <si>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</si>
  <si>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</si>
  <si>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</si>
  <si>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</si>
  <si>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</si>
  <si>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</si>
  <si>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</si>
  <si>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</si>
  <si>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</si>
  <si>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</si>
  <si>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</si>
  <si>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</si>
  <si>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</si>
  <si>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</si>
  <si>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</si>
  <si>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</si>
  <si>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</si>
  <si>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</si>
  <si>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</si>
  <si>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</si>
  <si>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</si>
  <si>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</si>
  <si>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</si>
  <si>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</si>
  <si>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</si>
  <si>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</si>
  <si>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</si>
  <si>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</si>
  <si>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</si>
  <si>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</si>
  <si>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</si>
  <si>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</si>
  <si>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</si>
  <si>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</si>
  <si>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</si>
  <si>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</si>
  <si>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</si>
  <si>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</si>
  <si>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</si>
  <si>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</si>
  <si>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</si>
  <si>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</si>
  <si>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</si>
  <si>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</si>
  <si>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</si>
  <si>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</si>
  <si>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</si>
  <si>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</si>
  <si>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</si>
  <si>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</si>
  <si>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</si>
  <si>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</si>
  <si>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</si>
  <si>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</si>
  <si>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</si>
  <si>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</si>
  <si>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</si>
  <si>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</si>
  <si>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</si>
  <si>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</si>
  <si>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</si>
  <si>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</si>
  <si>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</si>
  <si>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</si>
  <si>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</si>
  <si>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</si>
  <si>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</si>
  <si>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</si>
  <si>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</si>
  <si>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</si>
  <si>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</si>
  <si>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</si>
  <si>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</si>
  <si>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</si>
  <si>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</si>
  <si>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</si>
  <si>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</si>
  <si>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</si>
  <si>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</si>
  <si>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</si>
  <si>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</si>
  <si>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</si>
  <si>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</si>
  <si>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</si>
  <si>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</si>
  <si>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</si>
  <si>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</si>
  <si>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</si>
  <si>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</si>
  <si>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</si>
  <si>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</si>
  <si>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</si>
  <si>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</si>
  <si>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</si>
  <si>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</si>
  <si>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</si>
  <si>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</si>
  <si>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</si>
  <si>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</si>
  <si>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</si>
  <si>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</si>
  <si>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</si>
  <si>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</si>
  <si>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</si>
  <si>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</si>
  <si>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</si>
  <si>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</si>
  <si>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</si>
  <si>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</si>
  <si>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</si>
  <si>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</si>
  <si>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</si>
  <si>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</si>
  <si>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</si>
  <si>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</si>
  <si>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</si>
  <si>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</si>
  <si>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</si>
  <si>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</si>
  <si>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</si>
  <si>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</si>
  <si>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</si>
  <si>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</si>
  <si>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</si>
  <si>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</si>
  <si>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</si>
  <si>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</si>
  <si>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</si>
  <si>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</si>
  <si>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</si>
  <si>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</si>
  <si>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</si>
  <si>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</si>
  <si>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</si>
  <si>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</si>
  <si>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</si>
  <si>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</si>
  <si>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</si>
  <si>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</si>
  <si>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</si>
  <si>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</si>
  <si>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</si>
  <si>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</si>
  <si>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</si>
  <si>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</si>
  <si>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</si>
  <si>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</si>
  <si>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</si>
  <si>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</si>
  <si>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</si>
  <si>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</si>
  <si>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</si>
  <si>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</si>
  <si>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</si>
  <si>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</si>
  <si>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</si>
  <si>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</si>
  <si>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</si>
  <si>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</si>
  <si>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</si>
  <si>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</si>
  <si>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</si>
  <si>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</si>
  <si>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</si>
  <si>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</si>
  <si>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</si>
  <si>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</si>
  <si>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</si>
  <si>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</si>
  <si>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</si>
  <si>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</si>
  <si>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</si>
  <si>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</si>
  <si>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</si>
  <si>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</si>
  <si>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</si>
  <si>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</si>
  <si>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</si>
  <si>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</si>
  <si>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</si>
  <si>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</si>
  <si>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</si>
  <si>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</si>
  <si>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</si>
  <si>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</si>
  <si>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</si>
  <si>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</si>
  <si>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</si>
  <si>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</si>
  <si>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</si>
  <si>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</si>
  <si>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</si>
  <si>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</si>
  <si>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</si>
  <si>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</si>
  <si>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</si>
  <si>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</si>
  <si>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</si>
  <si>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</si>
  <si>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</si>
  <si>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</si>
  <si>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</si>
  <si>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</si>
  <si>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</si>
  <si>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</si>
  <si>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</si>
  <si>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</si>
  <si>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</si>
  <si>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</si>
  <si>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</si>
  <si>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</si>
  <si>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</si>
  <si>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</si>
  <si>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</si>
  <si>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</si>
  <si>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</si>
  <si>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</si>
  <si>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</si>
  <si>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</si>
  <si>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</si>
  <si>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</si>
  <si>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</si>
  <si>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</si>
  <si>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</si>
  <si>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</si>
  <si>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</si>
  <si>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</si>
  <si>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</si>
  <si>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</si>
  <si>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</si>
  <si>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</si>
  <si>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</si>
  <si>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</si>
  <si>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</si>
  <si>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</si>
  <si>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</si>
  <si>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</si>
  <si>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</si>
  <si>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</si>
  <si>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</si>
  <si>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</si>
  <si>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</si>
  <si>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</si>
  <si>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</si>
  <si>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</si>
  <si>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</si>
  <si>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</si>
  <si>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</si>
  <si>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</si>
  <si>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</si>
  <si>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</si>
  <si>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</si>
  <si>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</si>
  <si>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</si>
  <si>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</si>
  <si>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</si>
  <si>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</si>
  <si>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</si>
  <si>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</si>
  <si>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</si>
  <si>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</si>
  <si>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</si>
  <si>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</si>
  <si>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</si>
  <si>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</si>
  <si>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</si>
  <si>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</si>
  <si>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</si>
  <si>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</si>
  <si>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</si>
  <si>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</si>
  <si>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</si>
  <si>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</si>
  <si>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</si>
  <si>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</si>
  <si>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</si>
  <si>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</si>
  <si>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</si>
  <si>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</si>
  <si>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</si>
  <si>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</si>
  <si>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</si>
  <si>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</si>
  <si>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</si>
  <si>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</si>
  <si>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</si>
  <si>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</si>
  <si>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</si>
  <si>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</si>
  <si>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</si>
  <si>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</si>
  <si>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</si>
  <si>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</si>
  <si>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</si>
  <si>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</si>
  <si>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</si>
  <si>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</si>
  <si>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</si>
  <si>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</si>
  <si>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</si>
  <si>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</si>
  <si>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</si>
  <si>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</si>
  <si>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</si>
  <si>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</si>
  <si>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</si>
  <si>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</si>
  <si>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</si>
  <si>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</si>
  <si>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</si>
  <si>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</si>
  <si>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</si>
  <si>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</si>
  <si>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</si>
  <si>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</si>
  <si>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</si>
  <si>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</si>
  <si>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</si>
  <si>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</si>
  <si>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</si>
  <si>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</si>
  <si>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</si>
  <si>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</si>
  <si>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</si>
  <si>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</si>
  <si>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</si>
  <si>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</si>
  <si>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</si>
  <si>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</si>
  <si>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</si>
  <si>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</si>
  <si>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</si>
  <si>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</si>
  <si>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</si>
  <si>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</si>
  <si>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</si>
  <si>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</si>
  <si>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</si>
  <si>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</si>
  <si>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</si>
  <si>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</si>
  <si>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</si>
  <si>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</si>
  <si>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</si>
  <si>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</si>
  <si>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</si>
  <si>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</si>
  <si>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</si>
  <si>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</si>
  <si>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</si>
  <si>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</si>
  <si>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</si>
  <si>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</si>
  <si>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</si>
  <si>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</si>
  <si>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</si>
  <si>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</si>
  <si>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</si>
  <si>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</si>
  <si>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</si>
  <si>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</si>
  <si>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</si>
  <si>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</si>
  <si>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</si>
  <si>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</si>
  <si>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</si>
  <si>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</si>
  <si>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</si>
  <si>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</si>
  <si>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</si>
  <si>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</si>
  <si>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</si>
  <si>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</si>
  <si>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</si>
  <si>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</si>
  <si>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</si>
  <si>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</si>
  <si>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</si>
  <si>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</si>
  <si>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</si>
  <si>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</si>
  <si>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</si>
  <si>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</si>
  <si>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</si>
  <si>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</si>
  <si>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</si>
  <si>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</si>
  <si>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</si>
  <si>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</si>
  <si>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</si>
  <si>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</si>
  <si>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</si>
  <si>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</si>
  <si>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</si>
  <si>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</si>
  <si>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</si>
  <si>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</si>
  <si>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</si>
  <si>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</si>
  <si>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</si>
  <si>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</si>
  <si>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</si>
  <si>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</si>
  <si>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</si>
  <si>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</si>
  <si>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</si>
  <si>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</si>
  <si>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</si>
  <si>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</si>
  <si>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</si>
  <si>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</si>
  <si>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</si>
  <si>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</si>
  <si>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</si>
  <si>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</si>
  <si>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</si>
  <si>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</si>
  <si>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</si>
  <si>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</si>
  <si>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</si>
  <si>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</si>
  <si>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</si>
  <si>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</si>
  <si>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</si>
  <si>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</si>
  <si>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</si>
  <si>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</si>
  <si>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</si>
  <si>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</si>
  <si>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</si>
  <si>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</si>
  <si>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</si>
  <si>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</si>
  <si>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</si>
  <si>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</si>
  <si>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</si>
  <si>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</si>
  <si>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</si>
  <si>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</si>
  <si>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</si>
  <si>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</si>
  <si>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</si>
  <si>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</si>
  <si>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</si>
  <si>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</si>
  <si>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</si>
  <si>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</si>
  <si>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</si>
  <si>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</si>
  <si>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</si>
  <si>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</si>
  <si>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</si>
  <si>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</si>
  <si>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</si>
  <si>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</si>
  <si>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</si>
  <si>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</si>
  <si>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</si>
  <si>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</si>
  <si>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</si>
  <si>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</si>
  <si>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</si>
  <si>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</si>
  <si>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</si>
  <si>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</si>
  <si>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</si>
  <si>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</si>
  <si>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</si>
  <si>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</si>
  <si>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</si>
  <si>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</si>
  <si>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</si>
  <si>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</si>
  <si>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</si>
  <si>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</si>
  <si>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</si>
  <si>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</si>
  <si>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</si>
  <si>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</si>
  <si>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</si>
  <si>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</si>
  <si>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</si>
  <si>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</si>
  <si>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</si>
  <si>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</si>
  <si>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</si>
  <si>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</si>
  <si>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</si>
  <si>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</si>
  <si>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</si>
  <si>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</si>
  <si>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</si>
  <si>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</si>
  <si>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</si>
  <si>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</si>
  <si>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</si>
  <si>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</si>
  <si>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</si>
  <si>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</si>
  <si>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</si>
  <si>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</si>
  <si>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</si>
  <si>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</si>
  <si>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</si>
  <si>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</si>
  <si>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</si>
  <si>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</si>
  <si>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</si>
  <si>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</si>
  <si>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</si>
  <si>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</si>
  <si>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</si>
  <si>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</si>
  <si>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</si>
  <si>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</si>
  <si>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</si>
  <si>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</si>
  <si>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</si>
  <si>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</si>
  <si>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</si>
  <si>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</si>
  <si>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</si>
  <si>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</si>
  <si>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</si>
  <si>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</si>
  <si>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</si>
  <si>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</si>
  <si>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</si>
  <si>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</si>
  <si>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</si>
  <si>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</si>
  <si>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</si>
  <si>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</si>
  <si>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</si>
  <si>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</si>
  <si>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</si>
  <si>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</si>
  <si>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</si>
  <si>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</si>
  <si>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</si>
  <si>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</si>
  <si>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</si>
  <si>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</si>
  <si>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</si>
  <si>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</si>
  <si>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</si>
  <si>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</si>
  <si>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</si>
  <si>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</si>
  <si>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</si>
  <si>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</si>
  <si>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</si>
  <si>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</si>
  <si>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</si>
  <si>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</si>
  <si>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</si>
  <si>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</si>
  <si>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</si>
  <si>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</si>
  <si>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</si>
  <si>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</si>
  <si>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</si>
  <si>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</si>
  <si>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</si>
  <si>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</si>
  <si>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</si>
  <si>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</si>
  <si>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</si>
  <si>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</si>
  <si>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</si>
  <si>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</si>
  <si>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</si>
  <si>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</si>
  <si>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</si>
  <si>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</si>
  <si>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</si>
  <si>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</si>
  <si>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</si>
  <si>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</si>
  <si>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</si>
  <si>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</si>
  <si>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</si>
  <si>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</si>
  <si>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</si>
  <si>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</si>
  <si>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</si>
  <si>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</si>
  <si>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</si>
  <si>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</si>
  <si>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</si>
  <si>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</si>
  <si>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</si>
  <si>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</si>
  <si>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</si>
  <si>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</si>
  <si>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</si>
  <si>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</si>
  <si>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</si>
  <si>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</si>
  <si>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</si>
  <si>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</si>
  <si>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</si>
  <si>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</si>
  <si>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</si>
  <si>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</si>
  <si>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</si>
  <si>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</si>
  <si>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</si>
  <si>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</si>
  <si>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</si>
  <si>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</si>
  <si>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</si>
  <si>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</si>
  <si>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</si>
  <si>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</si>
  <si>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</si>
  <si>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</si>
  <si>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</si>
  <si>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</si>
  <si>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</si>
  <si>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</si>
  <si>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</si>
  <si>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</si>
  <si>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</si>
  <si>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</si>
  <si>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</si>
  <si>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</si>
  <si>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</si>
  <si>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</si>
  <si>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</si>
  <si>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</si>
  <si>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</si>
  <si>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</si>
  <si>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</si>
  <si>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</si>
  <si>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</si>
  <si>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</si>
  <si>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</si>
  <si>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</si>
  <si>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</si>
  <si>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</si>
  <si>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</si>
  <si>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</si>
  <si>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</si>
  <si>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</si>
  <si>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</si>
  <si>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</si>
  <si>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</si>
  <si>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</si>
  <si>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</si>
  <si>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</si>
  <si>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</si>
  <si>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</si>
  <si>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</si>
  <si>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</si>
  <si>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</si>
  <si>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</si>
  <si>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</si>
  <si>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</si>
  <si>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</si>
  <si>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</si>
  <si>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</si>
  <si>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</si>
  <si>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</si>
  <si>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</si>
  <si>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</si>
  <si>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</si>
  <si>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</si>
  <si>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</si>
  <si>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</si>
  <si>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</si>
  <si>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</si>
  <si>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</si>
  <si>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</si>
  <si>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</si>
  <si>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</si>
  <si>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</si>
  <si>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</si>
  <si>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</si>
  <si>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</si>
  <si>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</si>
  <si>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</si>
  <si>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</si>
  <si>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</si>
  <si>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</si>
  <si>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</si>
  <si>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</si>
  <si>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</si>
  <si>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</si>
  <si>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</si>
  <si>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</si>
  <si>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</si>
  <si>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</si>
  <si>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</si>
  <si>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</si>
  <si>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</si>
  <si>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</si>
  <si>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</si>
  <si>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</si>
  <si>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</si>
  <si>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</si>
  <si>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</si>
  <si>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</si>
  <si>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</si>
  <si>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</si>
  <si>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</si>
  <si>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</si>
  <si>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</si>
  <si>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</si>
  <si>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</si>
  <si>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</si>
  <si>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</si>
  <si>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</si>
  <si>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</si>
  <si>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</si>
  <si>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</si>
  <si>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</si>
  <si>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</si>
  <si>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</si>
  <si>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</si>
  <si>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</si>
  <si>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</si>
  <si>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</si>
  <si>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</si>
  <si>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</si>
  <si>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</si>
  <si>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</si>
  <si>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</si>
  <si>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</si>
  <si>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</si>
  <si>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</si>
  <si>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</si>
  <si>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</si>
  <si>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</si>
  <si>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</si>
  <si>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</si>
  <si>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</si>
  <si>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</si>
  <si>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</si>
  <si>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</si>
  <si>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</si>
  <si>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</si>
  <si>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</si>
  <si>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</si>
  <si>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</si>
  <si>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</si>
  <si>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</si>
  <si>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</si>
  <si>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</si>
  <si>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</si>
  <si>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</si>
  <si>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</si>
  <si>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</si>
  <si>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</si>
  <si>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</si>
  <si>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</si>
  <si>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</si>
  <si>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</si>
  <si>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</si>
  <si>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</si>
  <si>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</si>
  <si>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</si>
  <si>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</si>
  <si>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</si>
  <si>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</si>
  <si>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</si>
  <si>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</si>
  <si>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</si>
  <si>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</si>
  <si>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</si>
  <si>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</si>
  <si>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</si>
  <si>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</si>
  <si>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</si>
  <si>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</si>
  <si>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</si>
  <si>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</si>
  <si>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</si>
  <si>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</si>
  <si>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</si>
  <si>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</si>
  <si>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</si>
  <si>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</si>
  <si>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</si>
  <si>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</si>
  <si>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</si>
  <si>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</si>
  <si>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</si>
  <si>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</si>
  <si>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</si>
  <si>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</si>
  <si>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</si>
  <si>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</si>
  <si>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</si>
  <si>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</si>
  <si>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</si>
  <si>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</si>
  <si>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</si>
  <si>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</si>
  <si>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</si>
  <si>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</si>
  <si>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</si>
  <si>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</si>
  <si>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f - plnenie úloh verejného záujmu v športe</t>
  </si>
  <si>
    <t>1</t>
  </si>
  <si>
    <t>VF250080</t>
  </si>
  <si>
    <t>56719566</t>
  </si>
  <si>
    <t>elvesport s.r.o., Bratislava</t>
  </si>
  <si>
    <t>2</t>
  </si>
  <si>
    <t>252001641</t>
  </si>
  <si>
    <t>36556858</t>
  </si>
  <si>
    <t>Firma KOŠÍK - siete s.r.o., Nové Zámky</t>
  </si>
  <si>
    <t>2025005</t>
  </si>
  <si>
    <t xml:space="preserve">KND RESORTS s.r.o., Veľké Úľany
</t>
  </si>
  <si>
    <t>47154225</t>
  </si>
  <si>
    <t>4</t>
  </si>
  <si>
    <t>VF250502</t>
  </si>
  <si>
    <t>Organizácia podujatia:
Turnaj J. Szikoru
miesto konania: Tvrdošovce
termín: 19.7.2025
zápasová lopta, tričko s potlačou</t>
  </si>
  <si>
    <t>Organizácia podujatia:
Turnaj J. Szikoru
miesto konania: Tvrdošovce
termín (od-do): 19.7.2025
poháre, medaile</t>
  </si>
  <si>
    <t>Organizácia podujatia:
Turnaj J. Szikoru
miesto konania: Tvrdošovce
termín (od-do): 19.7.2025
občerstvenie</t>
  </si>
  <si>
    <t>Organizácia podujatia:
Turnaj J. Szikoru
miesto konania: Tvrdošovce
termín (od-do): 19.7.2025
plaketa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</si>
</sst>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202" val="19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4"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4" t="s">
        <v>1332</v>
      </c>
      <c r="C10" s="205"/>
      <c r="D10" s="205"/>
    </row>
    <row r="11" spans="1:4" s="18" customFormat="1" ht="42.75" customHeight="1" x14ac:dyDescent="0.2">
      <c r="A11" s="294" t="s">
        <v>1333</v>
      </c>
      <c r="C11" s="205"/>
      <c r="D11" s="205"/>
    </row>
    <row r="12" spans="1:4" s="18" customFormat="1" ht="20.45" customHeight="1" x14ac:dyDescent="0.2">
      <c r="A12" s="302" t="s">
        <v>1352</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1353</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6" customHeight="1" x14ac:dyDescent="0.2"/>
    <row r="33" spans="1:3" ht="15.75" customHeight="1" x14ac:dyDescent="0.2">
      <c r="A33" s="19" t="s">
        <v>1335</v>
      </c>
    </row>
    <row r="34" spans="1:3" ht="12.6"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1339</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7" customHeight="1" x14ac:dyDescent="0.2">
      <c r="A60" s="23" t="s">
        <v>1344</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1363</v>
      </c>
    </row>
    <row r="73" spans="1:1" ht="38.25" x14ac:dyDescent="0.2">
      <c r="A73" s="23" t="s">
        <v>1364</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5"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1349</v>
      </c>
    </row>
    <row r="133" spans="1:1" ht="61.5" customHeight="1" x14ac:dyDescent="0.2">
      <c r="A133" s="301" t="s">
        <v>1361</v>
      </c>
    </row>
    <row r="134" spans="1:1" x14ac:dyDescent="0.2">
      <c r="A134" s="260" t="s">
        <v>1362</v>
      </c>
    </row>
    <row r="135" spans="1:1" ht="102" x14ac:dyDescent="0.2">
      <c r="A135" s="301" t="s">
        <v>1350</v>
      </c>
    </row>
    <row r="136" spans="1:1" x14ac:dyDescent="0.2">
      <c r="A136"/>
    </row>
    <row r="137" spans="1:1" ht="71.45" customHeight="1" x14ac:dyDescent="0.2">
      <c r="A137" s="300"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Športový klub obce Tvrdošovce, Nová cesta 592/3, Tvrdošovce, 941 10</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c r="N6" s="137" t="str">
        <f t="shared" si="0"/>
        <v>f - plnenie úloh verejného záujmu v športe</v>
      </c>
      <c r="O6" s="137" t="s">
        <v>349</v>
      </c>
      <c r="P6" s="137" t="str">
        <f>Spolu!B22</f>
        <v>plnenie úloh verejného záujmu v športe</v>
      </c>
    </row>
    <row r="7" spans="1:16" x14ac:dyDescent="0.2">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85" t="s">
        <v>1285</v>
      </c>
      <c r="C14" s="386"/>
      <c r="F14" s="311"/>
      <c r="N14" s="137" t="str">
        <f t="shared" si="0"/>
        <v xml:space="preserve">n - </v>
      </c>
      <c r="O14" s="137" t="s">
        <v>364</v>
      </c>
    </row>
    <row r="15" spans="1:16" ht="34.35" customHeight="1" x14ac:dyDescent="0.2">
      <c r="A15" s="139" t="s">
        <v>1286</v>
      </c>
      <c r="B15" s="385"/>
      <c r="C15" s="386"/>
      <c r="F15" s="388"/>
      <c r="N15" s="137" t="str">
        <f t="shared" si="0"/>
        <v xml:space="preserve">o - </v>
      </c>
      <c r="O15" s="137" t="s">
        <v>365</v>
      </c>
    </row>
    <row r="16" spans="1:16" x14ac:dyDescent="0.2">
      <c r="A16" s="139" t="s">
        <v>1270</v>
      </c>
      <c r="B16" s="142">
        <f>F8</f>
        <v>0</v>
      </c>
      <c r="C16" s="137"/>
      <c r="F16" s="388"/>
      <c r="N16" s="137" t="str">
        <f t="shared" si="0"/>
        <v xml:space="preserve">p - </v>
      </c>
      <c r="O16" s="137" t="s">
        <v>366</v>
      </c>
    </row>
    <row r="17" spans="1:16" ht="32.1" customHeight="1" x14ac:dyDescent="0.2">
      <c r="A17" s="139" t="s">
        <v>1273</v>
      </c>
      <c r="B17" s="142">
        <f>F9</f>
        <v>0</v>
      </c>
      <c r="C17" s="137"/>
      <c r="F17" s="388"/>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00654701</v>
      </c>
      <c r="F19" s="145" t="s">
        <v>1271</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1276</v>
      </c>
      <c r="G21" s="284">
        <v>421947749446</v>
      </c>
      <c r="H21" s="148"/>
      <c r="N21" s="137" t="str">
        <f>O21&amp;" - "&amp;P21</f>
        <v>026 01 - Šport pre všetkých, školský a univerzitný šport</v>
      </c>
      <c r="O21" s="137" t="s">
        <v>317</v>
      </c>
      <c r="P21" s="137" t="s">
        <v>318</v>
      </c>
    </row>
    <row r="22" spans="1:16" x14ac:dyDescent="0.2">
      <c r="A22" s="137"/>
      <c r="B22" s="137"/>
      <c r="F22" s="147" t="s">
        <v>1277</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1278</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389" t="s">
        <v>1291</v>
      </c>
      <c r="B2" s="389"/>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45688</v>
      </c>
      <c r="D1" s="26"/>
      <c r="G1" s="252">
        <v>45688</v>
      </c>
    </row>
    <row r="2" spans="1:7" ht="15" x14ac:dyDescent="0.25">
      <c r="A2" s="28"/>
      <c r="B2" s="28"/>
      <c r="G2" s="252">
        <v>45716</v>
      </c>
    </row>
    <row r="3" spans="1:7" ht="14.25" x14ac:dyDescent="0.2">
      <c r="A3" s="30" t="s">
        <v>312</v>
      </c>
      <c r="B3" s="338" t="str">
        <f>INDEX(Adr!B:B,Doklady!B102+1)</f>
        <v>Športový klub obce Tvrdošovce</v>
      </c>
      <c r="C3" s="338"/>
      <c r="D3" s="338"/>
      <c r="G3" s="252">
        <v>45747</v>
      </c>
    </row>
    <row r="4" spans="1:7" ht="14.25" x14ac:dyDescent="0.2">
      <c r="A4" s="30" t="s">
        <v>313</v>
      </c>
      <c r="B4" s="29" t="str">
        <f>RIGHT("0000"&amp;INDEX(Adr!A:A,Doklady!B102+1),8)</f>
        <v>00654701</v>
      </c>
      <c r="G4" s="252">
        <v>45777</v>
      </c>
    </row>
    <row r="5" spans="1:7" ht="14.25" x14ac:dyDescent="0.2">
      <c r="A5" s="30" t="s">
        <v>314</v>
      </c>
      <c r="B5" s="29" t="str">
        <f>INDEX(Adr!D:D,Doklady!B102+1)&amp;", "&amp;INDEX(Adr!E:E,Doklady!B102+1)</f>
        <v>Nová cesta 592/3, Tvrdošovce</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2000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2000</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3"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0" t="s">
        <v>329</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
      <c r="B3" s="160" t="s">
        <v>59</v>
      </c>
      <c r="C3" s="351" t="str">
        <f>INDEX(Adr!B2:B242,Doklady!B102)</f>
        <v>Športový klub obce Tvrdošovce</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INDEX(Adr!A2:A242,Doklady!B102)</f>
        <v>00654701</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INDEX(Adr!D2:D242,Doklady!B102)&amp;", "&amp;INDEX(Adr!E2:E242,Doklady!B102)&amp;", "&amp;INDEX(Adr!F2:F242,Doklady!B102)</f>
        <v>Nová cesta 592/3, Tvrdošovce, 941 10</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25">
      <c r="A10" s="69" t="s">
        <v>317</v>
      </c>
      <c r="B10" s="70" t="s">
        <v>318</v>
      </c>
      <c r="C10" s="126">
        <f>SUMIF(FP!J:J,Doklady!$B$1&amp;A10,FP!D:D)</f>
        <v>2000</v>
      </c>
      <c r="D10" s="126">
        <f>C10-E10</f>
        <v>1995.02</v>
      </c>
      <c r="E10" s="343">
        <f>SUMIF(K:K,A10,I:I)</f>
        <v>4.9800000000000182</v>
      </c>
      <c r="F10" s="344"/>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25">
      <c r="A12" s="69" t="s">
        <v>321</v>
      </c>
      <c r="B12" s="70" t="s">
        <v>322</v>
      </c>
      <c r="C12" s="126">
        <f>SUMIF(FP!J:J,Doklady!$B$1&amp;A12,FP!D:D)</f>
        <v>0</v>
      </c>
      <c r="D12" s="126">
        <f>C12-E12</f>
        <v>0</v>
      </c>
      <c r="E12" s="343">
        <f>SUMIF(K:K,A12,I:I)</f>
        <v>0</v>
      </c>
      <c r="F12" s="344"/>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2000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2236</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2990</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plnenie úloh verejného záujmu v športe</v>
      </c>
      <c r="C53" s="73">
        <f>IF(A53&lt;&gt;"",INDEX(FP!D:D,Doklady!B$2+(ROW()-53)),"")</f>
        <v>2000</v>
      </c>
      <c r="D53" s="73">
        <f>IF(A53&lt;&gt;"",Doklady!I1-Doklady!J1,"")</f>
        <v>1995.02</v>
      </c>
      <c r="E53" s="73">
        <f>IF(A53&lt;&gt;"",MIN(D53,C53)*Doklady!C1/(1-Doklady!C1),"")</f>
        <v>0</v>
      </c>
      <c r="F53" s="71">
        <f>IF(A53&lt;&gt;"",Doklady!J1,"")</f>
        <v>0</v>
      </c>
      <c r="G53" s="73">
        <f>+IFERROR(HLOOKUP(IF(RIGHT(B53,15)="bežné transfery",LEFT(B53,LEN(B53)-18),0),$J$40:$K$42,3,0),MIN(C53,D53))</f>
        <v>1995.02</v>
      </c>
      <c r="H53" s="71"/>
      <c r="I53" s="73">
        <f>IF(A53&lt;&gt;"",MAX(IF(G53&lt;C53,C53-G53,0)+IF(F53&lt;E53,E53-F53,0),0),0)</f>
        <v>4.9800000000000182</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2000</v>
      </c>
      <c r="D130" s="228">
        <f t="shared" ref="D130:I130" si="9">SUM(D53:D129)</f>
        <v>1995.02</v>
      </c>
      <c r="E130" s="228">
        <f t="shared" si="9"/>
        <v>0</v>
      </c>
      <c r="F130" s="228">
        <f t="shared" si="9"/>
        <v>0</v>
      </c>
      <c r="G130" s="228">
        <f t="shared" si="9"/>
        <v>1995.02</v>
      </c>
      <c r="H130" s="228">
        <f t="shared" si="9"/>
        <v>0</v>
      </c>
      <c r="I130" s="228">
        <f t="shared" si="9"/>
        <v>4.9800000000000182</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62"/>
      <c r="E140" s="362"/>
      <c r="F140" s="362"/>
      <c r="G140" s="362"/>
      <c r="H140" s="362"/>
      <c r="I140" s="362"/>
      <c r="J140" s="85"/>
    </row>
    <row r="141" spans="1:26" ht="68.25" customHeight="1" x14ac:dyDescent="0.2">
      <c r="A141" s="9"/>
      <c r="B141" s="281" t="s">
        <v>393</v>
      </c>
      <c r="C141" s="214"/>
      <c r="D141" s="342" t="s">
        <v>394</v>
      </c>
      <c r="E141" s="342"/>
      <c r="F141" s="342"/>
      <c r="G141" s="342"/>
      <c r="H141" s="342"/>
      <c r="I141" s="342"/>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D111" sqref="D111"/>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f - plnenie úloh verejného záujmu v športe</v>
      </c>
      <c r="B1" s="232" t="str">
        <f>INDEX(Adr!A:A,B102+1)</f>
        <v>00654701</v>
      </c>
      <c r="C1" s="233">
        <f>IF(ROW()&lt;=B$3,INDEX(FP!E:E,B$2+ROW()-1),"")</f>
        <v>0</v>
      </c>
      <c r="D1" s="234" t="str">
        <f>IF(ROW()&lt;=B$3,INDEX(FP!F:F,B$2+ROW()-1),"")</f>
        <v>f</v>
      </c>
      <c r="E1" s="234"/>
      <c r="F1" s="234" t="str">
        <f>IF(ROW()&lt;=B$3,INDEX(FP!G:G,B$2+ROW()-1),"")</f>
        <v>026 01</v>
      </c>
      <c r="G1" s="234"/>
      <c r="H1" s="235" t="str">
        <f>IF(ROW()&lt;=B$3,INDEX(FP!C:C,B$2+ROW()-1),"")</f>
        <v>plnenie úloh verejného záujmu v športe</v>
      </c>
      <c r="I1" s="236">
        <f t="shared" ref="I1:I6" si="0">IF(ROW()&lt;=B$3,SUMIF(A$107:A$10042,A1,I$107:I$10042),"")</f>
        <v>1995.02</v>
      </c>
      <c r="J1" s="236">
        <f t="shared" ref="J1:J32" si="1">IF(ROW()&lt;=B$3,SUMIFS(I$103:I$50042,A$103:A$50042,K1,J$103:J$50042,L1),"")</f>
        <v>0</v>
      </c>
      <c r="K1" s="110" t="str">
        <f>$A1</f>
        <v>f - plnenie úloh verejného záujmu v športe</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465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2992</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399</v>
      </c>
      <c r="B102" s="250">
        <v>202</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56.25" x14ac:dyDescent="0.2">
      <c r="A107" s="14" t="s">
        <v>3001</v>
      </c>
      <c r="B107" s="14" t="s">
        <v>3002</v>
      </c>
      <c r="C107" s="14" t="s">
        <v>3003</v>
      </c>
      <c r="D107" s="16">
        <v>45954</v>
      </c>
      <c r="E107" s="16"/>
      <c r="F107" s="14" t="s">
        <v>3015</v>
      </c>
      <c r="G107" s="14" t="s">
        <v>3004</v>
      </c>
      <c r="H107" s="14" t="s">
        <v>3005</v>
      </c>
      <c r="I107" s="15">
        <v>1496.45</v>
      </c>
      <c r="J107" s="77">
        <v>10</v>
      </c>
      <c r="K107" s="92"/>
    </row>
    <row r="108" spans="1:25" ht="56.25" x14ac:dyDescent="0.2">
      <c r="A108" s="14" t="s">
        <v>3001</v>
      </c>
      <c r="B108" s="14" t="s">
        <v>3006</v>
      </c>
      <c r="C108" s="14" t="s">
        <v>3007</v>
      </c>
      <c r="D108" s="16">
        <v>45954</v>
      </c>
      <c r="E108" s="16"/>
      <c r="F108" s="14" t="s">
        <v>3016</v>
      </c>
      <c r="G108" s="14" t="s">
        <v>3008</v>
      </c>
      <c r="H108" s="14" t="s">
        <v>3009</v>
      </c>
      <c r="I108" s="15">
        <v>233.57</v>
      </c>
      <c r="J108" s="77">
        <v>10</v>
      </c>
      <c r="K108" s="92"/>
    </row>
    <row r="109" spans="1:25" ht="56.25" x14ac:dyDescent="0.2">
      <c r="A109" s="14" t="s">
        <v>3001</v>
      </c>
      <c r="B109" s="14" t="s">
        <v>153</v>
      </c>
      <c r="C109" s="14" t="s">
        <v>3010</v>
      </c>
      <c r="D109" s="16">
        <v>45954</v>
      </c>
      <c r="E109" s="16"/>
      <c r="F109" s="14" t="s">
        <v>3017</v>
      </c>
      <c r="G109" s="14" t="s">
        <v>3012</v>
      </c>
      <c r="H109" s="14" t="s">
        <v>3011</v>
      </c>
      <c r="I109" s="15">
        <v>165</v>
      </c>
      <c r="J109" s="77">
        <v>10</v>
      </c>
      <c r="K109" s="92"/>
    </row>
    <row r="110" spans="1:25" ht="56.25" x14ac:dyDescent="0.2">
      <c r="A110" s="14" t="s">
        <v>3001</v>
      </c>
      <c r="B110" s="14" t="s">
        <v>3013</v>
      </c>
      <c r="C110" s="14" t="s">
        <v>3014</v>
      </c>
      <c r="D110" s="16">
        <v>46009</v>
      </c>
      <c r="E110" s="16"/>
      <c r="F110" s="14" t="s">
        <v>3018</v>
      </c>
      <c r="G110" s="14" t="s">
        <v>3004</v>
      </c>
      <c r="H110" s="14" t="s">
        <v>3005</v>
      </c>
      <c r="I110" s="15">
        <v>100</v>
      </c>
      <c r="J110" s="77">
        <v>10</v>
      </c>
      <c r="K110" s="92"/>
    </row>
    <row r="111" spans="1:25" ht="12.75" x14ac:dyDescent="0.2">
      <c r="A111" s="14"/>
      <c r="B111" s="14"/>
      <c r="C111" s="14"/>
      <c r="D111" s="16"/>
      <c r="E111" s="16"/>
      <c r="F111" s="14"/>
      <c r="G111" s="14"/>
      <c r="H111" s="14"/>
      <c r="I111" s="15"/>
      <c r="J111" s="77"/>
      <c r="K111" s="92"/>
    </row>
    <row r="112" spans="1:25" ht="12.75" x14ac:dyDescent="0.2">
      <c r="A112" s="14"/>
      <c r="B112" s="14"/>
      <c r="C112" s="14"/>
      <c r="D112" s="16"/>
      <c r="E112" s="16"/>
      <c r="F112" s="14"/>
      <c r="G112" s="14"/>
      <c r="H112" s="14"/>
      <c r="I112" s="15"/>
      <c r="J112" s="77"/>
      <c r="K112" s="92"/>
    </row>
    <row r="113" spans="1:11" ht="12.75" x14ac:dyDescent="0.2">
      <c r="A113" s="14"/>
      <c r="B113" s="14"/>
      <c r="C113" s="14"/>
      <c r="D113" s="16"/>
      <c r="E113" s="16"/>
      <c r="F113" s="14"/>
      <c r="G113" s="14"/>
      <c r="H113" s="14"/>
      <c r="I113" s="15"/>
      <c r="J113" s="77"/>
      <c r="K113" s="92"/>
    </row>
    <row r="114" spans="1:11" ht="12.75" x14ac:dyDescent="0.2">
      <c r="A114" s="14"/>
      <c r="B114" s="14"/>
      <c r="C114" s="14"/>
      <c r="D114" s="16"/>
      <c r="E114" s="16"/>
      <c r="F114" s="14"/>
      <c r="G114" s="14"/>
      <c r="H114" s="14"/>
      <c r="I114" s="15"/>
      <c r="J114" s="77"/>
      <c r="K114" s="92"/>
    </row>
    <row r="115" spans="1:11" ht="12.75" x14ac:dyDescent="0.2">
      <c r="A115" s="14"/>
      <c r="B115" s="14"/>
      <c r="C115" s="14"/>
      <c r="D115" s="16"/>
      <c r="E115" s="16"/>
      <c r="F115" s="14"/>
      <c r="G115" s="14"/>
      <c r="H115" s="14"/>
      <c r="I115" s="15"/>
      <c r="J115" s="77"/>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4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x14ac:dyDescent="0.2">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x14ac:dyDescent="0.2">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x14ac:dyDescent="0.2">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x14ac:dyDescent="0.2">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x14ac:dyDescent="0.2">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x14ac:dyDescent="0.2">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x14ac:dyDescent="0.2">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198" t="s">
        <v>1893</v>
      </c>
      <c r="B103" s="199" t="s">
        <v>1894</v>
      </c>
      <c r="C103" s="200" t="s">
        <v>423</v>
      </c>
      <c r="D103" s="200" t="s">
        <v>1895</v>
      </c>
      <c r="E103" s="200" t="s">
        <v>1896</v>
      </c>
      <c r="F103" s="200" t="s">
        <v>1897</v>
      </c>
      <c r="G103" s="199" t="s">
        <v>1898</v>
      </c>
      <c r="H103" s="199" t="s">
        <v>1899</v>
      </c>
      <c r="I103" s="200" t="s">
        <v>1900</v>
      </c>
      <c r="J103" s="200" t="s">
        <v>427</v>
      </c>
      <c r="K103" s="200" t="s">
        <v>1900</v>
      </c>
      <c r="L103" s="201">
        <v>421905607646</v>
      </c>
      <c r="M103" s="200" t="s">
        <v>1901</v>
      </c>
      <c r="N103" s="200"/>
      <c r="O103" s="278"/>
      <c r="P103" s="317"/>
    </row>
    <row r="104" spans="1:16" x14ac:dyDescent="0.2">
      <c r="A104" s="198" t="s">
        <v>1902</v>
      </c>
      <c r="B104" s="199" t="s">
        <v>1903</v>
      </c>
      <c r="C104" s="200" t="s">
        <v>423</v>
      </c>
      <c r="D104" s="199" t="s">
        <v>1904</v>
      </c>
      <c r="E104" s="199" t="s">
        <v>1905</v>
      </c>
      <c r="F104" s="199" t="s">
        <v>1906</v>
      </c>
      <c r="G104" s="265" t="s">
        <v>1907</v>
      </c>
      <c r="H104" s="199" t="s">
        <v>1908</v>
      </c>
      <c r="I104" s="199" t="s">
        <v>1909</v>
      </c>
      <c r="J104" s="199" t="s">
        <v>425</v>
      </c>
      <c r="K104" s="199" t="s">
        <v>1910</v>
      </c>
      <c r="L104" s="201">
        <v>421907344996</v>
      </c>
      <c r="M104" s="199" t="s">
        <v>1911</v>
      </c>
      <c r="N104" s="199"/>
      <c r="O104" s="199"/>
      <c r="P104" s="199"/>
    </row>
    <row r="105" spans="1:16" x14ac:dyDescent="0.2">
      <c r="A105" s="198" t="s">
        <v>1912</v>
      </c>
      <c r="B105" s="199" t="s">
        <v>1913</v>
      </c>
      <c r="C105" s="200" t="s">
        <v>423</v>
      </c>
      <c r="D105" s="199" t="s">
        <v>1914</v>
      </c>
      <c r="E105" s="199" t="s">
        <v>430</v>
      </c>
      <c r="F105" s="199" t="s">
        <v>437</v>
      </c>
      <c r="G105" s="318" t="s">
        <v>1915</v>
      </c>
      <c r="H105" s="199" t="s">
        <v>1916</v>
      </c>
      <c r="I105" s="199" t="s">
        <v>1917</v>
      </c>
      <c r="J105" s="199" t="s">
        <v>427</v>
      </c>
      <c r="K105" s="199" t="s">
        <v>1917</v>
      </c>
      <c r="L105" s="201">
        <v>421903919943</v>
      </c>
      <c r="M105" s="199" t="s">
        <v>1918</v>
      </c>
      <c r="N105" s="199"/>
      <c r="O105" s="199"/>
      <c r="P105" s="199"/>
    </row>
    <row r="106" spans="1:16" x14ac:dyDescent="0.2">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x14ac:dyDescent="0.2">
      <c r="A107" s="198" t="s">
        <v>1919</v>
      </c>
      <c r="B107" s="199" t="s">
        <v>1920</v>
      </c>
      <c r="C107" s="200" t="s">
        <v>423</v>
      </c>
      <c r="D107" s="199" t="s">
        <v>1921</v>
      </c>
      <c r="E107" s="199" t="s">
        <v>430</v>
      </c>
      <c r="F107" s="199" t="s">
        <v>1922</v>
      </c>
      <c r="G107" s="199" t="s">
        <v>1923</v>
      </c>
      <c r="H107" s="199" t="s">
        <v>1924</v>
      </c>
      <c r="I107" s="199" t="s">
        <v>1925</v>
      </c>
      <c r="J107" s="199" t="s">
        <v>427</v>
      </c>
      <c r="K107" s="199" t="s">
        <v>1926</v>
      </c>
      <c r="L107" s="201">
        <v>421903204367</v>
      </c>
      <c r="M107" s="199" t="s">
        <v>1927</v>
      </c>
      <c r="N107" s="199"/>
      <c r="O107" s="199"/>
      <c r="P107" s="199"/>
    </row>
    <row r="108" spans="1:16" x14ac:dyDescent="0.2">
      <c r="A108" s="198" t="s">
        <v>556</v>
      </c>
      <c r="B108" s="199" t="s">
        <v>557</v>
      </c>
      <c r="C108" s="200" t="s">
        <v>423</v>
      </c>
      <c r="D108" s="199" t="s">
        <v>558</v>
      </c>
      <c r="E108" s="199" t="s">
        <v>430</v>
      </c>
      <c r="F108" s="199" t="s">
        <v>559</v>
      </c>
      <c r="G108" s="199" t="s">
        <v>560</v>
      </c>
      <c r="H108" s="199" t="s">
        <v>561</v>
      </c>
      <c r="I108" s="199" t="s">
        <v>1928</v>
      </c>
      <c r="J108" s="199" t="s">
        <v>2703</v>
      </c>
      <c r="K108" s="199" t="s">
        <v>1929</v>
      </c>
      <c r="L108" s="201">
        <v>421911865045</v>
      </c>
      <c r="M108" s="199" t="s">
        <v>562</v>
      </c>
      <c r="N108" s="199"/>
      <c r="O108" s="199"/>
      <c r="P108" s="199" t="s">
        <v>1414</v>
      </c>
    </row>
    <row r="109" spans="1:16" x14ac:dyDescent="0.2">
      <c r="A109" s="198" t="s">
        <v>563</v>
      </c>
      <c r="B109" s="199" t="s">
        <v>564</v>
      </c>
      <c r="C109" s="200" t="s">
        <v>423</v>
      </c>
      <c r="D109" s="200" t="s">
        <v>474</v>
      </c>
      <c r="E109" s="200" t="s">
        <v>430</v>
      </c>
      <c r="F109" s="200" t="s">
        <v>525</v>
      </c>
      <c r="G109" s="199" t="s">
        <v>565</v>
      </c>
      <c r="H109" s="265" t="s">
        <v>566</v>
      </c>
      <c r="I109" s="200" t="s">
        <v>1369</v>
      </c>
      <c r="J109" s="200" t="s">
        <v>838</v>
      </c>
      <c r="K109" s="200" t="s">
        <v>567</v>
      </c>
      <c r="L109" s="201">
        <v>421915177492</v>
      </c>
      <c r="M109" s="200" t="s">
        <v>568</v>
      </c>
      <c r="N109" s="199"/>
      <c r="O109" s="200"/>
      <c r="P109" s="200"/>
    </row>
    <row r="110" spans="1:16" x14ac:dyDescent="0.2">
      <c r="A110" s="198" t="s">
        <v>1930</v>
      </c>
      <c r="B110" s="199" t="s">
        <v>1931</v>
      </c>
      <c r="C110" s="200" t="s">
        <v>423</v>
      </c>
      <c r="D110" s="200" t="s">
        <v>474</v>
      </c>
      <c r="E110" s="199" t="s">
        <v>430</v>
      </c>
      <c r="F110" s="200" t="s">
        <v>525</v>
      </c>
      <c r="G110" s="199" t="s">
        <v>1932</v>
      </c>
      <c r="H110" s="199" t="s">
        <v>1933</v>
      </c>
      <c r="I110" s="199" t="s">
        <v>1934</v>
      </c>
      <c r="J110" s="199" t="s">
        <v>427</v>
      </c>
      <c r="K110" s="199" t="s">
        <v>1934</v>
      </c>
      <c r="L110" s="201">
        <v>421908145184</v>
      </c>
      <c r="M110" s="199" t="s">
        <v>1935</v>
      </c>
      <c r="N110" s="199"/>
      <c r="O110" s="199"/>
      <c r="P110" s="199"/>
    </row>
    <row r="111" spans="1:16" x14ac:dyDescent="0.2">
      <c r="A111" s="198" t="s">
        <v>569</v>
      </c>
      <c r="B111" s="199" t="s">
        <v>570</v>
      </c>
      <c r="C111" s="200" t="s">
        <v>423</v>
      </c>
      <c r="D111" s="199" t="s">
        <v>571</v>
      </c>
      <c r="E111" s="199" t="s">
        <v>428</v>
      </c>
      <c r="F111" s="199" t="s">
        <v>429</v>
      </c>
      <c r="G111" s="199" t="s">
        <v>572</v>
      </c>
      <c r="H111" s="199" t="s">
        <v>1415</v>
      </c>
      <c r="I111" s="199" t="s">
        <v>573</v>
      </c>
      <c r="J111" s="199" t="s">
        <v>509</v>
      </c>
      <c r="K111" s="199" t="s">
        <v>573</v>
      </c>
      <c r="L111" s="316">
        <v>421905380634</v>
      </c>
      <c r="M111" s="319" t="s">
        <v>574</v>
      </c>
      <c r="N111" s="199"/>
      <c r="O111" s="199"/>
      <c r="P111" s="319" t="s">
        <v>1416</v>
      </c>
    </row>
    <row r="112" spans="1:16" ht="22.5" x14ac:dyDescent="0.2">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2.75" x14ac:dyDescent="0.2">
      <c r="A113" s="198" t="s">
        <v>582</v>
      </c>
      <c r="B113" s="199" t="s">
        <v>583</v>
      </c>
      <c r="C113" s="200" t="s">
        <v>423</v>
      </c>
      <c r="D113" s="200" t="s">
        <v>474</v>
      </c>
      <c r="E113" s="199" t="s">
        <v>430</v>
      </c>
      <c r="F113" s="199" t="s">
        <v>525</v>
      </c>
      <c r="G113" s="199" t="s">
        <v>584</v>
      </c>
      <c r="H113" s="312" t="s">
        <v>1936</v>
      </c>
      <c r="I113" s="199" t="s">
        <v>1937</v>
      </c>
      <c r="J113" s="199" t="s">
        <v>427</v>
      </c>
      <c r="K113" s="275" t="s">
        <v>585</v>
      </c>
      <c r="L113" s="316">
        <v>421905659739</v>
      </c>
      <c r="M113" s="199" t="s">
        <v>586</v>
      </c>
      <c r="N113" s="310"/>
      <c r="O113" s="199"/>
      <c r="P113" s="200"/>
    </row>
    <row r="114" spans="1:16" x14ac:dyDescent="0.2">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x14ac:dyDescent="0.2">
      <c r="A115" s="198" t="s">
        <v>1938</v>
      </c>
      <c r="B115" s="199" t="s">
        <v>1939</v>
      </c>
      <c r="C115" s="200" t="s">
        <v>423</v>
      </c>
      <c r="D115" s="199" t="s">
        <v>1940</v>
      </c>
      <c r="E115" s="199" t="s">
        <v>1941</v>
      </c>
      <c r="F115" s="199" t="s">
        <v>1942</v>
      </c>
      <c r="G115" s="199" t="s">
        <v>1943</v>
      </c>
      <c r="H115" s="199" t="s">
        <v>1944</v>
      </c>
      <c r="I115" s="199" t="s">
        <v>1945</v>
      </c>
      <c r="J115" s="199" t="s">
        <v>425</v>
      </c>
      <c r="K115" s="199" t="s">
        <v>1945</v>
      </c>
      <c r="L115" s="201">
        <v>421908737634</v>
      </c>
      <c r="M115" s="199" t="s">
        <v>1946</v>
      </c>
      <c r="N115" s="199"/>
      <c r="O115" s="199"/>
      <c r="P115" s="199"/>
    </row>
    <row r="116" spans="1:16" x14ac:dyDescent="0.2">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x14ac:dyDescent="0.2">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x14ac:dyDescent="0.2">
      <c r="A118" s="198" t="s">
        <v>1417</v>
      </c>
      <c r="B118" s="199" t="s">
        <v>1418</v>
      </c>
      <c r="C118" s="200" t="s">
        <v>423</v>
      </c>
      <c r="D118" s="200" t="s">
        <v>474</v>
      </c>
      <c r="E118" s="199" t="s">
        <v>430</v>
      </c>
      <c r="F118" s="200" t="s">
        <v>475</v>
      </c>
      <c r="G118" s="199" t="s">
        <v>1419</v>
      </c>
      <c r="H118" s="199" t="s">
        <v>1420</v>
      </c>
      <c r="I118" s="199" t="s">
        <v>1421</v>
      </c>
      <c r="J118" s="199" t="s">
        <v>427</v>
      </c>
      <c r="K118" s="199" t="s">
        <v>1421</v>
      </c>
      <c r="L118" s="201">
        <v>421917800004</v>
      </c>
      <c r="M118" s="199" t="s">
        <v>1422</v>
      </c>
      <c r="N118" s="199"/>
      <c r="O118" s="199"/>
      <c r="P118" s="199"/>
    </row>
    <row r="119" spans="1:16" x14ac:dyDescent="0.2">
      <c r="A119" s="198" t="s">
        <v>1947</v>
      </c>
      <c r="B119" s="199" t="s">
        <v>1948</v>
      </c>
      <c r="C119" s="200" t="s">
        <v>423</v>
      </c>
      <c r="D119" s="200" t="s">
        <v>1949</v>
      </c>
      <c r="E119" s="199" t="s">
        <v>430</v>
      </c>
      <c r="F119" s="200" t="s">
        <v>1950</v>
      </c>
      <c r="G119" s="199" t="s">
        <v>1951</v>
      </c>
      <c r="H119" s="199" t="s">
        <v>1952</v>
      </c>
      <c r="I119" s="199" t="s">
        <v>1953</v>
      </c>
      <c r="J119" s="199" t="s">
        <v>427</v>
      </c>
      <c r="K119" s="199" t="s">
        <v>1953</v>
      </c>
      <c r="L119" s="201">
        <v>421918796233</v>
      </c>
      <c r="M119" s="199" t="s">
        <v>1954</v>
      </c>
      <c r="N119" s="199"/>
      <c r="O119" s="199"/>
      <c r="P119" s="199"/>
    </row>
    <row r="120" spans="1:16" x14ac:dyDescent="0.2">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x14ac:dyDescent="0.2">
      <c r="A121" s="198" t="s">
        <v>619</v>
      </c>
      <c r="B121" s="199" t="s">
        <v>620</v>
      </c>
      <c r="C121" s="200" t="s">
        <v>423</v>
      </c>
      <c r="D121" s="200" t="s">
        <v>621</v>
      </c>
      <c r="E121" s="200" t="s">
        <v>430</v>
      </c>
      <c r="F121" s="200" t="s">
        <v>622</v>
      </c>
      <c r="G121" s="320" t="s">
        <v>1370</v>
      </c>
      <c r="H121" s="265" t="s">
        <v>1371</v>
      </c>
      <c r="I121" s="200" t="s">
        <v>623</v>
      </c>
      <c r="J121" s="200" t="s">
        <v>427</v>
      </c>
      <c r="K121" s="200" t="s">
        <v>2704</v>
      </c>
      <c r="L121" s="201">
        <v>421905936379</v>
      </c>
      <c r="M121" s="200" t="s">
        <v>624</v>
      </c>
      <c r="N121" s="199"/>
      <c r="O121" s="200"/>
      <c r="P121" s="199"/>
    </row>
    <row r="122" spans="1:16" x14ac:dyDescent="0.2">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x14ac:dyDescent="0.2">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x14ac:dyDescent="0.2">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x14ac:dyDescent="0.2">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x14ac:dyDescent="0.2">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x14ac:dyDescent="0.2">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1423</v>
      </c>
      <c r="P127" s="199" t="s">
        <v>1424</v>
      </c>
    </row>
    <row r="128" spans="1:16" ht="12.75" x14ac:dyDescent="0.2">
      <c r="A128" s="198" t="s">
        <v>1955</v>
      </c>
      <c r="B128" s="199" t="s">
        <v>1956</v>
      </c>
      <c r="C128" s="200" t="s">
        <v>423</v>
      </c>
      <c r="D128" s="200" t="s">
        <v>474</v>
      </c>
      <c r="E128" s="199" t="s">
        <v>430</v>
      </c>
      <c r="F128" s="199" t="s">
        <v>475</v>
      </c>
      <c r="G128" s="321" t="s">
        <v>1957</v>
      </c>
      <c r="H128" s="321" t="s">
        <v>1958</v>
      </c>
      <c r="I128" s="199" t="s">
        <v>1959</v>
      </c>
      <c r="J128" s="199" t="s">
        <v>425</v>
      </c>
      <c r="K128" s="199" t="s">
        <v>1960</v>
      </c>
      <c r="L128" s="201">
        <v>421904260194</v>
      </c>
      <c r="M128" s="199" t="s">
        <v>1961</v>
      </c>
      <c r="N128" s="199"/>
      <c r="O128" s="199"/>
      <c r="P128" s="199"/>
    </row>
    <row r="129" spans="1:16" ht="12.75" x14ac:dyDescent="0.2">
      <c r="A129" s="198" t="s">
        <v>670</v>
      </c>
      <c r="B129" s="199" t="s">
        <v>671</v>
      </c>
      <c r="C129" s="200" t="s">
        <v>423</v>
      </c>
      <c r="D129" s="200" t="s">
        <v>474</v>
      </c>
      <c r="E129" s="199" t="s">
        <v>430</v>
      </c>
      <c r="F129" s="200" t="s">
        <v>525</v>
      </c>
      <c r="G129" s="312" t="s">
        <v>2705</v>
      </c>
      <c r="H129" s="199" t="s">
        <v>2706</v>
      </c>
      <c r="I129" s="199" t="s">
        <v>2707</v>
      </c>
      <c r="J129" s="199" t="s">
        <v>425</v>
      </c>
      <c r="K129" s="199" t="s">
        <v>2707</v>
      </c>
      <c r="L129" s="201">
        <v>421910161266</v>
      </c>
      <c r="M129" s="199" t="s">
        <v>672</v>
      </c>
      <c r="N129" s="200"/>
      <c r="O129" s="200"/>
      <c r="P129" s="200"/>
    </row>
    <row r="130" spans="1:16" x14ac:dyDescent="0.2">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x14ac:dyDescent="0.2">
      <c r="A131" s="198" t="s">
        <v>680</v>
      </c>
      <c r="B131" s="199" t="s">
        <v>681</v>
      </c>
      <c r="C131" s="200" t="s">
        <v>423</v>
      </c>
      <c r="D131" s="199" t="s">
        <v>1962</v>
      </c>
      <c r="E131" s="199" t="s">
        <v>1963</v>
      </c>
      <c r="F131" s="199" t="s">
        <v>1964</v>
      </c>
      <c r="G131" s="199" t="s">
        <v>682</v>
      </c>
      <c r="H131" s="199" t="s">
        <v>683</v>
      </c>
      <c r="I131" s="199" t="s">
        <v>1965</v>
      </c>
      <c r="J131" s="199" t="s">
        <v>427</v>
      </c>
      <c r="K131" s="199" t="s">
        <v>1965</v>
      </c>
      <c r="L131" s="201">
        <v>421915713543</v>
      </c>
      <c r="M131" s="199" t="s">
        <v>684</v>
      </c>
      <c r="N131" s="199"/>
      <c r="O131" s="200"/>
      <c r="P131" s="199"/>
    </row>
    <row r="132" spans="1:16" x14ac:dyDescent="0.2">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x14ac:dyDescent="0.2">
      <c r="A133" s="198" t="s">
        <v>1425</v>
      </c>
      <c r="B133" s="199" t="s">
        <v>1426</v>
      </c>
      <c r="C133" s="200" t="s">
        <v>423</v>
      </c>
      <c r="D133" s="200" t="s">
        <v>1427</v>
      </c>
      <c r="E133" s="200" t="s">
        <v>1428</v>
      </c>
      <c r="F133" s="200" t="s">
        <v>1429</v>
      </c>
      <c r="G133" s="265" t="s">
        <v>1430</v>
      </c>
      <c r="H133" s="199" t="s">
        <v>1431</v>
      </c>
      <c r="I133" s="200" t="s">
        <v>1432</v>
      </c>
      <c r="J133" s="200" t="s">
        <v>425</v>
      </c>
      <c r="K133" s="200" t="s">
        <v>1432</v>
      </c>
      <c r="L133" s="201">
        <v>421903996977</v>
      </c>
      <c r="M133" s="200" t="s">
        <v>1433</v>
      </c>
      <c r="N133" s="200"/>
      <c r="O133" s="200"/>
      <c r="P133" s="199"/>
    </row>
    <row r="134" spans="1:16" x14ac:dyDescent="0.2">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x14ac:dyDescent="0.2">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1434</v>
      </c>
      <c r="P135" s="199"/>
    </row>
    <row r="136" spans="1:16" x14ac:dyDescent="0.2">
      <c r="A136" s="178" t="s">
        <v>1966</v>
      </c>
      <c r="B136" s="277" t="s">
        <v>1967</v>
      </c>
      <c r="C136" s="200" t="s">
        <v>423</v>
      </c>
      <c r="D136" s="277" t="s">
        <v>1968</v>
      </c>
      <c r="E136" s="277" t="s">
        <v>1428</v>
      </c>
      <c r="F136" s="277" t="s">
        <v>1429</v>
      </c>
      <c r="G136" s="277" t="s">
        <v>1969</v>
      </c>
      <c r="H136" s="277" t="s">
        <v>1970</v>
      </c>
      <c r="I136" s="277" t="s">
        <v>1971</v>
      </c>
      <c r="J136" s="199" t="s">
        <v>427</v>
      </c>
      <c r="K136" s="277" t="s">
        <v>1972</v>
      </c>
      <c r="L136" s="322">
        <v>421905762340</v>
      </c>
      <c r="M136" s="277" t="s">
        <v>1973</v>
      </c>
      <c r="N136" s="277"/>
      <c r="O136" s="277"/>
      <c r="P136" s="277"/>
    </row>
    <row r="137" spans="1:16" x14ac:dyDescent="0.2">
      <c r="A137" s="203" t="s">
        <v>2709</v>
      </c>
      <c r="B137" s="285" t="s">
        <v>2710</v>
      </c>
      <c r="C137" s="285" t="s">
        <v>423</v>
      </c>
      <c r="D137" s="285" t="s">
        <v>2711</v>
      </c>
      <c r="E137" s="285" t="s">
        <v>436</v>
      </c>
      <c r="F137" s="285" t="s">
        <v>494</v>
      </c>
      <c r="G137" s="285" t="s">
        <v>2712</v>
      </c>
      <c r="H137" s="285" t="s">
        <v>496</v>
      </c>
      <c r="I137" s="285" t="s">
        <v>497</v>
      </c>
      <c r="J137" s="285" t="s">
        <v>425</v>
      </c>
      <c r="K137" s="285" t="s">
        <v>497</v>
      </c>
      <c r="L137" s="286">
        <v>421911361044</v>
      </c>
      <c r="M137" s="285" t="s">
        <v>2713</v>
      </c>
      <c r="N137" s="285"/>
      <c r="O137" s="285"/>
      <c r="P137" s="285"/>
    </row>
    <row r="138" spans="1:16" x14ac:dyDescent="0.2">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x14ac:dyDescent="0.2">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x14ac:dyDescent="0.2">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x14ac:dyDescent="0.2">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1974</v>
      </c>
      <c r="O141" s="199"/>
      <c r="P141" s="199"/>
    </row>
    <row r="142" spans="1:16" x14ac:dyDescent="0.2">
      <c r="A142" s="178" t="s">
        <v>1435</v>
      </c>
      <c r="B142" s="277" t="s">
        <v>1436</v>
      </c>
      <c r="C142" s="200" t="s">
        <v>423</v>
      </c>
      <c r="D142" s="277" t="s">
        <v>1437</v>
      </c>
      <c r="E142" s="277" t="s">
        <v>430</v>
      </c>
      <c r="F142" s="277" t="s">
        <v>426</v>
      </c>
      <c r="G142" s="277" t="s">
        <v>1438</v>
      </c>
      <c r="H142" s="277" t="s">
        <v>1439</v>
      </c>
      <c r="I142" s="277" t="s">
        <v>1440</v>
      </c>
      <c r="J142" s="277" t="s">
        <v>425</v>
      </c>
      <c r="K142" s="277" t="s">
        <v>1441</v>
      </c>
      <c r="L142" s="322" t="s">
        <v>1442</v>
      </c>
      <c r="M142" s="277" t="s">
        <v>1443</v>
      </c>
      <c r="N142" s="277"/>
      <c r="O142" s="277"/>
      <c r="P142" s="277"/>
    </row>
    <row r="143" spans="1:16" x14ac:dyDescent="0.2">
      <c r="A143" s="203" t="s">
        <v>2714</v>
      </c>
      <c r="B143" s="285" t="s">
        <v>2715</v>
      </c>
      <c r="C143" s="285" t="s">
        <v>423</v>
      </c>
      <c r="D143" s="285" t="s">
        <v>953</v>
      </c>
      <c r="E143" s="285" t="s">
        <v>431</v>
      </c>
      <c r="F143" s="285" t="s">
        <v>2716</v>
      </c>
      <c r="G143" s="285" t="s">
        <v>2717</v>
      </c>
      <c r="H143" s="285" t="s">
        <v>2718</v>
      </c>
      <c r="I143" s="285" t="s">
        <v>2719</v>
      </c>
      <c r="J143" s="285" t="s">
        <v>2720</v>
      </c>
      <c r="K143" s="285" t="s">
        <v>2719</v>
      </c>
      <c r="L143" s="286">
        <v>421415073611</v>
      </c>
      <c r="M143" s="285" t="s">
        <v>2721</v>
      </c>
      <c r="N143" s="285"/>
      <c r="O143" s="285"/>
      <c r="P143" s="285"/>
    </row>
    <row r="144" spans="1:16" x14ac:dyDescent="0.2">
      <c r="A144" s="198" t="s">
        <v>739</v>
      </c>
      <c r="B144" s="199" t="s">
        <v>740</v>
      </c>
      <c r="C144" s="200" t="s">
        <v>423</v>
      </c>
      <c r="D144" s="199" t="s">
        <v>1372</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x14ac:dyDescent="0.2">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1444</v>
      </c>
    </row>
    <row r="146" spans="1:16" x14ac:dyDescent="0.2">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x14ac:dyDescent="0.2">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x14ac:dyDescent="0.2">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x14ac:dyDescent="0.2">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x14ac:dyDescent="0.2">
      <c r="A150" s="198" t="s">
        <v>790</v>
      </c>
      <c r="B150" s="199" t="s">
        <v>791</v>
      </c>
      <c r="C150" s="200" t="s">
        <v>423</v>
      </c>
      <c r="D150" s="199" t="s">
        <v>2722</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x14ac:dyDescent="0.2">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x14ac:dyDescent="0.2">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x14ac:dyDescent="0.2">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x14ac:dyDescent="0.2">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x14ac:dyDescent="0.2">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x14ac:dyDescent="0.2">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x14ac:dyDescent="0.2">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x14ac:dyDescent="0.2">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1445</v>
      </c>
    </row>
    <row r="159" spans="1:16" x14ac:dyDescent="0.2">
      <c r="A159" s="198" t="s">
        <v>1975</v>
      </c>
      <c r="B159" s="199" t="s">
        <v>1976</v>
      </c>
      <c r="C159" s="200" t="s">
        <v>423</v>
      </c>
      <c r="D159" s="200" t="s">
        <v>1977</v>
      </c>
      <c r="E159" s="200" t="s">
        <v>431</v>
      </c>
      <c r="F159" s="200" t="s">
        <v>725</v>
      </c>
      <c r="G159" s="265" t="s">
        <v>1978</v>
      </c>
      <c r="H159" s="265" t="s">
        <v>1979</v>
      </c>
      <c r="I159" s="200" t="s">
        <v>1980</v>
      </c>
      <c r="J159" s="200" t="s">
        <v>425</v>
      </c>
      <c r="K159" s="200" t="s">
        <v>1980</v>
      </c>
      <c r="L159" s="316">
        <v>421915802888</v>
      </c>
      <c r="M159" s="200" t="s">
        <v>1981</v>
      </c>
      <c r="N159" s="200"/>
      <c r="O159" s="200"/>
      <c r="P159" s="200"/>
    </row>
    <row r="160" spans="1:16" x14ac:dyDescent="0.2">
      <c r="A160" s="198" t="s">
        <v>1982</v>
      </c>
      <c r="B160" s="199" t="s">
        <v>1983</v>
      </c>
      <c r="C160" s="200" t="s">
        <v>423</v>
      </c>
      <c r="D160" s="200" t="s">
        <v>1984</v>
      </c>
      <c r="E160" s="199" t="s">
        <v>430</v>
      </c>
      <c r="F160" s="199" t="s">
        <v>1985</v>
      </c>
      <c r="G160" s="199" t="s">
        <v>1986</v>
      </c>
      <c r="H160" s="199" t="s">
        <v>1987</v>
      </c>
      <c r="I160" s="199" t="s">
        <v>1988</v>
      </c>
      <c r="J160" s="199" t="s">
        <v>427</v>
      </c>
      <c r="K160" s="199" t="s">
        <v>1988</v>
      </c>
      <c r="L160" s="201">
        <v>421905343077</v>
      </c>
      <c r="M160" s="199" t="s">
        <v>1989</v>
      </c>
      <c r="N160" s="199"/>
      <c r="O160" s="199"/>
      <c r="P160" s="199"/>
    </row>
    <row r="161" spans="1:16" x14ac:dyDescent="0.2">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x14ac:dyDescent="0.2">
      <c r="A162" s="203" t="s">
        <v>868</v>
      </c>
      <c r="B162" s="285" t="s">
        <v>869</v>
      </c>
      <c r="C162" s="285" t="s">
        <v>423</v>
      </c>
      <c r="D162" s="285" t="s">
        <v>474</v>
      </c>
      <c r="E162" s="285" t="s">
        <v>430</v>
      </c>
      <c r="F162" s="285" t="s">
        <v>525</v>
      </c>
      <c r="G162" s="285" t="s">
        <v>870</v>
      </c>
      <c r="H162" s="285" t="s">
        <v>871</v>
      </c>
      <c r="I162" s="285" t="s">
        <v>1990</v>
      </c>
      <c r="J162" s="285" t="s">
        <v>872</v>
      </c>
      <c r="K162" s="285" t="s">
        <v>2723</v>
      </c>
      <c r="L162" s="286" t="s">
        <v>2724</v>
      </c>
      <c r="M162" s="285" t="s">
        <v>873</v>
      </c>
      <c r="N162" s="285"/>
      <c r="O162" s="285"/>
      <c r="P162" s="285"/>
    </row>
    <row r="163" spans="1:16" x14ac:dyDescent="0.2">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x14ac:dyDescent="0.2">
      <c r="A164" s="198" t="s">
        <v>881</v>
      </c>
      <c r="B164" s="199" t="s">
        <v>882</v>
      </c>
      <c r="C164" s="200" t="s">
        <v>423</v>
      </c>
      <c r="D164" s="200" t="s">
        <v>474</v>
      </c>
      <c r="E164" s="200" t="s">
        <v>430</v>
      </c>
      <c r="F164" s="200" t="s">
        <v>525</v>
      </c>
      <c r="G164" s="199" t="s">
        <v>883</v>
      </c>
      <c r="H164" s="265" t="s">
        <v>1991</v>
      </c>
      <c r="I164" s="200" t="s">
        <v>884</v>
      </c>
      <c r="J164" s="200" t="s">
        <v>427</v>
      </c>
      <c r="K164" s="200" t="s">
        <v>1446</v>
      </c>
      <c r="L164" s="201">
        <v>421915499077</v>
      </c>
      <c r="M164" s="200" t="s">
        <v>885</v>
      </c>
      <c r="N164" s="200"/>
      <c r="O164" s="200"/>
      <c r="P164" s="200"/>
    </row>
    <row r="165" spans="1:16" x14ac:dyDescent="0.2">
      <c r="A165" s="198" t="s">
        <v>886</v>
      </c>
      <c r="B165" s="199" t="s">
        <v>887</v>
      </c>
      <c r="C165" s="200" t="s">
        <v>423</v>
      </c>
      <c r="D165" s="200" t="s">
        <v>1992</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x14ac:dyDescent="0.2">
      <c r="A166" s="198" t="s">
        <v>1993</v>
      </c>
      <c r="B166" s="199" t="s">
        <v>1994</v>
      </c>
      <c r="C166" s="200" t="s">
        <v>423</v>
      </c>
      <c r="D166" s="199" t="s">
        <v>1995</v>
      </c>
      <c r="E166" s="199" t="s">
        <v>430</v>
      </c>
      <c r="F166" s="199" t="s">
        <v>893</v>
      </c>
      <c r="G166" s="265" t="s">
        <v>1996</v>
      </c>
      <c r="H166" s="265" t="s">
        <v>1997</v>
      </c>
      <c r="I166" s="199" t="s">
        <v>1998</v>
      </c>
      <c r="J166" s="199" t="s">
        <v>427</v>
      </c>
      <c r="K166" s="199" t="s">
        <v>1998</v>
      </c>
      <c r="L166" s="201">
        <v>421915902632</v>
      </c>
      <c r="M166" s="199" t="s">
        <v>1999</v>
      </c>
      <c r="N166" s="199"/>
      <c r="O166" s="199"/>
      <c r="P166" s="199"/>
    </row>
    <row r="167" spans="1:16" x14ac:dyDescent="0.2">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x14ac:dyDescent="0.2">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x14ac:dyDescent="0.2">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x14ac:dyDescent="0.2">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x14ac:dyDescent="0.2">
      <c r="A171" s="178" t="s">
        <v>2000</v>
      </c>
      <c r="B171" s="277" t="s">
        <v>2001</v>
      </c>
      <c r="C171" s="200" t="s">
        <v>423</v>
      </c>
      <c r="D171" s="277" t="s">
        <v>2002</v>
      </c>
      <c r="E171" s="277" t="s">
        <v>2003</v>
      </c>
      <c r="F171" s="277" t="s">
        <v>2004</v>
      </c>
      <c r="G171" s="277" t="s">
        <v>2005</v>
      </c>
      <c r="H171" s="277" t="s">
        <v>2006</v>
      </c>
      <c r="I171" s="277" t="s">
        <v>2007</v>
      </c>
      <c r="J171" s="277" t="s">
        <v>427</v>
      </c>
      <c r="K171" s="277" t="s">
        <v>2007</v>
      </c>
      <c r="L171" s="322">
        <v>421905533719</v>
      </c>
      <c r="M171" s="277" t="s">
        <v>2725</v>
      </c>
      <c r="N171" s="277"/>
      <c r="O171" s="278"/>
      <c r="P171" s="277"/>
    </row>
    <row r="172" spans="1:16" x14ac:dyDescent="0.2">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x14ac:dyDescent="0.2">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x14ac:dyDescent="0.2">
      <c r="A174" s="198" t="s">
        <v>1447</v>
      </c>
      <c r="B174" s="199" t="s">
        <v>1448</v>
      </c>
      <c r="C174" s="200" t="s">
        <v>423</v>
      </c>
      <c r="D174" s="200" t="s">
        <v>1449</v>
      </c>
      <c r="E174" s="200" t="s">
        <v>434</v>
      </c>
      <c r="F174" s="200" t="s">
        <v>433</v>
      </c>
      <c r="G174" s="265" t="s">
        <v>1450</v>
      </c>
      <c r="H174" s="199" t="s">
        <v>1451</v>
      </c>
      <c r="I174" s="200" t="s">
        <v>1452</v>
      </c>
      <c r="J174" s="200" t="s">
        <v>425</v>
      </c>
      <c r="K174" s="200"/>
      <c r="L174" s="201">
        <v>421907953701</v>
      </c>
      <c r="M174" s="200" t="s">
        <v>2008</v>
      </c>
      <c r="N174" s="199"/>
      <c r="O174" s="200"/>
      <c r="P174" s="199"/>
    </row>
    <row r="175" spans="1:16" x14ac:dyDescent="0.2">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x14ac:dyDescent="0.2">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x14ac:dyDescent="0.2">
      <c r="A177" s="198" t="s">
        <v>2009</v>
      </c>
      <c r="B177" s="199" t="s">
        <v>2010</v>
      </c>
      <c r="C177" s="200" t="s">
        <v>423</v>
      </c>
      <c r="D177" s="199" t="s">
        <v>2011</v>
      </c>
      <c r="E177" s="277" t="s">
        <v>2012</v>
      </c>
      <c r="F177" s="199" t="s">
        <v>2013</v>
      </c>
      <c r="G177" s="265" t="s">
        <v>2014</v>
      </c>
      <c r="H177" s="265" t="s">
        <v>2015</v>
      </c>
      <c r="I177" s="199" t="s">
        <v>2016</v>
      </c>
      <c r="J177" s="199" t="s">
        <v>427</v>
      </c>
      <c r="K177" s="199" t="s">
        <v>2016</v>
      </c>
      <c r="L177" s="201">
        <v>421908553335</v>
      </c>
      <c r="M177" s="199" t="s">
        <v>2017</v>
      </c>
      <c r="N177" s="199"/>
      <c r="O177" s="199"/>
      <c r="P177" s="199"/>
    </row>
    <row r="178" spans="1:16" x14ac:dyDescent="0.2">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2.5" x14ac:dyDescent="0.2">
      <c r="A179" s="178" t="s">
        <v>1453</v>
      </c>
      <c r="B179" s="318" t="s">
        <v>1454</v>
      </c>
      <c r="C179" s="200" t="s">
        <v>423</v>
      </c>
      <c r="D179" s="277" t="s">
        <v>1437</v>
      </c>
      <c r="E179" s="277" t="s">
        <v>430</v>
      </c>
      <c r="F179" s="277" t="s">
        <v>426</v>
      </c>
      <c r="G179" s="277" t="s">
        <v>1455</v>
      </c>
      <c r="H179" s="277" t="s">
        <v>1456</v>
      </c>
      <c r="I179" s="277" t="s">
        <v>1440</v>
      </c>
      <c r="J179" s="277" t="s">
        <v>425</v>
      </c>
      <c r="K179" s="277" t="s">
        <v>2018</v>
      </c>
      <c r="L179" s="323" t="s">
        <v>1457</v>
      </c>
      <c r="M179" s="277" t="s">
        <v>1458</v>
      </c>
      <c r="N179" s="277"/>
      <c r="O179" s="277"/>
      <c r="P179" s="277"/>
    </row>
    <row r="180" spans="1:16" x14ac:dyDescent="0.2">
      <c r="A180" s="178" t="s">
        <v>965</v>
      </c>
      <c r="B180" s="277" t="s">
        <v>966</v>
      </c>
      <c r="C180" s="277" t="s">
        <v>423</v>
      </c>
      <c r="D180" s="200" t="s">
        <v>1459</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x14ac:dyDescent="0.2">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x14ac:dyDescent="0.2">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2.75" x14ac:dyDescent="0.2">
      <c r="A183" s="178" t="s">
        <v>2019</v>
      </c>
      <c r="B183" s="277" t="s">
        <v>2020</v>
      </c>
      <c r="C183" s="277" t="s">
        <v>423</v>
      </c>
      <c r="D183" s="200" t="s">
        <v>2021</v>
      </c>
      <c r="E183" s="277" t="s">
        <v>430</v>
      </c>
      <c r="F183" s="200" t="s">
        <v>2022</v>
      </c>
      <c r="G183" s="325" t="s">
        <v>2023</v>
      </c>
      <c r="H183" s="324" t="s">
        <v>2024</v>
      </c>
      <c r="I183" s="277" t="s">
        <v>2025</v>
      </c>
      <c r="J183" s="277" t="s">
        <v>2026</v>
      </c>
      <c r="K183" s="277" t="s">
        <v>2027</v>
      </c>
      <c r="L183" s="322">
        <v>421905283021</v>
      </c>
      <c r="M183" s="277" t="s">
        <v>2028</v>
      </c>
      <c r="N183" s="277"/>
      <c r="O183" s="277"/>
      <c r="P183" s="277"/>
    </row>
    <row r="184" spans="1:16" x14ac:dyDescent="0.2">
      <c r="A184" s="203" t="s">
        <v>2726</v>
      </c>
      <c r="B184" s="285" t="s">
        <v>2727</v>
      </c>
      <c r="C184" s="285" t="s">
        <v>2728</v>
      </c>
      <c r="D184" s="285" t="s">
        <v>2729</v>
      </c>
      <c r="E184" s="285" t="s">
        <v>2730</v>
      </c>
      <c r="F184" s="285" t="s">
        <v>2731</v>
      </c>
      <c r="G184" s="285" t="s">
        <v>2732</v>
      </c>
      <c r="H184" s="285" t="s">
        <v>2733</v>
      </c>
      <c r="I184" s="285" t="s">
        <v>2734</v>
      </c>
      <c r="J184" s="285" t="s">
        <v>2735</v>
      </c>
      <c r="K184" s="285" t="s">
        <v>2734</v>
      </c>
      <c r="L184" s="286">
        <v>421905365513</v>
      </c>
      <c r="M184" s="285" t="s">
        <v>2736</v>
      </c>
      <c r="N184" s="285"/>
      <c r="O184" s="285"/>
      <c r="P184" s="285"/>
    </row>
    <row r="185" spans="1:16" x14ac:dyDescent="0.2">
      <c r="A185" s="203" t="s">
        <v>2737</v>
      </c>
      <c r="B185" s="285" t="s">
        <v>2738</v>
      </c>
      <c r="C185" s="285" t="s">
        <v>423</v>
      </c>
      <c r="D185" s="285" t="s">
        <v>2739</v>
      </c>
      <c r="E185" s="285" t="s">
        <v>2740</v>
      </c>
      <c r="F185" s="285" t="s">
        <v>2741</v>
      </c>
      <c r="G185" s="285" t="s">
        <v>2742</v>
      </c>
      <c r="H185" s="285" t="s">
        <v>2743</v>
      </c>
      <c r="I185" s="285" t="s">
        <v>2744</v>
      </c>
      <c r="J185" s="285" t="s">
        <v>425</v>
      </c>
      <c r="K185" s="285" t="s">
        <v>2745</v>
      </c>
      <c r="L185" s="286">
        <v>421944608826</v>
      </c>
      <c r="M185" s="285" t="s">
        <v>2360</v>
      </c>
      <c r="N185" s="285"/>
      <c r="O185" s="285"/>
      <c r="P185" s="285"/>
    </row>
    <row r="186" spans="1:16" x14ac:dyDescent="0.2">
      <c r="A186" s="203" t="s">
        <v>2746</v>
      </c>
      <c r="B186" s="285" t="s">
        <v>2747</v>
      </c>
      <c r="C186" s="285" t="s">
        <v>423</v>
      </c>
      <c r="D186" s="285" t="s">
        <v>2748</v>
      </c>
      <c r="E186" s="285" t="s">
        <v>2708</v>
      </c>
      <c r="F186" s="285" t="s">
        <v>1016</v>
      </c>
      <c r="G186" s="285" t="s">
        <v>2749</v>
      </c>
      <c r="H186" s="285" t="s">
        <v>2750</v>
      </c>
      <c r="I186" s="285" t="s">
        <v>2751</v>
      </c>
      <c r="J186" s="285" t="s">
        <v>425</v>
      </c>
      <c r="K186" s="285" t="s">
        <v>2751</v>
      </c>
      <c r="L186" s="286">
        <v>421903226107</v>
      </c>
      <c r="M186" s="285" t="s">
        <v>2752</v>
      </c>
      <c r="N186" s="285"/>
      <c r="O186" s="285"/>
      <c r="P186" s="285"/>
    </row>
    <row r="187" spans="1:16" x14ac:dyDescent="0.2">
      <c r="A187" s="203" t="s">
        <v>2753</v>
      </c>
      <c r="B187" s="285" t="s">
        <v>2754</v>
      </c>
      <c r="C187" s="285" t="s">
        <v>423</v>
      </c>
      <c r="D187" s="285" t="s">
        <v>2755</v>
      </c>
      <c r="E187" s="285" t="s">
        <v>2756</v>
      </c>
      <c r="F187" s="285" t="s">
        <v>2757</v>
      </c>
      <c r="G187" s="285" t="s">
        <v>2360</v>
      </c>
      <c r="H187" s="285" t="s">
        <v>2758</v>
      </c>
      <c r="I187" s="285" t="s">
        <v>2759</v>
      </c>
      <c r="J187" s="285" t="s">
        <v>425</v>
      </c>
      <c r="K187" s="285" t="s">
        <v>2360</v>
      </c>
      <c r="L187" s="286" t="s">
        <v>2360</v>
      </c>
      <c r="M187" s="285" t="s">
        <v>2760</v>
      </c>
      <c r="N187" s="285"/>
      <c r="O187" s="285"/>
      <c r="P187" s="285"/>
    </row>
    <row r="188" spans="1:16" ht="12.75" x14ac:dyDescent="0.2">
      <c r="A188" s="203" t="s">
        <v>2029</v>
      </c>
      <c r="B188" s="285" t="s">
        <v>2030</v>
      </c>
      <c r="C188" s="285" t="s">
        <v>2031</v>
      </c>
      <c r="D188" s="285" t="s">
        <v>2032</v>
      </c>
      <c r="E188" s="285" t="s">
        <v>430</v>
      </c>
      <c r="F188" s="285" t="s">
        <v>525</v>
      </c>
      <c r="G188" s="313" t="s">
        <v>2033</v>
      </c>
      <c r="H188" s="285" t="s">
        <v>2034</v>
      </c>
      <c r="I188" s="285" t="s">
        <v>2035</v>
      </c>
      <c r="J188" s="285" t="s">
        <v>1707</v>
      </c>
      <c r="K188" s="285" t="s">
        <v>2036</v>
      </c>
      <c r="L188" s="286">
        <v>421917905248</v>
      </c>
      <c r="M188" s="285" t="s">
        <v>2037</v>
      </c>
      <c r="N188" s="285"/>
      <c r="O188" s="285"/>
      <c r="P188" s="285"/>
    </row>
    <row r="189" spans="1:16" x14ac:dyDescent="0.2">
      <c r="A189" s="203" t="s">
        <v>2038</v>
      </c>
      <c r="B189" s="285" t="s">
        <v>2039</v>
      </c>
      <c r="C189" s="285" t="s">
        <v>423</v>
      </c>
      <c r="D189" s="285" t="s">
        <v>2040</v>
      </c>
      <c r="E189" s="285" t="s">
        <v>430</v>
      </c>
      <c r="F189" s="285" t="s">
        <v>551</v>
      </c>
      <c r="G189" s="285" t="s">
        <v>2041</v>
      </c>
      <c r="H189" s="285" t="s">
        <v>2042</v>
      </c>
      <c r="I189" s="285" t="s">
        <v>752</v>
      </c>
      <c r="J189" s="285" t="s">
        <v>425</v>
      </c>
      <c r="K189" s="285" t="s">
        <v>752</v>
      </c>
      <c r="L189" s="286">
        <v>421905245825</v>
      </c>
      <c r="M189" s="285" t="s">
        <v>2043</v>
      </c>
      <c r="N189" s="285"/>
      <c r="O189" s="285"/>
      <c r="P189" s="285"/>
    </row>
    <row r="190" spans="1:16" x14ac:dyDescent="0.2">
      <c r="A190" s="203" t="s">
        <v>2238</v>
      </c>
      <c r="B190" s="285" t="s">
        <v>2239</v>
      </c>
      <c r="C190" s="285" t="s">
        <v>423</v>
      </c>
      <c r="D190" s="285" t="s">
        <v>2240</v>
      </c>
      <c r="E190" s="285" t="s">
        <v>430</v>
      </c>
      <c r="F190" s="285" t="s">
        <v>2241</v>
      </c>
      <c r="G190" s="285" t="s">
        <v>2242</v>
      </c>
      <c r="H190" s="285" t="s">
        <v>2243</v>
      </c>
      <c r="I190" s="285" t="s">
        <v>2244</v>
      </c>
      <c r="J190" s="277" t="s">
        <v>427</v>
      </c>
      <c r="K190" s="285"/>
      <c r="L190" s="286"/>
      <c r="M190" s="285" t="s">
        <v>2245</v>
      </c>
      <c r="N190" s="285"/>
      <c r="O190" s="285"/>
      <c r="P190" s="285"/>
    </row>
    <row r="191" spans="1:16" x14ac:dyDescent="0.2">
      <c r="A191" s="203" t="s">
        <v>2761</v>
      </c>
      <c r="B191" s="285" t="s">
        <v>2762</v>
      </c>
      <c r="C191" s="285" t="s">
        <v>423</v>
      </c>
      <c r="D191" s="285" t="s">
        <v>2763</v>
      </c>
      <c r="E191" s="285" t="s">
        <v>434</v>
      </c>
      <c r="F191" s="285" t="s">
        <v>435</v>
      </c>
      <c r="G191" s="285" t="s">
        <v>2764</v>
      </c>
      <c r="H191" s="285" t="s">
        <v>2765</v>
      </c>
      <c r="I191" s="285" t="s">
        <v>2766</v>
      </c>
      <c r="J191" s="285" t="s">
        <v>427</v>
      </c>
      <c r="K191" s="285" t="s">
        <v>2766</v>
      </c>
      <c r="L191" s="286">
        <v>421911830220</v>
      </c>
      <c r="M191" s="285" t="s">
        <v>2767</v>
      </c>
      <c r="N191" s="285"/>
      <c r="O191" s="285"/>
      <c r="P191" s="285"/>
    </row>
    <row r="192" spans="1:16" x14ac:dyDescent="0.2">
      <c r="A192" s="203" t="s">
        <v>2768</v>
      </c>
      <c r="B192" s="285" t="s">
        <v>2769</v>
      </c>
      <c r="C192" s="285" t="s">
        <v>423</v>
      </c>
      <c r="D192" s="285" t="s">
        <v>2770</v>
      </c>
      <c r="E192" s="285" t="s">
        <v>430</v>
      </c>
      <c r="F192" s="285" t="s">
        <v>758</v>
      </c>
      <c r="G192" s="285" t="s">
        <v>2771</v>
      </c>
      <c r="H192" s="285" t="s">
        <v>2772</v>
      </c>
      <c r="I192" s="285" t="s">
        <v>2773</v>
      </c>
      <c r="J192" s="285" t="s">
        <v>2524</v>
      </c>
      <c r="K192" s="285" t="s">
        <v>2773</v>
      </c>
      <c r="L192" s="286">
        <v>421915714821</v>
      </c>
      <c r="M192" s="285" t="s">
        <v>2774</v>
      </c>
      <c r="N192" s="285"/>
      <c r="O192" s="285"/>
      <c r="P192" s="285"/>
    </row>
    <row r="193" spans="1:16" x14ac:dyDescent="0.2">
      <c r="A193" s="203" t="s">
        <v>2775</v>
      </c>
      <c r="B193" s="285" t="s">
        <v>2776</v>
      </c>
      <c r="C193" s="285" t="s">
        <v>423</v>
      </c>
      <c r="D193" s="285" t="s">
        <v>2777</v>
      </c>
      <c r="E193" s="285" t="s">
        <v>1711</v>
      </c>
      <c r="F193" s="285" t="s">
        <v>1780</v>
      </c>
      <c r="G193" s="285" t="s">
        <v>2778</v>
      </c>
      <c r="H193" s="285" t="s">
        <v>2779</v>
      </c>
      <c r="I193" s="285" t="s">
        <v>2780</v>
      </c>
      <c r="J193" s="285" t="s">
        <v>425</v>
      </c>
      <c r="K193" s="285" t="s">
        <v>2780</v>
      </c>
      <c r="L193" s="286">
        <v>421905315540</v>
      </c>
      <c r="M193" s="285" t="s">
        <v>2781</v>
      </c>
      <c r="N193" s="285"/>
      <c r="O193" s="285"/>
      <c r="P193" s="285"/>
    </row>
    <row r="194" spans="1:16" x14ac:dyDescent="0.2">
      <c r="A194" s="203" t="s">
        <v>2782</v>
      </c>
      <c r="B194" s="285" t="s">
        <v>2783</v>
      </c>
      <c r="C194" s="285" t="s">
        <v>423</v>
      </c>
      <c r="D194" s="285" t="s">
        <v>2784</v>
      </c>
      <c r="E194" s="285" t="s">
        <v>1874</v>
      </c>
      <c r="F194" s="285" t="s">
        <v>1875</v>
      </c>
      <c r="G194" s="285" t="s">
        <v>2360</v>
      </c>
      <c r="H194" s="285" t="s">
        <v>2785</v>
      </c>
      <c r="I194" s="285" t="s">
        <v>2786</v>
      </c>
      <c r="J194" s="285" t="s">
        <v>427</v>
      </c>
      <c r="K194" s="285" t="s">
        <v>2786</v>
      </c>
      <c r="L194" s="286">
        <v>421948137172</v>
      </c>
      <c r="M194" s="285" t="s">
        <v>2360</v>
      </c>
      <c r="N194" s="285"/>
      <c r="O194" s="285"/>
      <c r="P194" s="285"/>
    </row>
    <row r="195" spans="1:16" x14ac:dyDescent="0.2">
      <c r="A195" s="203" t="s">
        <v>2787</v>
      </c>
      <c r="B195" s="285" t="s">
        <v>2788</v>
      </c>
      <c r="C195" s="285" t="s">
        <v>423</v>
      </c>
      <c r="D195" s="285" t="s">
        <v>2789</v>
      </c>
      <c r="E195" s="285" t="s">
        <v>434</v>
      </c>
      <c r="F195" s="285" t="s">
        <v>433</v>
      </c>
      <c r="G195" s="285" t="s">
        <v>2790</v>
      </c>
      <c r="H195" s="285" t="s">
        <v>2791</v>
      </c>
      <c r="I195" s="285" t="s">
        <v>2792</v>
      </c>
      <c r="J195" s="285" t="s">
        <v>427</v>
      </c>
      <c r="K195" s="285" t="s">
        <v>2793</v>
      </c>
      <c r="L195" s="286">
        <v>421918766009</v>
      </c>
      <c r="M195" s="285" t="s">
        <v>2794</v>
      </c>
      <c r="N195" s="285"/>
      <c r="O195" s="285"/>
      <c r="P195" s="285"/>
    </row>
    <row r="196" spans="1:16" x14ac:dyDescent="0.2">
      <c r="A196" s="198" t="s">
        <v>1460</v>
      </c>
      <c r="B196" s="199" t="s">
        <v>1461</v>
      </c>
      <c r="C196" s="200" t="s">
        <v>423</v>
      </c>
      <c r="D196" s="199" t="s">
        <v>524</v>
      </c>
      <c r="E196" s="199" t="s">
        <v>430</v>
      </c>
      <c r="F196" s="199" t="s">
        <v>525</v>
      </c>
      <c r="G196" s="199" t="s">
        <v>1462</v>
      </c>
      <c r="H196" s="199" t="s">
        <v>1463</v>
      </c>
      <c r="I196" s="199" t="s">
        <v>1464</v>
      </c>
      <c r="J196" s="199" t="s">
        <v>1465</v>
      </c>
      <c r="K196" s="199" t="s">
        <v>1464</v>
      </c>
      <c r="L196" s="201">
        <v>421917176673</v>
      </c>
      <c r="M196" s="199" t="s">
        <v>1466</v>
      </c>
      <c r="N196" s="199"/>
      <c r="O196" s="199"/>
      <c r="P196" s="199"/>
    </row>
    <row r="197" spans="1:16" x14ac:dyDescent="0.2">
      <c r="A197" s="203" t="s">
        <v>2795</v>
      </c>
      <c r="B197" s="285" t="s">
        <v>2796</v>
      </c>
      <c r="C197" s="285" t="s">
        <v>423</v>
      </c>
      <c r="D197" s="285" t="s">
        <v>2797</v>
      </c>
      <c r="E197" s="285" t="s">
        <v>2798</v>
      </c>
      <c r="F197" s="285" t="s">
        <v>433</v>
      </c>
      <c r="G197" s="285" t="s">
        <v>2360</v>
      </c>
      <c r="H197" s="285" t="s">
        <v>2799</v>
      </c>
      <c r="I197" s="285" t="s">
        <v>2800</v>
      </c>
      <c r="J197" s="285" t="s">
        <v>2801</v>
      </c>
      <c r="K197" s="285" t="s">
        <v>2800</v>
      </c>
      <c r="L197" s="286">
        <v>421948633996</v>
      </c>
      <c r="M197" s="285" t="s">
        <v>2360</v>
      </c>
      <c r="N197" s="285"/>
      <c r="O197" s="285"/>
      <c r="P197" s="285"/>
    </row>
    <row r="198" spans="1:16" x14ac:dyDescent="0.2">
      <c r="A198" s="203" t="s">
        <v>2802</v>
      </c>
      <c r="B198" s="285" t="s">
        <v>2803</v>
      </c>
      <c r="C198" s="285" t="s">
        <v>423</v>
      </c>
      <c r="D198" s="285" t="s">
        <v>2804</v>
      </c>
      <c r="E198" s="285" t="s">
        <v>2805</v>
      </c>
      <c r="F198" s="285" t="s">
        <v>2806</v>
      </c>
      <c r="G198" s="285" t="s">
        <v>2807</v>
      </c>
      <c r="H198" s="285" t="s">
        <v>2808</v>
      </c>
      <c r="I198" s="285" t="s">
        <v>2809</v>
      </c>
      <c r="J198" s="285" t="s">
        <v>425</v>
      </c>
      <c r="K198" s="285" t="s">
        <v>2810</v>
      </c>
      <c r="L198" s="286">
        <v>421908470934</v>
      </c>
      <c r="M198" s="285" t="s">
        <v>2811</v>
      </c>
      <c r="N198" s="285"/>
      <c r="O198" s="285"/>
      <c r="P198" s="285"/>
    </row>
    <row r="199" spans="1:16" x14ac:dyDescent="0.2">
      <c r="A199" s="203" t="s">
        <v>2812</v>
      </c>
      <c r="B199" s="285" t="s">
        <v>2813</v>
      </c>
      <c r="C199" s="285" t="s">
        <v>423</v>
      </c>
      <c r="D199" s="285" t="s">
        <v>2814</v>
      </c>
      <c r="E199" s="285" t="s">
        <v>2815</v>
      </c>
      <c r="F199" s="285" t="s">
        <v>2816</v>
      </c>
      <c r="G199" s="285" t="s">
        <v>2817</v>
      </c>
      <c r="H199" s="285" t="s">
        <v>2818</v>
      </c>
      <c r="I199" s="285" t="s">
        <v>2819</v>
      </c>
      <c r="J199" s="285" t="s">
        <v>427</v>
      </c>
      <c r="K199" s="285" t="s">
        <v>2820</v>
      </c>
      <c r="L199" s="286">
        <v>421903544565</v>
      </c>
      <c r="M199" s="285" t="s">
        <v>2360</v>
      </c>
      <c r="N199" s="285"/>
      <c r="O199" s="285"/>
      <c r="P199" s="285"/>
    </row>
    <row r="200" spans="1:16" x14ac:dyDescent="0.2">
      <c r="A200" s="203" t="s">
        <v>2821</v>
      </c>
      <c r="B200" s="285" t="s">
        <v>2822</v>
      </c>
      <c r="C200" s="285" t="s">
        <v>423</v>
      </c>
      <c r="D200" s="285" t="s">
        <v>2823</v>
      </c>
      <c r="E200" s="285" t="s">
        <v>430</v>
      </c>
      <c r="F200" s="285" t="s">
        <v>551</v>
      </c>
      <c r="G200" s="285" t="s">
        <v>2824</v>
      </c>
      <c r="H200" s="285" t="s">
        <v>2825</v>
      </c>
      <c r="I200" s="285" t="s">
        <v>2826</v>
      </c>
      <c r="J200" s="285" t="s">
        <v>2524</v>
      </c>
      <c r="K200" s="285" t="s">
        <v>2827</v>
      </c>
      <c r="L200" s="286">
        <v>421911787770</v>
      </c>
      <c r="M200" s="285" t="s">
        <v>2828</v>
      </c>
      <c r="N200" s="285"/>
      <c r="O200" s="285"/>
      <c r="P200" s="285"/>
    </row>
    <row r="201" spans="1:16" x14ac:dyDescent="0.2">
      <c r="A201" s="203" t="s">
        <v>2829</v>
      </c>
      <c r="B201" s="285" t="s">
        <v>2830</v>
      </c>
      <c r="C201" s="285" t="s">
        <v>423</v>
      </c>
      <c r="D201" s="285" t="s">
        <v>2831</v>
      </c>
      <c r="E201" s="285" t="s">
        <v>430</v>
      </c>
      <c r="F201" s="285" t="s">
        <v>2832</v>
      </c>
      <c r="G201" s="285" t="s">
        <v>2833</v>
      </c>
      <c r="H201" s="285" t="s">
        <v>2834</v>
      </c>
      <c r="I201" s="285" t="s">
        <v>2835</v>
      </c>
      <c r="J201" s="285" t="s">
        <v>425</v>
      </c>
      <c r="K201" s="285" t="s">
        <v>2835</v>
      </c>
      <c r="L201" s="286">
        <v>421903408371</v>
      </c>
      <c r="M201" s="285" t="s">
        <v>2836</v>
      </c>
      <c r="N201" s="285"/>
      <c r="O201" s="285"/>
      <c r="P201" s="285"/>
    </row>
    <row r="202" spans="1:16" x14ac:dyDescent="0.2">
      <c r="A202" s="203" t="s">
        <v>2837</v>
      </c>
      <c r="B202" s="285" t="s">
        <v>2838</v>
      </c>
      <c r="C202" s="285" t="s">
        <v>423</v>
      </c>
      <c r="D202" s="285" t="s">
        <v>2839</v>
      </c>
      <c r="E202" s="285" t="s">
        <v>430</v>
      </c>
      <c r="F202" s="285" t="s">
        <v>826</v>
      </c>
      <c r="G202" s="285" t="s">
        <v>2840</v>
      </c>
      <c r="H202" s="285" t="s">
        <v>2841</v>
      </c>
      <c r="I202" s="285" t="s">
        <v>2842</v>
      </c>
      <c r="J202" s="285" t="s">
        <v>425</v>
      </c>
      <c r="K202" s="285" t="s">
        <v>2842</v>
      </c>
      <c r="L202" s="286">
        <v>421905710859</v>
      </c>
      <c r="M202" s="285" t="s">
        <v>2843</v>
      </c>
      <c r="N202" s="285"/>
      <c r="O202" s="285"/>
      <c r="P202" s="285"/>
    </row>
    <row r="203" spans="1:16" x14ac:dyDescent="0.2">
      <c r="A203" s="203" t="s">
        <v>2844</v>
      </c>
      <c r="B203" s="285" t="s">
        <v>2845</v>
      </c>
      <c r="C203" s="285" t="s">
        <v>423</v>
      </c>
      <c r="D203" s="285" t="s">
        <v>2846</v>
      </c>
      <c r="E203" s="285" t="s">
        <v>2847</v>
      </c>
      <c r="F203" s="285" t="s">
        <v>2848</v>
      </c>
      <c r="G203" s="285" t="s">
        <v>2849</v>
      </c>
      <c r="H203" s="285" t="s">
        <v>2850</v>
      </c>
      <c r="I203" s="285" t="s">
        <v>2851</v>
      </c>
      <c r="J203" s="285" t="s">
        <v>425</v>
      </c>
      <c r="K203" s="285" t="s">
        <v>2851</v>
      </c>
      <c r="L203" s="286">
        <v>421907725303</v>
      </c>
      <c r="M203" s="285" t="s">
        <v>2852</v>
      </c>
      <c r="N203" s="285"/>
      <c r="O203" s="285"/>
      <c r="P203" s="285"/>
    </row>
    <row r="204" spans="1:16" x14ac:dyDescent="0.2">
      <c r="A204" s="203" t="s">
        <v>2044</v>
      </c>
      <c r="B204" s="285" t="s">
        <v>2045</v>
      </c>
      <c r="C204" s="285" t="s">
        <v>423</v>
      </c>
      <c r="D204" s="285" t="s">
        <v>2046</v>
      </c>
      <c r="E204" s="285" t="s">
        <v>434</v>
      </c>
      <c r="F204" s="285" t="s">
        <v>435</v>
      </c>
      <c r="G204" s="285" t="s">
        <v>2047</v>
      </c>
      <c r="H204" s="285" t="s">
        <v>2048</v>
      </c>
      <c r="I204" s="285" t="s">
        <v>2049</v>
      </c>
      <c r="J204" s="285" t="s">
        <v>425</v>
      </c>
      <c r="K204" s="285" t="s">
        <v>2995</v>
      </c>
      <c r="L204" s="286" t="s">
        <v>2996</v>
      </c>
      <c r="M204" s="285" t="s">
        <v>2050</v>
      </c>
      <c r="N204" s="285"/>
      <c r="O204" s="285"/>
      <c r="P204" s="285"/>
    </row>
    <row r="205" spans="1:16" x14ac:dyDescent="0.2">
      <c r="A205" s="203" t="s">
        <v>2853</v>
      </c>
      <c r="B205" s="285" t="s">
        <v>2854</v>
      </c>
      <c r="C205" s="285" t="s">
        <v>423</v>
      </c>
      <c r="D205" s="285" t="s">
        <v>2855</v>
      </c>
      <c r="E205" s="285" t="s">
        <v>2375</v>
      </c>
      <c r="F205" s="285" t="s">
        <v>2856</v>
      </c>
      <c r="G205" s="285" t="s">
        <v>2857</v>
      </c>
      <c r="H205" s="285" t="s">
        <v>2858</v>
      </c>
      <c r="I205" s="285" t="s">
        <v>2859</v>
      </c>
      <c r="J205" s="285" t="s">
        <v>2524</v>
      </c>
      <c r="K205" s="285" t="s">
        <v>2859</v>
      </c>
      <c r="L205" s="286">
        <v>421903769454</v>
      </c>
      <c r="M205" s="285" t="s">
        <v>2860</v>
      </c>
      <c r="N205" s="285"/>
      <c r="O205" s="285"/>
      <c r="P205" s="285"/>
    </row>
    <row r="206" spans="1:16" x14ac:dyDescent="0.2">
      <c r="A206" s="203" t="s">
        <v>2861</v>
      </c>
      <c r="B206" s="285" t="s">
        <v>2862</v>
      </c>
      <c r="C206" s="285" t="s">
        <v>423</v>
      </c>
      <c r="D206" s="285" t="s">
        <v>2863</v>
      </c>
      <c r="E206" s="285" t="s">
        <v>1896</v>
      </c>
      <c r="F206" s="285" t="s">
        <v>1897</v>
      </c>
      <c r="G206" s="285" t="s">
        <v>2360</v>
      </c>
      <c r="H206" s="285" t="s">
        <v>2864</v>
      </c>
      <c r="I206" s="285" t="s">
        <v>2865</v>
      </c>
      <c r="J206" s="285" t="s">
        <v>427</v>
      </c>
      <c r="K206" s="285" t="s">
        <v>2360</v>
      </c>
      <c r="L206" s="286" t="s">
        <v>2360</v>
      </c>
      <c r="M206" s="285" t="s">
        <v>2866</v>
      </c>
      <c r="N206" s="285"/>
      <c r="O206" s="285"/>
      <c r="P206" s="285"/>
    </row>
    <row r="207" spans="1:16" x14ac:dyDescent="0.2">
      <c r="A207" s="203" t="s">
        <v>2051</v>
      </c>
      <c r="B207" s="285" t="s">
        <v>2052</v>
      </c>
      <c r="C207" s="285" t="s">
        <v>423</v>
      </c>
      <c r="D207" s="285" t="s">
        <v>2053</v>
      </c>
      <c r="E207" s="285" t="s">
        <v>1874</v>
      </c>
      <c r="F207" s="285" t="s">
        <v>1875</v>
      </c>
      <c r="G207" s="285" t="s">
        <v>2054</v>
      </c>
      <c r="H207" s="285" t="s">
        <v>2993</v>
      </c>
      <c r="I207" s="285" t="s">
        <v>2055</v>
      </c>
      <c r="J207" s="285" t="s">
        <v>425</v>
      </c>
      <c r="K207" s="285" t="s">
        <v>2056</v>
      </c>
      <c r="L207" s="286">
        <v>421949335971</v>
      </c>
      <c r="M207" s="285" t="s">
        <v>2057</v>
      </c>
      <c r="N207" s="285" t="s">
        <v>2867</v>
      </c>
      <c r="O207" s="285"/>
      <c r="P207" s="285"/>
    </row>
    <row r="208" spans="1:16" x14ac:dyDescent="0.2">
      <c r="A208" s="203" t="s">
        <v>2868</v>
      </c>
      <c r="B208" s="285" t="s">
        <v>2869</v>
      </c>
      <c r="C208" s="285" t="s">
        <v>423</v>
      </c>
      <c r="D208" s="285" t="s">
        <v>2870</v>
      </c>
      <c r="E208" s="285" t="s">
        <v>2871</v>
      </c>
      <c r="F208" s="285" t="s">
        <v>2872</v>
      </c>
      <c r="G208" s="285" t="s">
        <v>2360</v>
      </c>
      <c r="H208" s="285" t="s">
        <v>2873</v>
      </c>
      <c r="I208" s="285" t="s">
        <v>2874</v>
      </c>
      <c r="J208" s="285" t="s">
        <v>2801</v>
      </c>
      <c r="K208" s="285" t="s">
        <v>2874</v>
      </c>
      <c r="L208" s="286">
        <v>421918394244</v>
      </c>
      <c r="M208" s="285" t="s">
        <v>2875</v>
      </c>
      <c r="N208" s="285"/>
      <c r="O208" s="285"/>
      <c r="P208" s="285"/>
    </row>
    <row r="209" spans="1:16" x14ac:dyDescent="0.2">
      <c r="A209" s="203" t="s">
        <v>2876</v>
      </c>
      <c r="B209" s="285" t="s">
        <v>2877</v>
      </c>
      <c r="C209" s="285" t="s">
        <v>423</v>
      </c>
      <c r="D209" s="285" t="s">
        <v>2878</v>
      </c>
      <c r="E209" s="285" t="s">
        <v>424</v>
      </c>
      <c r="F209" s="285" t="s">
        <v>817</v>
      </c>
      <c r="G209" s="285" t="s">
        <v>2879</v>
      </c>
      <c r="H209" s="285" t="s">
        <v>2880</v>
      </c>
      <c r="I209" s="285" t="s">
        <v>2881</v>
      </c>
      <c r="J209" s="285" t="s">
        <v>425</v>
      </c>
      <c r="K209" s="285" t="s">
        <v>2881</v>
      </c>
      <c r="L209" s="286">
        <v>421903551810</v>
      </c>
      <c r="M209" s="285" t="s">
        <v>2882</v>
      </c>
      <c r="N209" s="285"/>
      <c r="O209" s="285"/>
      <c r="P209" s="285"/>
    </row>
    <row r="210" spans="1:16" x14ac:dyDescent="0.2">
      <c r="A210" s="203" t="s">
        <v>2058</v>
      </c>
      <c r="B210" s="285" t="s">
        <v>2059</v>
      </c>
      <c r="C210" s="285" t="s">
        <v>423</v>
      </c>
      <c r="D210" s="285" t="s">
        <v>2060</v>
      </c>
      <c r="E210" s="285" t="s">
        <v>2061</v>
      </c>
      <c r="F210" s="285" t="s">
        <v>2062</v>
      </c>
      <c r="G210" s="285" t="s">
        <v>2883</v>
      </c>
      <c r="H210" s="285" t="s">
        <v>2063</v>
      </c>
      <c r="I210" s="285" t="s">
        <v>2064</v>
      </c>
      <c r="J210" s="285" t="s">
        <v>2065</v>
      </c>
      <c r="K210" s="285" t="s">
        <v>2064</v>
      </c>
      <c r="L210" s="286">
        <v>421905264228</v>
      </c>
      <c r="M210" s="285" t="s">
        <v>2066</v>
      </c>
      <c r="N210" s="285"/>
      <c r="O210" s="285"/>
      <c r="P210" s="285"/>
    </row>
    <row r="211" spans="1:16" ht="12.75" x14ac:dyDescent="0.2">
      <c r="A211" s="203" t="s">
        <v>2067</v>
      </c>
      <c r="B211" s="285" t="s">
        <v>2068</v>
      </c>
      <c r="C211" s="285" t="s">
        <v>423</v>
      </c>
      <c r="D211" s="285" t="s">
        <v>2069</v>
      </c>
      <c r="E211" s="199" t="s">
        <v>430</v>
      </c>
      <c r="F211" s="285" t="s">
        <v>542</v>
      </c>
      <c r="G211" s="313" t="s">
        <v>2070</v>
      </c>
      <c r="H211" s="313" t="s">
        <v>2071</v>
      </c>
      <c r="I211" s="285" t="s">
        <v>2072</v>
      </c>
      <c r="J211" s="285" t="s">
        <v>425</v>
      </c>
      <c r="K211" s="285" t="s">
        <v>2072</v>
      </c>
      <c r="L211" s="286">
        <v>421903851953</v>
      </c>
      <c r="M211" s="285" t="s">
        <v>2073</v>
      </c>
      <c r="N211" s="285"/>
      <c r="O211" s="285"/>
      <c r="P211" s="285"/>
    </row>
    <row r="212" spans="1:16" x14ac:dyDescent="0.2">
      <c r="A212" s="203" t="s">
        <v>2884</v>
      </c>
      <c r="B212" s="285" t="s">
        <v>2885</v>
      </c>
      <c r="C212" s="285" t="s">
        <v>423</v>
      </c>
      <c r="D212" s="285" t="s">
        <v>2886</v>
      </c>
      <c r="E212" s="285" t="s">
        <v>2887</v>
      </c>
      <c r="F212" s="285" t="s">
        <v>2888</v>
      </c>
      <c r="G212" s="285" t="s">
        <v>2889</v>
      </c>
      <c r="H212" s="285" t="s">
        <v>2890</v>
      </c>
      <c r="I212" s="285" t="s">
        <v>2891</v>
      </c>
      <c r="J212" s="285" t="s">
        <v>425</v>
      </c>
      <c r="K212" s="285" t="s">
        <v>2891</v>
      </c>
      <c r="L212" s="286">
        <v>421902366400</v>
      </c>
      <c r="M212" s="285" t="s">
        <v>2892</v>
      </c>
      <c r="N212" s="285"/>
      <c r="O212" s="285"/>
      <c r="P212" s="285"/>
    </row>
    <row r="213" spans="1:16" x14ac:dyDescent="0.2">
      <c r="A213" s="203" t="s">
        <v>2893</v>
      </c>
      <c r="B213" s="285" t="s">
        <v>2894</v>
      </c>
      <c r="C213" s="285" t="s">
        <v>423</v>
      </c>
      <c r="D213" s="285" t="s">
        <v>2895</v>
      </c>
      <c r="E213" s="285" t="s">
        <v>2896</v>
      </c>
      <c r="F213" s="285" t="s">
        <v>2897</v>
      </c>
      <c r="G213" s="285" t="s">
        <v>2898</v>
      </c>
      <c r="H213" s="285" t="s">
        <v>2899</v>
      </c>
      <c r="I213" s="285" t="s">
        <v>2900</v>
      </c>
      <c r="J213" s="285" t="s">
        <v>425</v>
      </c>
      <c r="K213" s="285" t="s">
        <v>2900</v>
      </c>
      <c r="L213" s="286">
        <v>421905495820</v>
      </c>
      <c r="M213" s="285" t="s">
        <v>2901</v>
      </c>
      <c r="N213" s="285"/>
      <c r="O213" s="285"/>
      <c r="P213" s="285"/>
    </row>
    <row r="214" spans="1:16" x14ac:dyDescent="0.2">
      <c r="A214" s="203" t="s">
        <v>2902</v>
      </c>
      <c r="B214" s="285" t="s">
        <v>2903</v>
      </c>
      <c r="C214" s="285" t="s">
        <v>423</v>
      </c>
      <c r="D214" s="285" t="s">
        <v>2904</v>
      </c>
      <c r="E214" s="285" t="s">
        <v>2905</v>
      </c>
      <c r="F214" s="285" t="s">
        <v>2906</v>
      </c>
      <c r="G214" s="285" t="s">
        <v>2907</v>
      </c>
      <c r="H214" s="285" t="s">
        <v>2908</v>
      </c>
      <c r="I214" s="285" t="s">
        <v>2909</v>
      </c>
      <c r="J214" s="285" t="s">
        <v>425</v>
      </c>
      <c r="K214" s="285" t="s">
        <v>2909</v>
      </c>
      <c r="L214" s="286">
        <v>421905356370</v>
      </c>
      <c r="M214" s="285" t="s">
        <v>2910</v>
      </c>
      <c r="N214" s="285"/>
      <c r="O214" s="285"/>
      <c r="P214" s="285"/>
    </row>
    <row r="215" spans="1:16" ht="12.75" x14ac:dyDescent="0.2">
      <c r="A215" s="203" t="s">
        <v>2074</v>
      </c>
      <c r="B215" s="285" t="s">
        <v>2075</v>
      </c>
      <c r="C215" s="285" t="s">
        <v>423</v>
      </c>
      <c r="D215" s="285" t="s">
        <v>2076</v>
      </c>
      <c r="E215" s="285" t="s">
        <v>1428</v>
      </c>
      <c r="F215" s="285" t="s">
        <v>1429</v>
      </c>
      <c r="G215" s="313" t="s">
        <v>2077</v>
      </c>
      <c r="H215" s="285" t="s">
        <v>2078</v>
      </c>
      <c r="I215" s="285" t="s">
        <v>2079</v>
      </c>
      <c r="J215" s="285" t="s">
        <v>425</v>
      </c>
      <c r="K215" s="285" t="s">
        <v>2080</v>
      </c>
      <c r="L215" s="286">
        <v>421907641634</v>
      </c>
      <c r="M215" s="285" t="s">
        <v>2081</v>
      </c>
      <c r="N215" s="285"/>
      <c r="O215" s="285"/>
      <c r="P215" s="285"/>
    </row>
    <row r="216" spans="1:16" x14ac:dyDescent="0.2">
      <c r="A216" s="203" t="s">
        <v>2911</v>
      </c>
      <c r="B216" s="285" t="s">
        <v>2912</v>
      </c>
      <c r="C216" s="285" t="s">
        <v>423</v>
      </c>
      <c r="D216" s="285" t="s">
        <v>2913</v>
      </c>
      <c r="E216" s="285" t="s">
        <v>2375</v>
      </c>
      <c r="F216" s="285" t="s">
        <v>2376</v>
      </c>
      <c r="G216" s="285" t="s">
        <v>2914</v>
      </c>
      <c r="H216" s="285" t="s">
        <v>2915</v>
      </c>
      <c r="I216" s="285" t="s">
        <v>2916</v>
      </c>
      <c r="J216" s="285" t="s">
        <v>425</v>
      </c>
      <c r="K216" s="285" t="s">
        <v>2916</v>
      </c>
      <c r="L216" s="286">
        <v>421903820974</v>
      </c>
      <c r="M216" s="285" t="s">
        <v>2917</v>
      </c>
      <c r="N216" s="285"/>
      <c r="O216" s="285"/>
      <c r="P216" s="285"/>
    </row>
    <row r="217" spans="1:16" ht="12.75" x14ac:dyDescent="0.2">
      <c r="A217" s="203" t="s">
        <v>2082</v>
      </c>
      <c r="B217" s="285" t="s">
        <v>2083</v>
      </c>
      <c r="C217" s="285" t="s">
        <v>423</v>
      </c>
      <c r="D217" s="285" t="s">
        <v>2084</v>
      </c>
      <c r="E217" s="285" t="s">
        <v>2085</v>
      </c>
      <c r="F217" s="285" t="s">
        <v>2086</v>
      </c>
      <c r="G217" s="313" t="s">
        <v>2087</v>
      </c>
      <c r="H217" s="285" t="s">
        <v>2088</v>
      </c>
      <c r="I217" s="285" t="s">
        <v>2089</v>
      </c>
      <c r="J217" s="285" t="s">
        <v>425</v>
      </c>
      <c r="K217" s="285" t="s">
        <v>2090</v>
      </c>
      <c r="L217" s="286">
        <v>421911466881</v>
      </c>
      <c r="M217" s="285" t="s">
        <v>2091</v>
      </c>
      <c r="N217" s="285"/>
      <c r="O217" s="285"/>
      <c r="P217" s="285"/>
    </row>
    <row r="218" spans="1:16" ht="12.75" x14ac:dyDescent="0.2">
      <c r="A218" s="203" t="s">
        <v>2092</v>
      </c>
      <c r="B218" s="285" t="s">
        <v>2093</v>
      </c>
      <c r="C218" s="285" t="s">
        <v>423</v>
      </c>
      <c r="D218" s="285" t="s">
        <v>2094</v>
      </c>
      <c r="E218" s="285" t="s">
        <v>2095</v>
      </c>
      <c r="F218" s="285" t="s">
        <v>2096</v>
      </c>
      <c r="G218" s="313" t="s">
        <v>2097</v>
      </c>
      <c r="H218" s="285" t="s">
        <v>2098</v>
      </c>
      <c r="I218" s="285" t="s">
        <v>2099</v>
      </c>
      <c r="J218" s="285" t="s">
        <v>425</v>
      </c>
      <c r="K218" s="285" t="s">
        <v>2099</v>
      </c>
      <c r="L218" s="286">
        <v>421904435321</v>
      </c>
      <c r="M218" s="285" t="s">
        <v>2100</v>
      </c>
      <c r="N218" s="285"/>
      <c r="O218" s="285"/>
      <c r="P218" s="285"/>
    </row>
    <row r="219" spans="1:16" ht="12.75" x14ac:dyDescent="0.2">
      <c r="A219" s="203" t="s">
        <v>2101</v>
      </c>
      <c r="B219" s="285" t="s">
        <v>2102</v>
      </c>
      <c r="C219" s="285" t="s">
        <v>423</v>
      </c>
      <c r="D219" s="285" t="s">
        <v>2103</v>
      </c>
      <c r="E219" s="285" t="s">
        <v>2104</v>
      </c>
      <c r="F219" s="285" t="s">
        <v>2105</v>
      </c>
      <c r="G219" s="313" t="s">
        <v>2106</v>
      </c>
      <c r="H219" s="285" t="s">
        <v>2107</v>
      </c>
      <c r="I219" s="285" t="s">
        <v>2108</v>
      </c>
      <c r="J219" s="285" t="s">
        <v>425</v>
      </c>
      <c r="K219" s="285" t="s">
        <v>2109</v>
      </c>
      <c r="L219" s="286">
        <v>421910690922</v>
      </c>
      <c r="M219" s="285" t="s">
        <v>2110</v>
      </c>
      <c r="N219" s="285"/>
      <c r="O219" s="285"/>
      <c r="P219" s="285"/>
    </row>
    <row r="220" spans="1:16" x14ac:dyDescent="0.2">
      <c r="A220" s="203" t="s">
        <v>2918</v>
      </c>
      <c r="B220" s="285" t="s">
        <v>2919</v>
      </c>
      <c r="C220" s="285" t="s">
        <v>423</v>
      </c>
      <c r="D220" s="285" t="s">
        <v>2920</v>
      </c>
      <c r="E220" s="285" t="s">
        <v>434</v>
      </c>
      <c r="F220" s="285" t="s">
        <v>435</v>
      </c>
      <c r="G220" s="285" t="s">
        <v>2921</v>
      </c>
      <c r="H220" s="285" t="s">
        <v>2922</v>
      </c>
      <c r="I220" s="285" t="s">
        <v>2923</v>
      </c>
      <c r="J220" s="285" t="s">
        <v>425</v>
      </c>
      <c r="K220" s="285" t="s">
        <v>2924</v>
      </c>
      <c r="L220" s="286">
        <v>421905644686</v>
      </c>
      <c r="M220" s="285" t="s">
        <v>2925</v>
      </c>
      <c r="N220" s="285"/>
      <c r="O220" s="285"/>
      <c r="P220" s="285"/>
    </row>
    <row r="221" spans="1:16" x14ac:dyDescent="0.2">
      <c r="A221" s="203" t="s">
        <v>2926</v>
      </c>
      <c r="B221" s="285" t="s">
        <v>2927</v>
      </c>
      <c r="C221" s="285" t="s">
        <v>423</v>
      </c>
      <c r="D221" s="285" t="s">
        <v>2928</v>
      </c>
      <c r="E221" s="285" t="s">
        <v>2929</v>
      </c>
      <c r="F221" s="285" t="s">
        <v>2930</v>
      </c>
      <c r="G221" s="285" t="s">
        <v>2931</v>
      </c>
      <c r="H221" s="285" t="s">
        <v>2932</v>
      </c>
      <c r="I221" s="285" t="s">
        <v>2933</v>
      </c>
      <c r="J221" s="285" t="s">
        <v>2934</v>
      </c>
      <c r="K221" s="285" t="s">
        <v>2933</v>
      </c>
      <c r="L221" s="286">
        <v>421908729128</v>
      </c>
      <c r="M221" s="285" t="s">
        <v>2935</v>
      </c>
      <c r="N221" s="285"/>
      <c r="O221" s="285"/>
      <c r="P221" s="285"/>
    </row>
    <row r="222" spans="1:16" x14ac:dyDescent="0.2">
      <c r="A222" s="203" t="s">
        <v>2111</v>
      </c>
      <c r="B222" s="285" t="s">
        <v>2112</v>
      </c>
      <c r="C222" s="285" t="s">
        <v>423</v>
      </c>
      <c r="D222" s="285" t="s">
        <v>2113</v>
      </c>
      <c r="E222" s="285" t="s">
        <v>2114</v>
      </c>
      <c r="F222" s="285" t="s">
        <v>2115</v>
      </c>
      <c r="G222" s="285" t="s">
        <v>2936</v>
      </c>
      <c r="H222" s="285" t="s">
        <v>2116</v>
      </c>
      <c r="I222" s="285" t="s">
        <v>2937</v>
      </c>
      <c r="J222" s="285" t="s">
        <v>2938</v>
      </c>
      <c r="K222" s="285" t="s">
        <v>2117</v>
      </c>
      <c r="L222" s="286">
        <v>421903543319</v>
      </c>
      <c r="M222" s="285" t="s">
        <v>2939</v>
      </c>
      <c r="N222" s="285"/>
      <c r="O222" s="285"/>
      <c r="P222" s="285"/>
    </row>
    <row r="223" spans="1:16" ht="12.75" x14ac:dyDescent="0.2">
      <c r="A223" s="203" t="s">
        <v>2118</v>
      </c>
      <c r="B223" s="285" t="s">
        <v>2119</v>
      </c>
      <c r="C223" s="285" t="s">
        <v>423</v>
      </c>
      <c r="D223" s="285" t="s">
        <v>2120</v>
      </c>
      <c r="E223" s="285" t="s">
        <v>2121</v>
      </c>
      <c r="F223" s="285" t="s">
        <v>2122</v>
      </c>
      <c r="G223" s="313" t="s">
        <v>2123</v>
      </c>
      <c r="H223" s="285" t="s">
        <v>2124</v>
      </c>
      <c r="I223" s="285" t="s">
        <v>2125</v>
      </c>
      <c r="J223" s="285" t="s">
        <v>425</v>
      </c>
      <c r="K223" s="285" t="s">
        <v>2125</v>
      </c>
      <c r="L223" s="286">
        <v>421904823578</v>
      </c>
      <c r="M223" s="285" t="s">
        <v>2126</v>
      </c>
      <c r="N223" s="285"/>
      <c r="O223" s="285"/>
      <c r="P223" s="285"/>
    </row>
    <row r="224" spans="1:16" x14ac:dyDescent="0.2">
      <c r="A224" s="203" t="s">
        <v>2940</v>
      </c>
      <c r="B224" s="285" t="s">
        <v>2941</v>
      </c>
      <c r="C224" s="285" t="s">
        <v>423</v>
      </c>
      <c r="D224" s="285" t="s">
        <v>2942</v>
      </c>
      <c r="E224" s="285" t="s">
        <v>2943</v>
      </c>
      <c r="F224" s="285" t="s">
        <v>2944</v>
      </c>
      <c r="G224" s="285" t="s">
        <v>2945</v>
      </c>
      <c r="H224" s="285" t="s">
        <v>2946</v>
      </c>
      <c r="I224" s="285" t="s">
        <v>2947</v>
      </c>
      <c r="J224" s="285" t="s">
        <v>427</v>
      </c>
      <c r="K224" s="285" t="s">
        <v>2947</v>
      </c>
      <c r="L224" s="286">
        <v>421915740248</v>
      </c>
      <c r="M224" s="285" t="s">
        <v>2948</v>
      </c>
      <c r="N224" s="285"/>
      <c r="O224" s="285"/>
      <c r="P224" s="285"/>
    </row>
    <row r="225" spans="1:16" x14ac:dyDescent="0.2">
      <c r="A225" s="198" t="s">
        <v>986</v>
      </c>
      <c r="B225" s="199" t="s">
        <v>987</v>
      </c>
      <c r="C225" s="200" t="s">
        <v>423</v>
      </c>
      <c r="D225" s="199" t="s">
        <v>2127</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2.75" x14ac:dyDescent="0.2">
      <c r="A226" s="203" t="s">
        <v>2128</v>
      </c>
      <c r="B226" s="285" t="s">
        <v>2129</v>
      </c>
      <c r="C226" s="285" t="s">
        <v>423</v>
      </c>
      <c r="D226" s="285" t="s">
        <v>2130</v>
      </c>
      <c r="E226" s="285" t="s">
        <v>430</v>
      </c>
      <c r="F226" s="285" t="s">
        <v>437</v>
      </c>
      <c r="G226" s="313" t="s">
        <v>2131</v>
      </c>
      <c r="H226" s="285" t="s">
        <v>2132</v>
      </c>
      <c r="I226" s="285" t="s">
        <v>1998</v>
      </c>
      <c r="J226" s="285" t="s">
        <v>427</v>
      </c>
      <c r="K226" s="285" t="s">
        <v>1998</v>
      </c>
      <c r="L226" s="286">
        <v>421905706999</v>
      </c>
      <c r="M226" s="285" t="s">
        <v>2133</v>
      </c>
      <c r="N226" s="285"/>
      <c r="O226" s="285"/>
      <c r="P226" s="285"/>
    </row>
    <row r="227" spans="1:16" ht="12.75" x14ac:dyDescent="0.2">
      <c r="A227" s="203" t="s">
        <v>2134</v>
      </c>
      <c r="B227" s="285" t="s">
        <v>2135</v>
      </c>
      <c r="C227" s="285" t="s">
        <v>423</v>
      </c>
      <c r="D227" s="285" t="s">
        <v>2136</v>
      </c>
      <c r="E227" s="285" t="s">
        <v>434</v>
      </c>
      <c r="F227" s="285" t="s">
        <v>435</v>
      </c>
      <c r="G227" s="313" t="s">
        <v>2137</v>
      </c>
      <c r="H227" s="285" t="s">
        <v>2949</v>
      </c>
      <c r="I227" s="285" t="s">
        <v>2138</v>
      </c>
      <c r="J227" s="285" t="s">
        <v>425</v>
      </c>
      <c r="K227" s="285" t="s">
        <v>2138</v>
      </c>
      <c r="L227" s="286">
        <v>421918560175</v>
      </c>
      <c r="M227" s="285" t="s">
        <v>2139</v>
      </c>
      <c r="N227" s="285"/>
      <c r="O227" s="285"/>
      <c r="P227" s="285"/>
    </row>
    <row r="228" spans="1:16" x14ac:dyDescent="0.2">
      <c r="A228" s="203" t="s">
        <v>2950</v>
      </c>
      <c r="B228" s="285" t="s">
        <v>2951</v>
      </c>
      <c r="C228" s="285" t="s">
        <v>423</v>
      </c>
      <c r="D228" s="285" t="s">
        <v>2952</v>
      </c>
      <c r="E228" s="285" t="s">
        <v>2953</v>
      </c>
      <c r="F228" s="285" t="s">
        <v>2954</v>
      </c>
      <c r="G228" s="285" t="s">
        <v>2955</v>
      </c>
      <c r="H228" s="285" t="s">
        <v>2956</v>
      </c>
      <c r="I228" s="285" t="s">
        <v>2957</v>
      </c>
      <c r="J228" s="285" t="s">
        <v>2524</v>
      </c>
      <c r="K228" s="285" t="s">
        <v>2957</v>
      </c>
      <c r="L228" s="286">
        <v>421905892235</v>
      </c>
      <c r="M228" s="285" t="s">
        <v>2958</v>
      </c>
      <c r="N228" s="285"/>
      <c r="O228" s="285"/>
      <c r="P228" s="285"/>
    </row>
    <row r="229" spans="1:16" x14ac:dyDescent="0.2">
      <c r="A229" s="203" t="s">
        <v>2959</v>
      </c>
      <c r="B229" s="285" t="s">
        <v>2960</v>
      </c>
      <c r="C229" s="285" t="s">
        <v>423</v>
      </c>
      <c r="D229" s="285" t="s">
        <v>2961</v>
      </c>
      <c r="E229" s="285" t="s">
        <v>430</v>
      </c>
      <c r="F229" s="285" t="s">
        <v>1922</v>
      </c>
      <c r="G229" s="285" t="s">
        <v>2962</v>
      </c>
      <c r="H229" s="285" t="s">
        <v>2963</v>
      </c>
      <c r="I229" s="285" t="s">
        <v>2964</v>
      </c>
      <c r="J229" s="285" t="s">
        <v>2524</v>
      </c>
      <c r="K229" s="285" t="s">
        <v>2964</v>
      </c>
      <c r="L229" s="286">
        <v>421905491171</v>
      </c>
      <c r="M229" s="285" t="s">
        <v>2965</v>
      </c>
      <c r="N229" s="285"/>
      <c r="O229" s="285"/>
      <c r="P229" s="285"/>
    </row>
    <row r="230" spans="1:16" x14ac:dyDescent="0.2">
      <c r="A230" s="203" t="s">
        <v>2966</v>
      </c>
      <c r="B230" s="285" t="s">
        <v>2967</v>
      </c>
      <c r="C230" s="285" t="s">
        <v>423</v>
      </c>
      <c r="D230" s="285" t="s">
        <v>2968</v>
      </c>
      <c r="E230" s="285" t="s">
        <v>1768</v>
      </c>
      <c r="F230" s="285" t="s">
        <v>1769</v>
      </c>
      <c r="G230" s="285" t="s">
        <v>2969</v>
      </c>
      <c r="H230" s="285" t="s">
        <v>2970</v>
      </c>
      <c r="I230" s="285" t="s">
        <v>2971</v>
      </c>
      <c r="J230" s="285" t="s">
        <v>425</v>
      </c>
      <c r="K230" s="285" t="s">
        <v>2971</v>
      </c>
      <c r="L230" s="286">
        <v>421905731109</v>
      </c>
      <c r="M230" s="285" t="s">
        <v>2972</v>
      </c>
      <c r="N230" s="285"/>
      <c r="O230" s="285"/>
      <c r="P230" s="285"/>
    </row>
    <row r="231" spans="1:16" ht="12.75" x14ac:dyDescent="0.2">
      <c r="A231" s="203" t="s">
        <v>2140</v>
      </c>
      <c r="B231" s="285" t="s">
        <v>2141</v>
      </c>
      <c r="C231" s="285" t="s">
        <v>423</v>
      </c>
      <c r="D231" s="285" t="s">
        <v>2142</v>
      </c>
      <c r="E231" s="285" t="s">
        <v>436</v>
      </c>
      <c r="F231" s="285" t="s">
        <v>494</v>
      </c>
      <c r="G231" s="313" t="s">
        <v>2143</v>
      </c>
      <c r="H231" s="285" t="s">
        <v>2144</v>
      </c>
      <c r="I231" s="285" t="s">
        <v>2145</v>
      </c>
      <c r="J231" s="285" t="s">
        <v>427</v>
      </c>
      <c r="K231" s="285" t="s">
        <v>2146</v>
      </c>
      <c r="L231" s="286">
        <v>421915867076</v>
      </c>
      <c r="M231" s="285" t="s">
        <v>2147</v>
      </c>
      <c r="N231" s="285"/>
      <c r="O231" s="285"/>
      <c r="P231" s="285"/>
    </row>
    <row r="232" spans="1:16" x14ac:dyDescent="0.2">
      <c r="A232" s="203" t="s">
        <v>2973</v>
      </c>
      <c r="B232" s="285" t="s">
        <v>2974</v>
      </c>
      <c r="C232" s="285" t="s">
        <v>423</v>
      </c>
      <c r="D232" s="285" t="s">
        <v>2975</v>
      </c>
      <c r="E232" s="285" t="s">
        <v>2976</v>
      </c>
      <c r="F232" s="285" t="s">
        <v>2977</v>
      </c>
      <c r="G232" s="285" t="s">
        <v>2978</v>
      </c>
      <c r="H232" s="285" t="s">
        <v>2979</v>
      </c>
      <c r="I232" s="285" t="s">
        <v>2980</v>
      </c>
      <c r="J232" s="285" t="s">
        <v>425</v>
      </c>
      <c r="K232" s="285" t="s">
        <v>2980</v>
      </c>
      <c r="L232" s="286">
        <v>421905417209</v>
      </c>
      <c r="M232" s="285" t="s">
        <v>2981</v>
      </c>
      <c r="N232" s="285"/>
      <c r="O232" s="285"/>
      <c r="P232" s="285"/>
    </row>
    <row r="233" spans="1:16" x14ac:dyDescent="0.2">
      <c r="A233" s="198" t="s">
        <v>993</v>
      </c>
      <c r="B233" s="199" t="s">
        <v>994</v>
      </c>
      <c r="C233" s="200" t="s">
        <v>423</v>
      </c>
      <c r="D233" s="199" t="s">
        <v>2148</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x14ac:dyDescent="0.2">
      <c r="A234" s="178" t="s">
        <v>999</v>
      </c>
      <c r="B234" s="277" t="s">
        <v>1000</v>
      </c>
      <c r="C234" s="200" t="s">
        <v>423</v>
      </c>
      <c r="D234" s="277" t="s">
        <v>2149</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x14ac:dyDescent="0.2">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x14ac:dyDescent="0.2">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x14ac:dyDescent="0.2">
      <c r="A237" s="203" t="s">
        <v>2150</v>
      </c>
      <c r="B237" s="285" t="s">
        <v>2151</v>
      </c>
      <c r="C237" s="285" t="s">
        <v>423</v>
      </c>
      <c r="D237" s="285" t="s">
        <v>2152</v>
      </c>
      <c r="E237" s="285" t="s">
        <v>424</v>
      </c>
      <c r="F237" s="285" t="s">
        <v>817</v>
      </c>
      <c r="G237" s="285" t="s">
        <v>2153</v>
      </c>
      <c r="H237" s="285" t="s">
        <v>2154</v>
      </c>
      <c r="I237" s="285" t="s">
        <v>2155</v>
      </c>
      <c r="J237" s="285" t="s">
        <v>427</v>
      </c>
      <c r="K237" s="285" t="s">
        <v>2156</v>
      </c>
      <c r="L237" s="286">
        <v>421902821904</v>
      </c>
      <c r="M237" s="285" t="s">
        <v>2157</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449" activePane="bottomLeft" state="frozen"/>
      <selection activeCell="I2" sqref="I2:L73"/>
      <selection pane="bottomLeft" activeCell="C465" sqref="C465"/>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22.5"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1499</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499</v>
      </c>
      <c r="B114" s="204" t="str">
        <f>VLOOKUP(A114,Adr!A:B,2,FALSE)</f>
        <v>Slovenská asociácia motoristického športu</v>
      </c>
      <c r="C114" s="185" t="s">
        <v>1498</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22.5"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317</v>
      </c>
      <c r="H137" s="169" t="s">
        <v>1032</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22.5"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317</v>
      </c>
      <c r="H139" s="169" t="s">
        <v>1032</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612</v>
      </c>
      <c r="B209" s="204" t="str">
        <f>VLOOKUP(A209,Adr!A:B,2,FALSE)</f>
        <v>Slovenská plavecká federácia</v>
      </c>
      <c r="C209" s="169" t="s">
        <v>1548</v>
      </c>
      <c r="D209" s="288">
        <v>15000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612</v>
      </c>
      <c r="B210" s="204" t="str">
        <f>VLOOKUP(A210,Adr!A:B,2,FALSE)</f>
        <v>Slovenská plavecká federácia</v>
      </c>
      <c r="C210" s="196" t="s">
        <v>1547</v>
      </c>
      <c r="D210" s="289">
        <v>7500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85" t="s">
        <v>1566</v>
      </c>
      <c r="D233" s="287">
        <v>20000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662</v>
      </c>
      <c r="B234" s="204" t="str">
        <f>VLOOKUP(A234,Adr!A:B,2,FALSE)</f>
        <v>Slovenský atletický zväz</v>
      </c>
      <c r="C234" s="196" t="s">
        <v>1562</v>
      </c>
      <c r="D234" s="289">
        <v>10000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662</v>
      </c>
      <c r="B235" s="204" t="str">
        <f>VLOOKUP(A235,Adr!A:B,2,FALSE)</f>
        <v>Slovenský atletický zväz</v>
      </c>
      <c r="C235" s="185" t="s">
        <v>1563</v>
      </c>
      <c r="D235" s="287">
        <v>20000</v>
      </c>
      <c r="E235" s="173">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662</v>
      </c>
      <c r="B236" s="204" t="str">
        <f>VLOOKUP(A236,Adr!A:B,2,FALSE)</f>
        <v>Slovenský atletický zväz</v>
      </c>
      <c r="C236" s="196" t="s">
        <v>2169</v>
      </c>
      <c r="D236" s="287">
        <v>20000</v>
      </c>
      <c r="E236" s="230">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662</v>
      </c>
      <c r="B237" s="204" t="str">
        <f>VLOOKUP(A237,Adr!A:B,2,FALSE)</f>
        <v>Slovenský atletický zväz</v>
      </c>
      <c r="C237" s="169" t="s">
        <v>1568</v>
      </c>
      <c r="D237" s="288">
        <v>10000</v>
      </c>
      <c r="E237" s="173">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662</v>
      </c>
      <c r="B238" s="204" t="str">
        <f>VLOOKUP(A238,Adr!A:B,2,FALSE)</f>
        <v>Slovenský atletický zväz</v>
      </c>
      <c r="C238" s="190" t="s">
        <v>1564</v>
      </c>
      <c r="D238" s="288">
        <v>50000</v>
      </c>
      <c r="E238" s="230">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662</v>
      </c>
      <c r="B239" s="204" t="str">
        <f>VLOOKUP(A239,Adr!A:B,2,FALSE)</f>
        <v>Slovenský atletický zväz</v>
      </c>
      <c r="C239" s="185" t="s">
        <v>1565</v>
      </c>
      <c r="D239" s="287">
        <v>15000</v>
      </c>
      <c r="E239" s="173">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317</v>
      </c>
      <c r="H257" s="169" t="s">
        <v>1032</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317</v>
      </c>
      <c r="H259" s="169" t="s">
        <v>1032</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33.75" x14ac:dyDescent="0.2">
      <c r="A268" s="166" t="s">
        <v>731</v>
      </c>
      <c r="B268" s="204" t="str">
        <f>VLOOKUP(A268,Adr!A:B,2,FALSE)</f>
        <v>Slovenský olympijský a športový výbor</v>
      </c>
      <c r="C268" s="197" t="s">
        <v>2998</v>
      </c>
      <c r="D268" s="290">
        <v>217000</v>
      </c>
      <c r="E268" s="173">
        <v>0</v>
      </c>
      <c r="F268" s="166" t="s">
        <v>347</v>
      </c>
      <c r="G268" s="169" t="s">
        <v>321</v>
      </c>
      <c r="H268" s="169" t="s">
        <v>1032</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33.75" x14ac:dyDescent="0.2">
      <c r="A269" s="166" t="s">
        <v>731</v>
      </c>
      <c r="B269" s="204" t="str">
        <f>VLOOKUP(A269,Adr!A:B,2,FALSE)</f>
        <v>Slovenský olympijský a športový výbor</v>
      </c>
      <c r="C269" s="197" t="s">
        <v>2999</v>
      </c>
      <c r="D269" s="290">
        <v>156100</v>
      </c>
      <c r="E269" s="230">
        <v>0</v>
      </c>
      <c r="F269" s="166" t="s">
        <v>347</v>
      </c>
      <c r="G269" s="169" t="s">
        <v>321</v>
      </c>
      <c r="H269" s="169" t="s">
        <v>1032</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2.5" x14ac:dyDescent="0.2">
      <c r="A270" s="166" t="s">
        <v>731</v>
      </c>
      <c r="B270" s="204" t="str">
        <f>VLOOKUP(A270,Adr!A:B,2,FALSE)</f>
        <v>Slovenský olympijský a športový výbor</v>
      </c>
      <c r="C270" s="197" t="s">
        <v>3000</v>
      </c>
      <c r="D270" s="290">
        <v>193372</v>
      </c>
      <c r="E270" s="173">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731</v>
      </c>
      <c r="B271" s="204" t="str">
        <f>VLOOKUP(A271,Adr!A:B,2,FALSE)</f>
        <v>Slovenský olympijský a športový výbor</v>
      </c>
      <c r="C271" s="185" t="s">
        <v>1481</v>
      </c>
      <c r="D271" s="287">
        <v>80000</v>
      </c>
      <c r="E271" s="230">
        <v>0</v>
      </c>
      <c r="F271" s="166" t="s">
        <v>349</v>
      </c>
      <c r="G271" s="169" t="s">
        <v>321</v>
      </c>
      <c r="H271" s="169" t="s">
        <v>1032</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731</v>
      </c>
      <c r="B272" s="204" t="str">
        <f>VLOOKUP(A272,Adr!A:B,2,FALSE)</f>
        <v>Slovenský olympijský a športový výbor</v>
      </c>
      <c r="C272" s="185" t="s">
        <v>2997</v>
      </c>
      <c r="D272" s="287">
        <v>200000</v>
      </c>
      <c r="E272" s="230">
        <v>0</v>
      </c>
      <c r="F272" s="166" t="s">
        <v>349</v>
      </c>
      <c r="G272" s="169" t="s">
        <v>321</v>
      </c>
      <c r="H272" s="169" t="s">
        <v>1032</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1435</v>
      </c>
      <c r="B273" s="204" t="str">
        <f>VLOOKUP(A273,Adr!A:B,2,FALSE)</f>
        <v>Slovenský paralympijský výbor</v>
      </c>
      <c r="C273" s="196" t="s">
        <v>1467</v>
      </c>
      <c r="D273" s="287">
        <v>1196273</v>
      </c>
      <c r="E273" s="230">
        <v>0</v>
      </c>
      <c r="F273" s="166" t="s">
        <v>343</v>
      </c>
      <c r="G273" s="169" t="s">
        <v>321</v>
      </c>
      <c r="H273" s="169" t="s">
        <v>1032</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1435</v>
      </c>
      <c r="B274" s="204" t="str">
        <f>VLOOKUP(A274,Adr!A:B,2,FALSE)</f>
        <v>Slovenský paralympijský výbor</v>
      </c>
      <c r="C274" s="196" t="s">
        <v>1574</v>
      </c>
      <c r="D274" s="289">
        <v>22500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1435</v>
      </c>
      <c r="B275" s="204" t="str">
        <f>VLOOKUP(A275,Adr!A:B,2,FALSE)</f>
        <v>Slovenský paralympijský výbor</v>
      </c>
      <c r="C275" s="196" t="s">
        <v>1575</v>
      </c>
      <c r="D275" s="289">
        <v>10000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1435</v>
      </c>
      <c r="B276" s="204" t="str">
        <f>VLOOKUP(A276,Adr!A:B,2,FALSE)</f>
        <v>Slovenský paralympijský výbor</v>
      </c>
      <c r="C276" s="185" t="s">
        <v>2171</v>
      </c>
      <c r="D276" s="287">
        <v>5000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1435</v>
      </c>
      <c r="B277" s="204" t="str">
        <f>VLOOKUP(A277,Adr!A:B,2,FALSE)</f>
        <v>Slovenský paralympijský výbor</v>
      </c>
      <c r="C277" s="185" t="s">
        <v>1577</v>
      </c>
      <c r="D277" s="287">
        <v>10000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1435</v>
      </c>
      <c r="B278" s="204" t="str">
        <f>VLOOKUP(A278,Adr!A:B,2,FALSE)</f>
        <v>Slovenský paralympijský výbor</v>
      </c>
      <c r="C278" s="169" t="s">
        <v>1576</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1435</v>
      </c>
      <c r="B279" s="204" t="str">
        <f>VLOOKUP(A279,Adr!A:B,2,FALSE)</f>
        <v>Slovenský paralympijský výbor</v>
      </c>
      <c r="C279" s="196" t="s">
        <v>1578</v>
      </c>
      <c r="D279" s="289">
        <v>45000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1435</v>
      </c>
      <c r="B280" s="204" t="str">
        <f>VLOOKUP(A280,Adr!A:B,2,FALSE)</f>
        <v>Slovenský paralympijský výbor</v>
      </c>
      <c r="C280" s="185" t="s">
        <v>1579</v>
      </c>
      <c r="D280" s="287">
        <v>50000</v>
      </c>
      <c r="E280" s="173">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1435</v>
      </c>
      <c r="B281" s="204" t="str">
        <f>VLOOKUP(A281,Adr!A:B,2,FALSE)</f>
        <v>Slovenský paralympijský výbor</v>
      </c>
      <c r="C281" s="169" t="s">
        <v>2172</v>
      </c>
      <c r="D281" s="288">
        <v>20000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1435</v>
      </c>
      <c r="B282" s="204" t="str">
        <f>VLOOKUP(A282,Adr!A:B,2,FALSE)</f>
        <v>Slovenský paralympijský výbor</v>
      </c>
      <c r="C282" s="185" t="s">
        <v>1580</v>
      </c>
      <c r="D282" s="289">
        <v>20000</v>
      </c>
      <c r="E282" s="230">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1435</v>
      </c>
      <c r="B283" s="204" t="str">
        <f>VLOOKUP(A283,Adr!A:B,2,FALSE)</f>
        <v>Slovenský paralympijský výbor</v>
      </c>
      <c r="C283" s="196" t="s">
        <v>1581</v>
      </c>
      <c r="D283" s="289">
        <v>55000</v>
      </c>
      <c r="E283" s="173">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1435</v>
      </c>
      <c r="B284" s="204" t="str">
        <f>VLOOKUP(A284,Adr!A:B,2,FALSE)</f>
        <v>Slovenský paralympijský výbor</v>
      </c>
      <c r="C284" s="185" t="s">
        <v>2233</v>
      </c>
      <c r="D284" s="287">
        <v>457250</v>
      </c>
      <c r="E284" s="173">
        <v>0</v>
      </c>
      <c r="F284" s="166" t="s">
        <v>347</v>
      </c>
      <c r="G284" s="169" t="s">
        <v>321</v>
      </c>
      <c r="H284" s="169" t="s">
        <v>1032</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1435</v>
      </c>
      <c r="B285" s="204" t="str">
        <f>VLOOKUP(A285,Adr!A:B,2,FALSE)</f>
        <v>Slovenský paralympijský výbor</v>
      </c>
      <c r="C285" s="185" t="s">
        <v>350</v>
      </c>
      <c r="D285" s="287">
        <v>10000</v>
      </c>
      <c r="E285" s="173">
        <v>0</v>
      </c>
      <c r="F285" s="166" t="s">
        <v>349</v>
      </c>
      <c r="G285" s="169" t="s">
        <v>317</v>
      </c>
      <c r="H285" s="169" t="s">
        <v>1032</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2714</v>
      </c>
      <c r="B286" s="204" t="str">
        <f>VLOOKUP(A286,Adr!A:B,2,FALSE)</f>
        <v>Slovenský rybársky zväz</v>
      </c>
      <c r="C286" s="185" t="s">
        <v>2990</v>
      </c>
      <c r="D286" s="287">
        <v>5000</v>
      </c>
      <c r="E286" s="230">
        <v>0</v>
      </c>
      <c r="F286" s="166" t="s">
        <v>360</v>
      </c>
      <c r="G286" s="169" t="s">
        <v>317</v>
      </c>
      <c r="H286" s="169" t="s">
        <v>1032</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739</v>
      </c>
      <c r="B287" s="204" t="str">
        <f>VLOOKUP(A287,Adr!A:B,2,FALSE)</f>
        <v>Slovenský rýchlokorčuliarsky zväz</v>
      </c>
      <c r="C287" s="185" t="s">
        <v>1121</v>
      </c>
      <c r="D287" s="287">
        <v>42157</v>
      </c>
      <c r="E287" s="230">
        <v>0</v>
      </c>
      <c r="F287" s="166" t="s">
        <v>339</v>
      </c>
      <c r="G287" s="169" t="s">
        <v>319</v>
      </c>
      <c r="H287" s="169" t="s">
        <v>1032</v>
      </c>
      <c r="I287" s="192" t="str">
        <f t="shared" si="20"/>
        <v>30688060a</v>
      </c>
      <c r="J287" s="167" t="str">
        <f t="shared" si="21"/>
        <v>30688060026 02</v>
      </c>
      <c r="K287" s="5" t="s">
        <v>1122</v>
      </c>
      <c r="L287" s="167" t="str">
        <f t="shared" si="22"/>
        <v>30688060026 02B</v>
      </c>
      <c r="M287" s="5" t="str">
        <f t="shared" si="23"/>
        <v>Slovenský rýchlokorčuliarsky zväzaBrýchlokorčuľovanie - bežné transfery</v>
      </c>
      <c r="N287" s="3" t="str">
        <f t="shared" si="24"/>
        <v>30688060aB</v>
      </c>
    </row>
    <row r="288" spans="1:14" x14ac:dyDescent="0.2">
      <c r="A288" s="198" t="s">
        <v>739</v>
      </c>
      <c r="B288" s="204" t="str">
        <f>VLOOKUP(A288,Adr!A:B,2,FALSE)</f>
        <v>Slovenský rýchlokorčuliarsky zväz</v>
      </c>
      <c r="C288" s="169" t="s">
        <v>1582</v>
      </c>
      <c r="D288" s="289">
        <v>10000</v>
      </c>
      <c r="E288" s="173">
        <v>0</v>
      </c>
      <c r="F288" s="166" t="s">
        <v>345</v>
      </c>
      <c r="G288" s="169" t="s">
        <v>321</v>
      </c>
      <c r="H288" s="169" t="s">
        <v>1032</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746</v>
      </c>
      <c r="B289" s="204" t="str">
        <f>VLOOKUP(A289,Adr!A:B,2,FALSE)</f>
        <v>Slovenský stolnotenisový zväz</v>
      </c>
      <c r="C289" s="185" t="s">
        <v>1123</v>
      </c>
      <c r="D289" s="287">
        <v>939232</v>
      </c>
      <c r="E289" s="173">
        <v>0</v>
      </c>
      <c r="F289" s="166" t="s">
        <v>339</v>
      </c>
      <c r="G289" s="169" t="s">
        <v>319</v>
      </c>
      <c r="H289" s="169" t="s">
        <v>1032</v>
      </c>
      <c r="I289" s="192" t="str">
        <f t="shared" si="20"/>
        <v>30806836a</v>
      </c>
      <c r="J289" s="167" t="str">
        <f t="shared" si="21"/>
        <v>30806836026 02</v>
      </c>
      <c r="K289" s="5" t="s">
        <v>1124</v>
      </c>
      <c r="L289" s="167" t="str">
        <f t="shared" si="22"/>
        <v>30806836026 02B</v>
      </c>
      <c r="M289" s="5" t="str">
        <f t="shared" si="23"/>
        <v>Slovenský stolnotenisový zväzaBstolný tenis - bežné transfery</v>
      </c>
      <c r="N289" s="3" t="str">
        <f t="shared" si="24"/>
        <v>30806836aB</v>
      </c>
    </row>
    <row r="290" spans="1:14" x14ac:dyDescent="0.2">
      <c r="A290" s="182" t="s">
        <v>746</v>
      </c>
      <c r="B290" s="204" t="str">
        <f>VLOOKUP(A290,Adr!A:B,2,FALSE)</f>
        <v>Slovenský stolnotenisový zväz</v>
      </c>
      <c r="C290" s="185" t="s">
        <v>2173</v>
      </c>
      <c r="D290" s="287">
        <v>7500</v>
      </c>
      <c r="E290" s="173">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746</v>
      </c>
      <c r="B291" s="204" t="str">
        <f>VLOOKUP(A291,Adr!A:B,2,FALSE)</f>
        <v>Slovenský stolnotenisový zväz</v>
      </c>
      <c r="C291" s="169" t="s">
        <v>2174</v>
      </c>
      <c r="D291" s="288">
        <v>15000</v>
      </c>
      <c r="E291" s="230">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746</v>
      </c>
      <c r="B292" s="204" t="str">
        <f>VLOOKUP(A292,Adr!A:B,2,FALSE)</f>
        <v>Slovenský stolnotenisový zväz</v>
      </c>
      <c r="C292" s="196" t="s">
        <v>1583</v>
      </c>
      <c r="D292" s="289">
        <v>20000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746</v>
      </c>
      <c r="B293" s="204" t="str">
        <f>VLOOKUP(A293,Adr!A:B,2,FALSE)</f>
        <v>Slovenský stolnotenisový zväz</v>
      </c>
      <c r="C293" s="185" t="s">
        <v>1584</v>
      </c>
      <c r="D293" s="287">
        <v>15000</v>
      </c>
      <c r="E293" s="173">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746</v>
      </c>
      <c r="B294" s="204" t="str">
        <f>VLOOKUP(A294,Adr!A:B,2,FALSE)</f>
        <v>Slovenský stolnotenisový zväz</v>
      </c>
      <c r="C294" s="185" t="s">
        <v>2175</v>
      </c>
      <c r="D294" s="287">
        <v>15000</v>
      </c>
      <c r="E294" s="230">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746</v>
      </c>
      <c r="B295" s="204" t="str">
        <f>VLOOKUP(A295,Adr!A:B,2,FALSE)</f>
        <v>Slovenský stolnotenisový zväz</v>
      </c>
      <c r="C295" s="185" t="s">
        <v>1585</v>
      </c>
      <c r="D295" s="287">
        <v>20000</v>
      </c>
      <c r="E295" s="173">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746</v>
      </c>
      <c r="B296" s="204" t="str">
        <f>VLOOKUP(A296,Adr!A:B,2,FALSE)</f>
        <v>Slovenský stolnotenisový zväz</v>
      </c>
      <c r="C296" s="196" t="s">
        <v>2234</v>
      </c>
      <c r="D296" s="289">
        <v>50000</v>
      </c>
      <c r="E296" s="230">
        <v>0</v>
      </c>
      <c r="F296" s="166" t="s">
        <v>347</v>
      </c>
      <c r="G296" s="169" t="s">
        <v>321</v>
      </c>
      <c r="H296" s="169" t="s">
        <v>1032</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755</v>
      </c>
      <c r="B297" s="204" t="str">
        <f>VLOOKUP(A297,Adr!A:B,2,FALSE)</f>
        <v>SLOVENSKÝ STRELECKÝ ZVÄZ</v>
      </c>
      <c r="C297" s="169" t="s">
        <v>1125</v>
      </c>
      <c r="D297" s="288">
        <v>579804</v>
      </c>
      <c r="E297" s="230">
        <v>0</v>
      </c>
      <c r="F297" s="166" t="s">
        <v>339</v>
      </c>
      <c r="G297" s="169" t="s">
        <v>319</v>
      </c>
      <c r="H297" s="169" t="s">
        <v>1032</v>
      </c>
      <c r="I297" s="192" t="str">
        <f t="shared" si="20"/>
        <v>00603341a</v>
      </c>
      <c r="J297" s="167" t="str">
        <f t="shared" si="21"/>
        <v>00603341026 02</v>
      </c>
      <c r="K297" s="5" t="s">
        <v>1126</v>
      </c>
      <c r="L297" s="167" t="str">
        <f t="shared" si="22"/>
        <v>00603341026 02B</v>
      </c>
      <c r="M297" s="5" t="str">
        <f t="shared" si="23"/>
        <v>SLOVENSKÝ STRELECKÝ ZVÄZaBstreľba - bežné transfery</v>
      </c>
      <c r="N297" s="3" t="str">
        <f t="shared" si="24"/>
        <v>00603341aB</v>
      </c>
    </row>
    <row r="298" spans="1:14" x14ac:dyDescent="0.2">
      <c r="A298" s="198" t="s">
        <v>755</v>
      </c>
      <c r="B298" s="204" t="str">
        <f>VLOOKUP(A298,Adr!A:B,2,FALSE)</f>
        <v>SLOVENSKÝ STRELECKÝ ZVÄZ</v>
      </c>
      <c r="C298" s="169" t="s">
        <v>2984</v>
      </c>
      <c r="D298" s="288">
        <v>20000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755</v>
      </c>
      <c r="B299" s="204" t="str">
        <f>VLOOKUP(A299,Adr!A:B,2,FALSE)</f>
        <v>SLOVENSKÝ STRELECKÝ ZVÄZ</v>
      </c>
      <c r="C299" s="185" t="s">
        <v>1586</v>
      </c>
      <c r="D299" s="287">
        <v>80000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755</v>
      </c>
      <c r="B300" s="204" t="str">
        <f>VLOOKUP(A300,Adr!A:B,2,FALSE)</f>
        <v>SLOVENSKÝ STRELECKÝ ZVÄZ</v>
      </c>
      <c r="C300" s="185" t="s">
        <v>1588</v>
      </c>
      <c r="D300" s="287">
        <v>50000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755</v>
      </c>
      <c r="B301" s="204" t="str">
        <f>VLOOKUP(A301,Adr!A:B,2,FALSE)</f>
        <v>SLOVENSKÝ STRELECKÝ ZVÄZ</v>
      </c>
      <c r="C301" s="196" t="s">
        <v>1587</v>
      </c>
      <c r="D301" s="289">
        <v>20000</v>
      </c>
      <c r="E301" s="230">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755</v>
      </c>
      <c r="B302" s="204" t="str">
        <f>VLOOKUP(A302,Adr!A:B,2,FALSE)</f>
        <v>SLOVENSKÝ STRELECKÝ ZVÄZ</v>
      </c>
      <c r="C302" s="185" t="s">
        <v>1589</v>
      </c>
      <c r="D302" s="287">
        <v>25000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755</v>
      </c>
      <c r="B303" s="204" t="str">
        <f>VLOOKUP(A303,Adr!A:B,2,FALSE)</f>
        <v>SLOVENSKÝ STRELECKÝ ZVÄZ</v>
      </c>
      <c r="C303" s="169" t="s">
        <v>1590</v>
      </c>
      <c r="D303" s="288">
        <v>58000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755</v>
      </c>
      <c r="B304" s="204" t="str">
        <f>VLOOKUP(A304,Adr!A:B,2,FALSE)</f>
        <v>SLOVENSKÝ STRELECKÝ ZVÄZ</v>
      </c>
      <c r="C304" s="185" t="s">
        <v>2985</v>
      </c>
      <c r="D304" s="287">
        <v>2000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755</v>
      </c>
      <c r="B305" s="204" t="str">
        <f>VLOOKUP(A305,Adr!A:B,2,FALSE)</f>
        <v>SLOVENSKÝ STRELECKÝ ZVÄZ</v>
      </c>
      <c r="C305" s="185" t="s">
        <v>2986</v>
      </c>
      <c r="D305" s="287">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755</v>
      </c>
      <c r="B306" s="204" t="str">
        <f>VLOOKUP(A306,Adr!A:B,2,FALSE)</f>
        <v>SLOVENSKÝ STRELECKÝ ZVÄZ</v>
      </c>
      <c r="C306" s="185" t="s">
        <v>1591</v>
      </c>
      <c r="D306" s="287">
        <v>56000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755</v>
      </c>
      <c r="B307" s="204" t="str">
        <f>VLOOKUP(A307,Adr!A:B,2,FALSE)</f>
        <v>SLOVENSKÝ STRELECKÝ ZVÄZ</v>
      </c>
      <c r="C307" s="196" t="s">
        <v>2987</v>
      </c>
      <c r="D307" s="289">
        <v>4000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755</v>
      </c>
      <c r="B308" s="204" t="str">
        <f>VLOOKUP(A308,Adr!A:B,2,FALSE)</f>
        <v>SLOVENSKÝ STRELECKÝ ZVÄZ</v>
      </c>
      <c r="C308" s="185" t="s">
        <v>1592</v>
      </c>
      <c r="D308" s="287">
        <v>10000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755</v>
      </c>
      <c r="B309" s="204" t="str">
        <f>VLOOKUP(A309,Adr!A:B,2,FALSE)</f>
        <v>SLOVENSKÝ STRELECKÝ ZVÄZ</v>
      </c>
      <c r="C309" s="196" t="s">
        <v>2988</v>
      </c>
      <c r="D309" s="289">
        <v>20000</v>
      </c>
      <c r="E309" s="173">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755</v>
      </c>
      <c r="B310" s="204" t="str">
        <f>VLOOKUP(A310,Adr!A:B,2,FALSE)</f>
        <v>SLOVENSKÝ STRELECKÝ ZVÄZ</v>
      </c>
      <c r="C310" s="185" t="s">
        <v>1593</v>
      </c>
      <c r="D310" s="287">
        <v>70000</v>
      </c>
      <c r="E310" s="230">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755</v>
      </c>
      <c r="B311" s="204" t="str">
        <f>VLOOKUP(A311,Adr!A:B,2,FALSE)</f>
        <v>SLOVENSKÝ STRELECKÝ ZVÄZ</v>
      </c>
      <c r="C311" s="185" t="s">
        <v>1594</v>
      </c>
      <c r="D311" s="287">
        <v>10000</v>
      </c>
      <c r="E311" s="173">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755</v>
      </c>
      <c r="B312" s="204" t="str">
        <f>VLOOKUP(A312,Adr!A:B,2,FALSE)</f>
        <v>SLOVENSKÝ STRELECKÝ ZVÄZ</v>
      </c>
      <c r="C312" s="185" t="s">
        <v>2176</v>
      </c>
      <c r="D312" s="287">
        <v>20000</v>
      </c>
      <c r="E312" s="230">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755</v>
      </c>
      <c r="B313" s="204" t="str">
        <f>VLOOKUP(A313,Adr!A:B,2,FALSE)</f>
        <v>SLOVENSKÝ STRELECKÝ ZVÄZ</v>
      </c>
      <c r="C313" s="185" t="s">
        <v>2177</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755</v>
      </c>
      <c r="B314" s="204" t="str">
        <f>VLOOKUP(A314,Adr!A:B,2,FALSE)</f>
        <v>SLOVENSKÝ STRELECKÝ ZVÄZ</v>
      </c>
      <c r="C314" s="169" t="s">
        <v>1595</v>
      </c>
      <c r="D314" s="288">
        <v>20000</v>
      </c>
      <c r="E314" s="173">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755</v>
      </c>
      <c r="B315" s="204" t="str">
        <f>VLOOKUP(A315,Adr!A:B,2,FALSE)</f>
        <v>SLOVENSKÝ STRELECKÝ ZVÄZ</v>
      </c>
      <c r="C315" s="196" t="s">
        <v>1596</v>
      </c>
      <c r="D315" s="289">
        <v>20000</v>
      </c>
      <c r="E315" s="230">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755</v>
      </c>
      <c r="B316" s="204" t="str">
        <f>VLOOKUP(A316,Adr!A:B,2,FALSE)</f>
        <v>SLOVENSKÝ STRELECKÝ ZVÄZ</v>
      </c>
      <c r="C316" s="185" t="s">
        <v>1597</v>
      </c>
      <c r="D316" s="287">
        <v>50000</v>
      </c>
      <c r="E316" s="173">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755</v>
      </c>
      <c r="B317" s="204" t="str">
        <f>VLOOKUP(A317,Adr!A:B,2,FALSE)</f>
        <v>SLOVENSKÝ STRELECKÝ ZVÄZ</v>
      </c>
      <c r="C317" s="196" t="s">
        <v>2213</v>
      </c>
      <c r="D317" s="289">
        <v>4500</v>
      </c>
      <c r="E317" s="173">
        <v>0</v>
      </c>
      <c r="F317" s="166" t="s">
        <v>362</v>
      </c>
      <c r="G317" s="169" t="s">
        <v>321</v>
      </c>
      <c r="H317" s="169" t="s">
        <v>1032</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764</v>
      </c>
      <c r="B318" s="204" t="str">
        <f>VLOOKUP(A318,Adr!A:B,2,FALSE)</f>
        <v>Slovenský šachový zväz</v>
      </c>
      <c r="C318" s="196" t="s">
        <v>1127</v>
      </c>
      <c r="D318" s="289">
        <v>347439</v>
      </c>
      <c r="E318" s="173">
        <v>0</v>
      </c>
      <c r="F318" s="166" t="s">
        <v>339</v>
      </c>
      <c r="G318" s="169" t="s">
        <v>319</v>
      </c>
      <c r="H318" s="169" t="s">
        <v>1032</v>
      </c>
      <c r="I318" s="192" t="str">
        <f t="shared" si="20"/>
        <v>17310571a</v>
      </c>
      <c r="J318" s="167" t="str">
        <f t="shared" si="21"/>
        <v>17310571026 02</v>
      </c>
      <c r="K318" s="5" t="s">
        <v>1128</v>
      </c>
      <c r="L318" s="167" t="str">
        <f t="shared" si="22"/>
        <v>17310571026 02B</v>
      </c>
      <c r="M318" s="5" t="str">
        <f t="shared" si="23"/>
        <v>Slovenský šachový zväzaBšach - bežné transfery</v>
      </c>
      <c r="N318" s="3" t="str">
        <f t="shared" si="24"/>
        <v>17310571aB</v>
      </c>
    </row>
    <row r="319" spans="1:14" x14ac:dyDescent="0.2">
      <c r="A319" s="202" t="s">
        <v>764</v>
      </c>
      <c r="B319" s="204" t="str">
        <f>VLOOKUP(A319,Adr!A:B,2,FALSE)</f>
        <v>Slovenský šachový zväz</v>
      </c>
      <c r="C319" s="185" t="s">
        <v>1474</v>
      </c>
      <c r="D319" s="287">
        <v>6314</v>
      </c>
      <c r="E319" s="230">
        <v>0</v>
      </c>
      <c r="F319" s="166" t="s">
        <v>343</v>
      </c>
      <c r="G319" s="169" t="s">
        <v>321</v>
      </c>
      <c r="H319" s="169" t="s">
        <v>1032</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764</v>
      </c>
      <c r="B320" s="204" t="str">
        <f>VLOOKUP(A320,Adr!A:B,2,FALSE)</f>
        <v>Slovenský šachový zväz</v>
      </c>
      <c r="C320" s="196" t="s">
        <v>2214</v>
      </c>
      <c r="D320" s="289">
        <v>6160</v>
      </c>
      <c r="E320" s="230">
        <v>0</v>
      </c>
      <c r="F320" s="166" t="s">
        <v>362</v>
      </c>
      <c r="G320" s="169" t="s">
        <v>321</v>
      </c>
      <c r="H320" s="169" t="s">
        <v>1032</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774</v>
      </c>
      <c r="B321" s="204" t="str">
        <f>VLOOKUP(A321,Adr!A:B,2,FALSE)</f>
        <v>Slovenský šermiarsky zväz</v>
      </c>
      <c r="C321" s="169" t="s">
        <v>1129</v>
      </c>
      <c r="D321" s="288">
        <v>89428</v>
      </c>
      <c r="E321" s="173">
        <v>0</v>
      </c>
      <c r="F321" s="166" t="s">
        <v>339</v>
      </c>
      <c r="G321" s="169" t="s">
        <v>319</v>
      </c>
      <c r="H321" s="169" t="s">
        <v>1032</v>
      </c>
      <c r="I321" s="192" t="str">
        <f t="shared" si="20"/>
        <v>30806437a</v>
      </c>
      <c r="J321" s="167" t="str">
        <f t="shared" si="21"/>
        <v>30806437026 02</v>
      </c>
      <c r="K321" s="5" t="s">
        <v>1130</v>
      </c>
      <c r="L321" s="167" t="str">
        <f t="shared" si="22"/>
        <v>30806437026 02B</v>
      </c>
      <c r="M321" s="5" t="str">
        <f t="shared" si="23"/>
        <v>Slovenský šermiarsky zväzaBšerm - bežné transfery</v>
      </c>
      <c r="N321" s="3" t="str">
        <f t="shared" si="24"/>
        <v>30806437aB</v>
      </c>
    </row>
    <row r="322" spans="1:14" x14ac:dyDescent="0.2">
      <c r="A322" s="198" t="s">
        <v>774</v>
      </c>
      <c r="B322" s="204" t="str">
        <f>VLOOKUP(A322,Adr!A:B,2,FALSE)</f>
        <v>Slovenský šermiarsky zväz</v>
      </c>
      <c r="C322" s="185" t="s">
        <v>1598</v>
      </c>
      <c r="D322" s="287">
        <v>10000</v>
      </c>
      <c r="E322" s="230">
        <v>0</v>
      </c>
      <c r="F322" s="166" t="s">
        <v>345</v>
      </c>
      <c r="G322" s="169" t="s">
        <v>321</v>
      </c>
      <c r="H322" s="169" t="s">
        <v>1032</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782</v>
      </c>
      <c r="B323" s="204" t="str">
        <f>VLOOKUP(A323,Adr!A:B,2,FALSE)</f>
        <v>Slovenský tenisový zväz</v>
      </c>
      <c r="C323" s="185" t="s">
        <v>1131</v>
      </c>
      <c r="D323" s="287">
        <v>2916070</v>
      </c>
      <c r="E323" s="173">
        <v>0</v>
      </c>
      <c r="F323" s="166" t="s">
        <v>339</v>
      </c>
      <c r="G323" s="169" t="s">
        <v>319</v>
      </c>
      <c r="H323" s="169" t="s">
        <v>1032</v>
      </c>
      <c r="I323" s="192" t="str">
        <f t="shared" si="20"/>
        <v>30811384a</v>
      </c>
      <c r="J323" s="167" t="str">
        <f t="shared" si="21"/>
        <v>30811384026 02</v>
      </c>
      <c r="K323" s="5" t="s">
        <v>1132</v>
      </c>
      <c r="L323" s="167" t="str">
        <f t="shared" si="22"/>
        <v>30811384026 02B</v>
      </c>
      <c r="M323" s="5" t="str">
        <f t="shared" si="23"/>
        <v>Slovenský tenisový zväzaBtenis - bežné transfery</v>
      </c>
      <c r="N323" s="3" t="str">
        <f t="shared" si="24"/>
        <v>30811384aB</v>
      </c>
    </row>
    <row r="324" spans="1:14" x14ac:dyDescent="0.2">
      <c r="A324" s="202" t="s">
        <v>782</v>
      </c>
      <c r="B324" s="204" t="str">
        <f>VLOOKUP(A324,Adr!A:B,2,FALSE)</f>
        <v>Slovenský tenisový zväz</v>
      </c>
      <c r="C324" s="185" t="s">
        <v>2178</v>
      </c>
      <c r="D324" s="287">
        <v>10000</v>
      </c>
      <c r="E324" s="173">
        <v>0</v>
      </c>
      <c r="F324" s="166" t="s">
        <v>345</v>
      </c>
      <c r="G324" s="169" t="s">
        <v>321</v>
      </c>
      <c r="H324" s="169" t="s">
        <v>1032</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782</v>
      </c>
      <c r="B325" s="204" t="str">
        <f>VLOOKUP(A325,Adr!A:B,2,FALSE)</f>
        <v>Slovenský tenisový zväz</v>
      </c>
      <c r="C325" s="185" t="s">
        <v>1599</v>
      </c>
      <c r="D325" s="287">
        <v>25000</v>
      </c>
      <c r="E325" s="230">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782</v>
      </c>
      <c r="B326" s="204" t="str">
        <f>VLOOKUP(A326,Adr!A:B,2,FALSE)</f>
        <v>Slovenský tenisový zväz</v>
      </c>
      <c r="C326" s="185" t="s">
        <v>1600</v>
      </c>
      <c r="D326" s="287">
        <v>10000</v>
      </c>
      <c r="E326" s="230">
        <v>0</v>
      </c>
      <c r="F326" s="166" t="s">
        <v>345</v>
      </c>
      <c r="G326" s="169" t="s">
        <v>321</v>
      </c>
      <c r="H326" s="169" t="s">
        <v>1032</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782</v>
      </c>
      <c r="B327" s="204" t="str">
        <f>VLOOKUP(A327,Adr!A:B,2,FALSE)</f>
        <v>Slovenský tenisový zväz</v>
      </c>
      <c r="C327" s="185" t="s">
        <v>1601</v>
      </c>
      <c r="D327" s="287">
        <v>10000</v>
      </c>
      <c r="E327" s="230">
        <v>0</v>
      </c>
      <c r="F327" s="166" t="s">
        <v>345</v>
      </c>
      <c r="G327" s="169" t="s">
        <v>321</v>
      </c>
      <c r="H327" s="169" t="s">
        <v>1032</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782</v>
      </c>
      <c r="B328" s="204" t="str">
        <f>VLOOKUP(A328,Adr!A:B,2,FALSE)</f>
        <v>Slovenský tenisový zväz</v>
      </c>
      <c r="C328" s="185" t="s">
        <v>1602</v>
      </c>
      <c r="D328" s="287">
        <v>60000</v>
      </c>
      <c r="E328" s="173">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782</v>
      </c>
      <c r="B329" s="204" t="str">
        <f>VLOOKUP(A329,Adr!A:B,2,FALSE)</f>
        <v>Slovenský tenisový zväz</v>
      </c>
      <c r="C329" s="185" t="s">
        <v>1603</v>
      </c>
      <c r="D329" s="287">
        <v>11200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782</v>
      </c>
      <c r="B330" s="204" t="str">
        <f>VLOOKUP(A330,Adr!A:B,2,FALSE)</f>
        <v>Slovenský tenisový zväz</v>
      </c>
      <c r="C330" s="185" t="s">
        <v>1604</v>
      </c>
      <c r="D330" s="287">
        <v>15000</v>
      </c>
      <c r="E330" s="230">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782</v>
      </c>
      <c r="B331" s="204" t="str">
        <f>VLOOKUP(A331,Adr!A:B,2,FALSE)</f>
        <v>Slovenský tenisový zväz</v>
      </c>
      <c r="C331" s="196" t="s">
        <v>1605</v>
      </c>
      <c r="D331" s="287">
        <v>7500</v>
      </c>
      <c r="E331" s="173">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790</v>
      </c>
      <c r="B332" s="204" t="str">
        <f>VLOOKUP(A332,Adr!A:B,2,FALSE)</f>
        <v>Slovenský veslársky zväz</v>
      </c>
      <c r="C332" s="169" t="s">
        <v>1133</v>
      </c>
      <c r="D332" s="288">
        <v>109864</v>
      </c>
      <c r="E332" s="230">
        <v>0</v>
      </c>
      <c r="F332" s="166" t="s">
        <v>339</v>
      </c>
      <c r="G332" s="169" t="s">
        <v>319</v>
      </c>
      <c r="H332" s="169" t="s">
        <v>1032</v>
      </c>
      <c r="I332" s="192" t="str">
        <f t="shared" si="35"/>
        <v>00688304a</v>
      </c>
      <c r="J332" s="167" t="str">
        <f t="shared" si="36"/>
        <v>00688304026 02</v>
      </c>
      <c r="K332" s="5" t="s">
        <v>1134</v>
      </c>
      <c r="L332" s="167" t="str">
        <f t="shared" si="37"/>
        <v>00688304026 02B</v>
      </c>
      <c r="M332" s="5" t="str">
        <f t="shared" si="38"/>
        <v>Slovenský veslársky zväzaBveslovanie - bežné transfery</v>
      </c>
      <c r="N332" s="3" t="str">
        <f t="shared" si="39"/>
        <v>00688304aB</v>
      </c>
    </row>
    <row r="333" spans="1:14" ht="22.5" x14ac:dyDescent="0.2">
      <c r="A333" s="202" t="s">
        <v>790</v>
      </c>
      <c r="B333" s="204" t="str">
        <f>VLOOKUP(A333,Adr!A:B,2,FALSE)</f>
        <v>Slovenský veslársky zväz</v>
      </c>
      <c r="C333" s="190" t="s">
        <v>1475</v>
      </c>
      <c r="D333" s="288">
        <v>7474</v>
      </c>
      <c r="E333" s="173">
        <v>0</v>
      </c>
      <c r="F333" s="166" t="s">
        <v>343</v>
      </c>
      <c r="G333" s="169" t="s">
        <v>321</v>
      </c>
      <c r="H333" s="169" t="s">
        <v>1032</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790</v>
      </c>
      <c r="B334" s="204" t="str">
        <f>VLOOKUP(A334,Adr!A:B,2,FALSE)</f>
        <v>Slovenský veslársky zväz</v>
      </c>
      <c r="C334" s="169" t="s">
        <v>1606</v>
      </c>
      <c r="D334" s="288">
        <v>20000</v>
      </c>
      <c r="E334" s="230">
        <v>0</v>
      </c>
      <c r="F334" s="166" t="s">
        <v>345</v>
      </c>
      <c r="G334" s="169" t="s">
        <v>321</v>
      </c>
      <c r="H334" s="169" t="s">
        <v>1032</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790</v>
      </c>
      <c r="B335" s="204" t="str">
        <f>VLOOKUP(A335,Adr!A:B,2,FALSE)</f>
        <v>Slovenský veslársky zväz</v>
      </c>
      <c r="C335" s="185" t="s">
        <v>1607</v>
      </c>
      <c r="D335" s="287">
        <v>11200</v>
      </c>
      <c r="E335" s="173">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790</v>
      </c>
      <c r="B336" s="204" t="str">
        <f>VLOOKUP(A336,Adr!A:B,2,FALSE)</f>
        <v>Slovenský veslársky zväz</v>
      </c>
      <c r="C336" s="185" t="s">
        <v>1608</v>
      </c>
      <c r="D336" s="287">
        <v>11200</v>
      </c>
      <c r="E336" s="230">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798</v>
      </c>
      <c r="B337" s="204" t="str">
        <f>VLOOKUP(A337,Adr!A:B,2,FALSE)</f>
        <v>SLOVENSKÝ ZÁPASNÍCKY ZVÄZ</v>
      </c>
      <c r="C337" s="169" t="s">
        <v>1135</v>
      </c>
      <c r="D337" s="288">
        <v>211104</v>
      </c>
      <c r="E337" s="230">
        <v>0</v>
      </c>
      <c r="F337" s="166" t="s">
        <v>339</v>
      </c>
      <c r="G337" s="169" t="s">
        <v>319</v>
      </c>
      <c r="H337" s="169" t="s">
        <v>1032</v>
      </c>
      <c r="I337" s="192" t="str">
        <f t="shared" si="35"/>
        <v>31791981a</v>
      </c>
      <c r="J337" s="167" t="str">
        <f t="shared" si="36"/>
        <v>31791981026 02</v>
      </c>
      <c r="K337" s="5" t="s">
        <v>1136</v>
      </c>
      <c r="L337" s="167" t="str">
        <f t="shared" si="37"/>
        <v>31791981026 02B</v>
      </c>
      <c r="M337" s="5" t="str">
        <f t="shared" si="38"/>
        <v>SLOVENSKÝ ZÁPASNÍCKY ZVÄZaBzápasenie - bežné transfery</v>
      </c>
      <c r="N337" s="3" t="str">
        <f t="shared" si="39"/>
        <v>31791981aB</v>
      </c>
    </row>
    <row r="338" spans="1:14" x14ac:dyDescent="0.2">
      <c r="A338" s="198" t="s">
        <v>798</v>
      </c>
      <c r="B338" s="204" t="str">
        <f>VLOOKUP(A338,Adr!A:B,2,FALSE)</f>
        <v>SLOVENSKÝ ZÁPASNÍCKY ZVÄZ</v>
      </c>
      <c r="C338" s="185" t="s">
        <v>1609</v>
      </c>
      <c r="D338" s="287">
        <v>10000</v>
      </c>
      <c r="E338" s="173">
        <v>0</v>
      </c>
      <c r="F338" s="166" t="s">
        <v>345</v>
      </c>
      <c r="G338" s="169" t="s">
        <v>321</v>
      </c>
      <c r="H338" s="169" t="s">
        <v>1032</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798</v>
      </c>
      <c r="B339" s="204" t="str">
        <f>VLOOKUP(A339,Adr!A:B,2,FALSE)</f>
        <v>SLOVENSKÝ ZÁPASNÍCKY ZVÄZ</v>
      </c>
      <c r="C339" s="185" t="s">
        <v>2179</v>
      </c>
      <c r="D339" s="287">
        <v>20000</v>
      </c>
      <c r="E339" s="230">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798</v>
      </c>
      <c r="B340" s="204" t="str">
        <f>VLOOKUP(A340,Adr!A:B,2,FALSE)</f>
        <v>SLOVENSKÝ ZÁPASNÍCKY ZVÄZ</v>
      </c>
      <c r="C340" s="185" t="s">
        <v>1610</v>
      </c>
      <c r="D340" s="287">
        <v>10000</v>
      </c>
      <c r="E340" s="173">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798</v>
      </c>
      <c r="B341" s="204" t="str">
        <f>VLOOKUP(A341,Adr!A:B,2,FALSE)</f>
        <v>SLOVENSKÝ ZÁPASNÍCKY ZVÄZ</v>
      </c>
      <c r="C341" s="196" t="s">
        <v>1611</v>
      </c>
      <c r="D341" s="289">
        <v>20000</v>
      </c>
      <c r="E341" s="230">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798</v>
      </c>
      <c r="B342" s="204" t="str">
        <f>VLOOKUP(A342,Adr!A:B,2,FALSE)</f>
        <v>SLOVENSKÝ ZÁPASNÍCKY ZVÄZ</v>
      </c>
      <c r="C342" s="185" t="s">
        <v>1612</v>
      </c>
      <c r="D342" s="287">
        <v>20000</v>
      </c>
      <c r="E342" s="173">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798</v>
      </c>
      <c r="B343" s="204" t="str">
        <f>VLOOKUP(A343,Adr!A:B,2,FALSE)</f>
        <v>SLOVENSKÝ ZÁPASNÍCKY ZVÄZ</v>
      </c>
      <c r="C343" s="196" t="s">
        <v>2180</v>
      </c>
      <c r="D343" s="289">
        <v>10000</v>
      </c>
      <c r="E343" s="230">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798</v>
      </c>
      <c r="B344" s="204" t="str">
        <f>VLOOKUP(A344,Adr!A:B,2,FALSE)</f>
        <v>SLOVENSKÝ ZÁPASNÍCKY ZVÄZ</v>
      </c>
      <c r="C344" s="185" t="s">
        <v>1613</v>
      </c>
      <c r="D344" s="287">
        <v>15000</v>
      </c>
      <c r="E344" s="173">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798</v>
      </c>
      <c r="B345" s="204" t="str">
        <f>VLOOKUP(A345,Adr!A:B,2,FALSE)</f>
        <v>SLOVENSKÝ ZÁPASNÍCKY ZVÄZ</v>
      </c>
      <c r="C345" s="185" t="s">
        <v>1614</v>
      </c>
      <c r="D345" s="287">
        <v>60000</v>
      </c>
      <c r="E345" s="230">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798</v>
      </c>
      <c r="B346" s="204" t="str">
        <f>VLOOKUP(A346,Adr!A:B,2,FALSE)</f>
        <v>SLOVENSKÝ ZÁPASNÍCKY ZVÄZ</v>
      </c>
      <c r="C346" s="185" t="s">
        <v>1615</v>
      </c>
      <c r="D346" s="287">
        <v>20000</v>
      </c>
      <c r="E346" s="173">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805</v>
      </c>
      <c r="B347" s="204" t="str">
        <f>VLOOKUP(A347,Adr!A:B,2,FALSE)</f>
        <v>Slovenský zväz bedmintonu</v>
      </c>
      <c r="C347" s="185" t="s">
        <v>1137</v>
      </c>
      <c r="D347" s="287">
        <v>292039</v>
      </c>
      <c r="E347" s="173">
        <v>0</v>
      </c>
      <c r="F347" s="166" t="s">
        <v>339</v>
      </c>
      <c r="G347" s="169" t="s">
        <v>319</v>
      </c>
      <c r="H347" s="169" t="s">
        <v>1032</v>
      </c>
      <c r="I347" s="192" t="str">
        <f t="shared" si="35"/>
        <v>30811546a</v>
      </c>
      <c r="J347" s="167" t="str">
        <f t="shared" si="36"/>
        <v>30811546026 02</v>
      </c>
      <c r="K347" s="5" t="s">
        <v>1138</v>
      </c>
      <c r="L347" s="167" t="str">
        <f t="shared" si="37"/>
        <v>30811546026 02B</v>
      </c>
      <c r="M347" s="5" t="str">
        <f t="shared" si="38"/>
        <v>Slovenský zväz bedmintonuaBbedminton - bežné transfery</v>
      </c>
      <c r="N347" s="3" t="str">
        <f t="shared" si="39"/>
        <v>30811546aB</v>
      </c>
    </row>
    <row r="348" spans="1:14" x14ac:dyDescent="0.2">
      <c r="A348" s="166" t="s">
        <v>805</v>
      </c>
      <c r="B348" s="204" t="str">
        <f>VLOOKUP(A348,Adr!A:B,2,FALSE)</f>
        <v>Slovenský zväz bedmintonu</v>
      </c>
      <c r="C348" s="185" t="s">
        <v>1476</v>
      </c>
      <c r="D348" s="287">
        <v>10616</v>
      </c>
      <c r="E348" s="230">
        <v>0</v>
      </c>
      <c r="F348" s="166" t="s">
        <v>343</v>
      </c>
      <c r="G348" s="169" t="s">
        <v>321</v>
      </c>
      <c r="H348" s="169" t="s">
        <v>1032</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814</v>
      </c>
      <c r="B349" s="204" t="str">
        <f>VLOOKUP(A349,Adr!A:B,2,FALSE)</f>
        <v>Slovenský zväz biatlonu</v>
      </c>
      <c r="C349" s="169" t="s">
        <v>1139</v>
      </c>
      <c r="D349" s="288">
        <v>393086</v>
      </c>
      <c r="E349" s="230">
        <v>0</v>
      </c>
      <c r="F349" s="166" t="s">
        <v>339</v>
      </c>
      <c r="G349" s="169" t="s">
        <v>319</v>
      </c>
      <c r="H349" s="169" t="s">
        <v>1032</v>
      </c>
      <c r="I349" s="192" t="str">
        <f t="shared" si="35"/>
        <v>35656743a</v>
      </c>
      <c r="J349" s="167" t="str">
        <f t="shared" si="36"/>
        <v>35656743026 02</v>
      </c>
      <c r="K349" s="5" t="s">
        <v>1140</v>
      </c>
      <c r="L349" s="167" t="str">
        <f t="shared" si="37"/>
        <v>35656743026 02B</v>
      </c>
      <c r="M349" s="5" t="str">
        <f t="shared" si="38"/>
        <v>Slovenský zväz biatlonuaBbiatlon - bežné transfery</v>
      </c>
      <c r="N349" s="3" t="str">
        <f t="shared" si="39"/>
        <v>35656743aB</v>
      </c>
    </row>
    <row r="350" spans="1:14" x14ac:dyDescent="0.2">
      <c r="A350" s="182" t="s">
        <v>814</v>
      </c>
      <c r="B350" s="204" t="str">
        <f>VLOOKUP(A350,Adr!A:B,2,FALSE)</f>
        <v>Slovenský zväz biatlonu</v>
      </c>
      <c r="C350" s="185" t="s">
        <v>1620</v>
      </c>
      <c r="D350" s="287">
        <v>40000</v>
      </c>
      <c r="E350" s="230">
        <v>0</v>
      </c>
      <c r="F350" s="166" t="s">
        <v>345</v>
      </c>
      <c r="G350" s="169" t="s">
        <v>321</v>
      </c>
      <c r="H350" s="169" t="s">
        <v>1032</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814</v>
      </c>
      <c r="B351" s="204" t="str">
        <f>VLOOKUP(A351,Adr!A:B,2,FALSE)</f>
        <v>Slovenský zväz biatlonu</v>
      </c>
      <c r="C351" s="196" t="s">
        <v>1616</v>
      </c>
      <c r="D351" s="289">
        <v>25000</v>
      </c>
      <c r="E351" s="173">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814</v>
      </c>
      <c r="B352" s="204" t="str">
        <f>VLOOKUP(A352,Adr!A:B,2,FALSE)</f>
        <v>Slovenský zväz biatlonu</v>
      </c>
      <c r="C352" s="196" t="s">
        <v>2181</v>
      </c>
      <c r="D352" s="289">
        <v>10000</v>
      </c>
      <c r="E352" s="230">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814</v>
      </c>
      <c r="B353" s="204" t="str">
        <f>VLOOKUP(A353,Adr!A:B,2,FALSE)</f>
        <v>Slovenský zväz biatlonu</v>
      </c>
      <c r="C353" s="185" t="s">
        <v>1617</v>
      </c>
      <c r="D353" s="289">
        <v>50000</v>
      </c>
      <c r="E353" s="173">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814</v>
      </c>
      <c r="B354" s="204" t="str">
        <f>VLOOKUP(A354,Adr!A:B,2,FALSE)</f>
        <v>Slovenský zväz biatlonu</v>
      </c>
      <c r="C354" s="185" t="s">
        <v>2182</v>
      </c>
      <c r="D354" s="287">
        <v>20000</v>
      </c>
      <c r="E354" s="230">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814</v>
      </c>
      <c r="B355" s="204" t="str">
        <f>VLOOKUP(A355,Adr!A:B,2,FALSE)</f>
        <v>Slovenský zväz biatlonu</v>
      </c>
      <c r="C355" s="197" t="s">
        <v>2183</v>
      </c>
      <c r="D355" s="290">
        <v>10000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814</v>
      </c>
      <c r="B356" s="204" t="str">
        <f>VLOOKUP(A356,Adr!A:B,2,FALSE)</f>
        <v>Slovenský zväz biatlonu</v>
      </c>
      <c r="C356" s="185" t="s">
        <v>1618</v>
      </c>
      <c r="D356" s="287">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814</v>
      </c>
      <c r="B357" s="204" t="str">
        <f>VLOOKUP(A357,Adr!A:B,2,FALSE)</f>
        <v>Slovenský zväz biatlonu</v>
      </c>
      <c r="C357" s="185" t="s">
        <v>1619</v>
      </c>
      <c r="D357" s="287">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814</v>
      </c>
      <c r="B358" s="204" t="str">
        <f>VLOOKUP(A358,Adr!A:B,2,FALSE)</f>
        <v>Slovenský zväz biatlonu</v>
      </c>
      <c r="C358" s="185" t="s">
        <v>2184</v>
      </c>
      <c r="D358" s="287">
        <v>30000</v>
      </c>
      <c r="E358" s="173">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823</v>
      </c>
      <c r="B359" s="204" t="str">
        <f>VLOOKUP(A359,Adr!A:B,2,FALSE)</f>
        <v>Slovenský zväz bobistov</v>
      </c>
      <c r="C359" s="185" t="s">
        <v>1141</v>
      </c>
      <c r="D359" s="289">
        <v>62770</v>
      </c>
      <c r="E359" s="230">
        <v>0</v>
      </c>
      <c r="F359" s="166" t="s">
        <v>339</v>
      </c>
      <c r="G359" s="169" t="s">
        <v>319</v>
      </c>
      <c r="H359" s="169" t="s">
        <v>1032</v>
      </c>
      <c r="I359" s="192" t="str">
        <f t="shared" si="35"/>
        <v>36067580a</v>
      </c>
      <c r="J359" s="167" t="str">
        <f t="shared" si="36"/>
        <v>36067580026 02</v>
      </c>
      <c r="K359" s="5" t="s">
        <v>1142</v>
      </c>
      <c r="L359" s="167" t="str">
        <f t="shared" si="37"/>
        <v>36067580026 02B</v>
      </c>
      <c r="M359" s="5" t="str">
        <f t="shared" si="38"/>
        <v>Slovenský zväz bobistovaBboby a skeleton - bežné transfery</v>
      </c>
      <c r="N359" s="3" t="str">
        <f t="shared" si="39"/>
        <v>36067580aB</v>
      </c>
    </row>
    <row r="360" spans="1:14" x14ac:dyDescent="0.2">
      <c r="A360" s="166" t="s">
        <v>832</v>
      </c>
      <c r="B360" s="204" t="str">
        <f>VLOOKUP(A360,Adr!A:B,2,FALSE)</f>
        <v>Slovenský zväz cyklistiky</v>
      </c>
      <c r="C360" s="196" t="s">
        <v>1143</v>
      </c>
      <c r="D360" s="289">
        <v>1534198</v>
      </c>
      <c r="E360" s="173">
        <v>0</v>
      </c>
      <c r="F360" s="166" t="s">
        <v>339</v>
      </c>
      <c r="G360" s="169" t="s">
        <v>319</v>
      </c>
      <c r="H360" s="169" t="s">
        <v>1032</v>
      </c>
      <c r="I360" s="192" t="str">
        <f t="shared" si="35"/>
        <v>00684112a</v>
      </c>
      <c r="J360" s="167" t="str">
        <f t="shared" si="36"/>
        <v>00684112026 02</v>
      </c>
      <c r="K360" s="5" t="s">
        <v>1144</v>
      </c>
      <c r="L360" s="167" t="str">
        <f t="shared" si="37"/>
        <v>00684112026 02B</v>
      </c>
      <c r="M360" s="5" t="str">
        <f t="shared" si="38"/>
        <v>Slovenský zväz cyklistikyaBcyklistika - bežné transfery</v>
      </c>
      <c r="N360" s="3" t="str">
        <f t="shared" si="39"/>
        <v>00684112aB</v>
      </c>
    </row>
    <row r="361" spans="1:14" x14ac:dyDescent="0.2">
      <c r="A361" s="166" t="s">
        <v>832</v>
      </c>
      <c r="B361" s="204" t="str">
        <f>VLOOKUP(A361,Adr!A:B,2,FALSE)</f>
        <v>Slovenský zväz cyklistiky</v>
      </c>
      <c r="C361" s="169" t="s">
        <v>1477</v>
      </c>
      <c r="D361" s="288">
        <v>64184</v>
      </c>
      <c r="E361" s="173">
        <v>0</v>
      </c>
      <c r="F361" s="166" t="s">
        <v>343</v>
      </c>
      <c r="G361" s="169" t="s">
        <v>321</v>
      </c>
      <c r="H361" s="169" t="s">
        <v>1032</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832</v>
      </c>
      <c r="B362" s="204" t="str">
        <f>VLOOKUP(A362,Adr!A:B,2,FALSE)</f>
        <v>Slovenský zväz cyklistiky</v>
      </c>
      <c r="C362" s="185" t="s">
        <v>1621</v>
      </c>
      <c r="D362" s="287">
        <v>25000</v>
      </c>
      <c r="E362" s="230">
        <v>0</v>
      </c>
      <c r="F362" s="166" t="s">
        <v>345</v>
      </c>
      <c r="G362" s="169" t="s">
        <v>321</v>
      </c>
      <c r="H362" s="169" t="s">
        <v>1032</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832</v>
      </c>
      <c r="B363" s="204" t="str">
        <f>VLOOKUP(A363,Adr!A:B,2,FALSE)</f>
        <v>Slovenský zväz cyklistiky</v>
      </c>
      <c r="C363" s="185" t="s">
        <v>1622</v>
      </c>
      <c r="D363" s="287">
        <v>25000</v>
      </c>
      <c r="E363" s="173">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832</v>
      </c>
      <c r="B364" s="204" t="str">
        <f>VLOOKUP(A364,Adr!A:B,2,FALSE)</f>
        <v>Slovenský zväz cyklistiky</v>
      </c>
      <c r="C364" s="196" t="s">
        <v>1623</v>
      </c>
      <c r="D364" s="287">
        <v>20000</v>
      </c>
      <c r="E364" s="230">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832</v>
      </c>
      <c r="B365" s="204" t="str">
        <f>VLOOKUP(A365,Adr!A:B,2,FALSE)</f>
        <v>Slovenský zväz cyklistiky</v>
      </c>
      <c r="C365" s="185" t="s">
        <v>1624</v>
      </c>
      <c r="D365" s="287">
        <v>20000</v>
      </c>
      <c r="E365" s="173">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832</v>
      </c>
      <c r="B366" s="204" t="str">
        <f>VLOOKUP(A366,Adr!A:B,2,FALSE)</f>
        <v>Slovenský zväz cyklistiky</v>
      </c>
      <c r="C366" s="196" t="s">
        <v>1625</v>
      </c>
      <c r="D366" s="289">
        <v>25000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832</v>
      </c>
      <c r="B367" s="204" t="str">
        <f>VLOOKUP(A367,Adr!A:B,2,FALSE)</f>
        <v>Slovenský zväz cyklistiky</v>
      </c>
      <c r="C367" s="185" t="s">
        <v>1626</v>
      </c>
      <c r="D367" s="287">
        <v>55000</v>
      </c>
      <c r="E367" s="230">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832</v>
      </c>
      <c r="B368" s="204" t="str">
        <f>VLOOKUP(A368,Adr!A:B,2,FALSE)</f>
        <v>Slovenský zväz cyklistiky</v>
      </c>
      <c r="C368" s="196" t="s">
        <v>1627</v>
      </c>
      <c r="D368" s="287">
        <v>10000</v>
      </c>
      <c r="E368" s="173">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832</v>
      </c>
      <c r="B369" s="204" t="str">
        <f>VLOOKUP(A369,Adr!A:B,2,FALSE)</f>
        <v>Slovenský zväz cyklistiky</v>
      </c>
      <c r="C369" s="196" t="s">
        <v>1628</v>
      </c>
      <c r="D369" s="289">
        <v>20000</v>
      </c>
      <c r="E369" s="230">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832</v>
      </c>
      <c r="B370" s="204" t="str">
        <f>VLOOKUP(A370,Adr!A:B,2,FALSE)</f>
        <v>Slovenský zväz cyklistiky</v>
      </c>
      <c r="C370" s="196" t="s">
        <v>2991</v>
      </c>
      <c r="D370" s="187">
        <v>58000</v>
      </c>
      <c r="E370" s="173">
        <v>0</v>
      </c>
      <c r="F370" s="166" t="s">
        <v>349</v>
      </c>
      <c r="G370" s="169" t="s">
        <v>321</v>
      </c>
      <c r="H370" s="169" t="s">
        <v>1032</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832</v>
      </c>
      <c r="B371" s="204" t="str">
        <f>VLOOKUP(A371,Adr!A:B,2,FALSE)</f>
        <v>Slovenský zväz cyklistiky</v>
      </c>
      <c r="C371" s="190" t="s">
        <v>2991</v>
      </c>
      <c r="D371" s="172">
        <v>70000</v>
      </c>
      <c r="E371" s="173">
        <v>0</v>
      </c>
      <c r="F371" s="166" t="s">
        <v>349</v>
      </c>
      <c r="G371" s="169" t="s">
        <v>321</v>
      </c>
      <c r="H371" s="169" t="s">
        <v>1055</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832</v>
      </c>
      <c r="B372" s="204" t="str">
        <f>VLOOKUP(A372,Adr!A:B,2,FALSE)</f>
        <v>Slovenský zväz cyklistiky</v>
      </c>
      <c r="C372" s="185" t="s">
        <v>1667</v>
      </c>
      <c r="D372" s="287">
        <v>80000</v>
      </c>
      <c r="E372" s="230">
        <v>0</v>
      </c>
      <c r="F372" s="166" t="s">
        <v>349</v>
      </c>
      <c r="G372" s="169" t="s">
        <v>321</v>
      </c>
      <c r="H372" s="169" t="s">
        <v>1032</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841</v>
      </c>
      <c r="B373" s="204" t="str">
        <f>VLOOKUP(A373,Adr!A:B,2,FALSE)</f>
        <v>Slovenský zväz dráhového golfu</v>
      </c>
      <c r="C373" s="196" t="s">
        <v>1145</v>
      </c>
      <c r="D373" s="289">
        <v>20983</v>
      </c>
      <c r="E373" s="230">
        <v>0</v>
      </c>
      <c r="F373" s="166" t="s">
        <v>339</v>
      </c>
      <c r="G373" s="169" t="s">
        <v>319</v>
      </c>
      <c r="H373" s="169" t="s">
        <v>1032</v>
      </c>
      <c r="I373" s="192" t="str">
        <f t="shared" si="35"/>
        <v>31806431a</v>
      </c>
      <c r="J373" s="167" t="str">
        <f t="shared" si="36"/>
        <v>31806431026 02</v>
      </c>
      <c r="K373" s="5" t="s">
        <v>1146</v>
      </c>
      <c r="L373" s="167" t="str">
        <f t="shared" si="37"/>
        <v>31806431026 02B</v>
      </c>
      <c r="M373" s="5" t="str">
        <f t="shared" si="38"/>
        <v>Slovenský zväz dráhového golfuaBdráhový golf - bežné transfery</v>
      </c>
      <c r="N373" s="3" t="str">
        <f t="shared" si="39"/>
        <v>31806431aB</v>
      </c>
    </row>
    <row r="374" spans="1:14" x14ac:dyDescent="0.2">
      <c r="A374" s="198" t="s">
        <v>848</v>
      </c>
      <c r="B374" s="204" t="str">
        <f>VLOOKUP(A374,Adr!A:B,2,FALSE)</f>
        <v>Slovenský zväz florbalu</v>
      </c>
      <c r="C374" s="196" t="s">
        <v>1147</v>
      </c>
      <c r="D374" s="289">
        <v>565005</v>
      </c>
      <c r="E374" s="173">
        <v>0</v>
      </c>
      <c r="F374" s="166" t="s">
        <v>339</v>
      </c>
      <c r="G374" s="169" t="s">
        <v>319</v>
      </c>
      <c r="H374" s="169" t="s">
        <v>1032</v>
      </c>
      <c r="I374" s="192" t="str">
        <f t="shared" si="35"/>
        <v>31795421a</v>
      </c>
      <c r="J374" s="167" t="str">
        <f t="shared" si="36"/>
        <v>31795421026 02</v>
      </c>
      <c r="K374" s="5" t="s">
        <v>1148</v>
      </c>
      <c r="L374" s="167" t="str">
        <f t="shared" si="37"/>
        <v>31795421026 02B</v>
      </c>
      <c r="M374" s="5" t="str">
        <f t="shared" si="38"/>
        <v>Slovenský zväz florbaluaBflorbal - bežné transfery</v>
      </c>
      <c r="N374" s="3" t="str">
        <f t="shared" si="39"/>
        <v>31795421aB</v>
      </c>
    </row>
    <row r="375" spans="1:14" x14ac:dyDescent="0.2">
      <c r="A375" s="198" t="s">
        <v>854</v>
      </c>
      <c r="B375" s="204" t="str">
        <f>VLOOKUP(A375,Adr!A:B,2,FALSE)</f>
        <v>Slovenský zväz hádzanej</v>
      </c>
      <c r="C375" s="185" t="s">
        <v>1149</v>
      </c>
      <c r="D375" s="287">
        <v>1374010</v>
      </c>
      <c r="E375" s="230">
        <v>0</v>
      </c>
      <c r="F375" s="166" t="s">
        <v>339</v>
      </c>
      <c r="G375" s="169" t="s">
        <v>319</v>
      </c>
      <c r="H375" s="169" t="s">
        <v>1032</v>
      </c>
      <c r="I375" s="192" t="str">
        <f t="shared" si="35"/>
        <v>30774772a</v>
      </c>
      <c r="J375" s="167" t="str">
        <f t="shared" si="36"/>
        <v>30774772026 02</v>
      </c>
      <c r="K375" s="5" t="s">
        <v>1150</v>
      </c>
      <c r="L375" s="167" t="str">
        <f t="shared" si="37"/>
        <v>30774772026 02B</v>
      </c>
      <c r="M375" s="5" t="str">
        <f t="shared" si="38"/>
        <v>Slovenský zväz hádzanejaBhádzaná - bežné transfery</v>
      </c>
      <c r="N375" s="3" t="str">
        <f t="shared" si="39"/>
        <v>30774772aB</v>
      </c>
    </row>
    <row r="376" spans="1:14" x14ac:dyDescent="0.2">
      <c r="A376" s="202" t="s">
        <v>1975</v>
      </c>
      <c r="B376" s="204" t="str">
        <f>VLOOKUP(A376,Adr!A:B,2,FALSE)</f>
        <v>Slovenský zväz hasičského športu</v>
      </c>
      <c r="C376" s="185" t="s">
        <v>2235</v>
      </c>
      <c r="D376" s="287">
        <v>15000</v>
      </c>
      <c r="E376" s="173">
        <v>0</v>
      </c>
      <c r="F376" s="166" t="s">
        <v>349</v>
      </c>
      <c r="G376" s="169" t="s">
        <v>321</v>
      </c>
      <c r="H376" s="169" t="s">
        <v>1032</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1982</v>
      </c>
      <c r="B377" s="204" t="str">
        <f>VLOOKUP(A377,Adr!A:B,2,FALSE)</f>
        <v>Slovenský zväz integrovaného tanca a tanečného športu</v>
      </c>
      <c r="C377" s="197" t="s">
        <v>350</v>
      </c>
      <c r="D377" s="191">
        <v>10000</v>
      </c>
      <c r="E377" s="173">
        <v>0</v>
      </c>
      <c r="F377" s="166" t="s">
        <v>349</v>
      </c>
      <c r="G377" s="169" t="s">
        <v>321</v>
      </c>
      <c r="H377" s="169" t="s">
        <v>1032</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22.5" x14ac:dyDescent="0.2">
      <c r="A378" s="198" t="s">
        <v>1982</v>
      </c>
      <c r="B378" s="204" t="str">
        <f>VLOOKUP(A378,Adr!A:B,2,FALSE)</f>
        <v>Slovenský zväz integrovaného tanca a tanečného športu</v>
      </c>
      <c r="C378" s="196" t="s">
        <v>352</v>
      </c>
      <c r="D378" s="287">
        <v>25000</v>
      </c>
      <c r="E378" s="173">
        <v>0</v>
      </c>
      <c r="F378" s="166" t="s">
        <v>351</v>
      </c>
      <c r="G378" s="169" t="s">
        <v>321</v>
      </c>
      <c r="H378" s="169" t="s">
        <v>1032</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861</v>
      </c>
      <c r="B379" s="204" t="str">
        <f>VLOOKUP(A379,Adr!A:B,2,FALSE)</f>
        <v>Slovenský zväz jachtingu</v>
      </c>
      <c r="C379" s="196" t="s">
        <v>1151</v>
      </c>
      <c r="D379" s="289">
        <v>55948</v>
      </c>
      <c r="E379" s="173">
        <v>0</v>
      </c>
      <c r="F379" s="166" t="s">
        <v>339</v>
      </c>
      <c r="G379" s="169" t="s">
        <v>319</v>
      </c>
      <c r="H379" s="169" t="s">
        <v>1032</v>
      </c>
      <c r="I379" s="192" t="str">
        <f t="shared" si="35"/>
        <v>30793211a</v>
      </c>
      <c r="J379" s="167" t="str">
        <f t="shared" si="36"/>
        <v>30793211026 02</v>
      </c>
      <c r="K379" s="5" t="s">
        <v>1152</v>
      </c>
      <c r="L379" s="167" t="str">
        <f t="shared" si="37"/>
        <v>30793211026 02B</v>
      </c>
      <c r="M379" s="5" t="str">
        <f t="shared" si="38"/>
        <v>Slovenský zväz jachtinguaBjachting - bežné transfery</v>
      </c>
      <c r="N379" s="3" t="str">
        <f t="shared" si="39"/>
        <v>30793211aB</v>
      </c>
    </row>
    <row r="380" spans="1:14" x14ac:dyDescent="0.2">
      <c r="A380" s="166" t="s">
        <v>861</v>
      </c>
      <c r="B380" s="204" t="str">
        <f>VLOOKUP(A380,Adr!A:B,2,FALSE)</f>
        <v>Slovenský zväz jachtingu</v>
      </c>
      <c r="C380" s="196" t="s">
        <v>1629</v>
      </c>
      <c r="D380" s="289">
        <v>20000</v>
      </c>
      <c r="E380" s="173">
        <v>0</v>
      </c>
      <c r="F380" s="166" t="s">
        <v>345</v>
      </c>
      <c r="G380" s="169" t="s">
        <v>321</v>
      </c>
      <c r="H380" s="169" t="s">
        <v>1032</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868</v>
      </c>
      <c r="B381" s="204" t="str">
        <f>VLOOKUP(A381,Adr!A:B,2,FALSE)</f>
        <v>Slovenský zväz Judo</v>
      </c>
      <c r="C381" s="185" t="s">
        <v>1153</v>
      </c>
      <c r="D381" s="287">
        <v>157989</v>
      </c>
      <c r="E381" s="230">
        <v>0</v>
      </c>
      <c r="F381" s="166" t="s">
        <v>339</v>
      </c>
      <c r="G381" s="169" t="s">
        <v>319</v>
      </c>
      <c r="H381" s="169" t="s">
        <v>1032</v>
      </c>
      <c r="I381" s="192" t="str">
        <f t="shared" si="35"/>
        <v>17308518a</v>
      </c>
      <c r="J381" s="167" t="str">
        <f t="shared" si="36"/>
        <v>17308518026 02</v>
      </c>
      <c r="K381" s="5" t="s">
        <v>1154</v>
      </c>
      <c r="L381" s="167" t="str">
        <f t="shared" si="37"/>
        <v>17308518026 02B</v>
      </c>
      <c r="M381" s="5" t="str">
        <f t="shared" si="38"/>
        <v>Slovenský zväz JudoaBjudo - bežné transfery</v>
      </c>
      <c r="N381" s="3" t="str">
        <f t="shared" si="39"/>
        <v>17308518aB</v>
      </c>
    </row>
    <row r="382" spans="1:14" x14ac:dyDescent="0.2">
      <c r="A382" s="202" t="s">
        <v>868</v>
      </c>
      <c r="B382" s="204" t="str">
        <f>VLOOKUP(A382,Adr!A:B,2,FALSE)</f>
        <v>Slovenský zväz Judo</v>
      </c>
      <c r="C382" s="185" t="s">
        <v>1630</v>
      </c>
      <c r="D382" s="287">
        <v>15000</v>
      </c>
      <c r="E382" s="230">
        <v>0</v>
      </c>
      <c r="F382" s="166" t="s">
        <v>345</v>
      </c>
      <c r="G382" s="169" t="s">
        <v>321</v>
      </c>
      <c r="H382" s="169" t="s">
        <v>1032</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868</v>
      </c>
      <c r="B383" s="204" t="str">
        <f>VLOOKUP(A383,Adr!A:B,2,FALSE)</f>
        <v>Slovenský zväz Judo</v>
      </c>
      <c r="C383" s="196" t="s">
        <v>1631</v>
      </c>
      <c r="D383" s="289">
        <v>50000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868</v>
      </c>
      <c r="B384" s="204" t="str">
        <f>VLOOKUP(A384,Adr!A:B,2,FALSE)</f>
        <v>Slovenský zväz Judo</v>
      </c>
      <c r="C384" s="169" t="s">
        <v>1632</v>
      </c>
      <c r="D384" s="288">
        <v>10000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868</v>
      </c>
      <c r="B385" s="204" t="str">
        <f>VLOOKUP(A385,Adr!A:B,2,FALSE)</f>
        <v>Slovenský zväz Judo</v>
      </c>
      <c r="C385" s="185" t="s">
        <v>1633</v>
      </c>
      <c r="D385" s="287">
        <v>15000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868</v>
      </c>
      <c r="B386" s="204" t="str">
        <f>VLOOKUP(A386,Adr!A:B,2,FALSE)</f>
        <v>Slovenský zväz Judo</v>
      </c>
      <c r="C386" s="196" t="s">
        <v>1634</v>
      </c>
      <c r="D386" s="289">
        <v>10000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868</v>
      </c>
      <c r="B387" s="204" t="str">
        <f>VLOOKUP(A387,Adr!A:B,2,FALSE)</f>
        <v>Slovenský zväz Judo</v>
      </c>
      <c r="C387" s="185" t="s">
        <v>1635</v>
      </c>
      <c r="D387" s="287">
        <v>20000</v>
      </c>
      <c r="E387" s="173">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868</v>
      </c>
      <c r="B388" s="204" t="str">
        <f>VLOOKUP(A388,Adr!A:B,2,FALSE)</f>
        <v>Slovenský zväz Judo</v>
      </c>
      <c r="C388" s="197" t="s">
        <v>350</v>
      </c>
      <c r="D388" s="187">
        <v>50000</v>
      </c>
      <c r="E388" s="173">
        <v>0</v>
      </c>
      <c r="F388" s="166" t="s">
        <v>349</v>
      </c>
      <c r="G388" s="169" t="s">
        <v>321</v>
      </c>
      <c r="H388" s="169" t="s">
        <v>1032</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874</v>
      </c>
      <c r="B389" s="204" t="str">
        <f>VLOOKUP(A389,Adr!A:B,2,FALSE)</f>
        <v>Slovenský Zväz Karate</v>
      </c>
      <c r="C389" s="169" t="s">
        <v>1155</v>
      </c>
      <c r="D389" s="288">
        <v>621440</v>
      </c>
      <c r="E389" s="173">
        <v>0</v>
      </c>
      <c r="F389" s="166" t="s">
        <v>339</v>
      </c>
      <c r="G389" s="169" t="s">
        <v>319</v>
      </c>
      <c r="H389" s="169" t="s">
        <v>1032</v>
      </c>
      <c r="I389" s="192" t="str">
        <f t="shared" si="35"/>
        <v>30811571a</v>
      </c>
      <c r="J389" s="167" t="str">
        <f t="shared" si="36"/>
        <v>30811571026 02</v>
      </c>
      <c r="K389" s="5" t="s">
        <v>1156</v>
      </c>
      <c r="L389" s="167" t="str">
        <f t="shared" si="37"/>
        <v>30811571026 02B</v>
      </c>
      <c r="M389" s="5" t="str">
        <f t="shared" si="38"/>
        <v>Slovenský Zväz KarateaBkarate - bežné transfery</v>
      </c>
      <c r="N389" s="3" t="str">
        <f t="shared" si="39"/>
        <v>30811571aB</v>
      </c>
    </row>
    <row r="390" spans="1:14" x14ac:dyDescent="0.2">
      <c r="A390" s="198" t="s">
        <v>874</v>
      </c>
      <c r="B390" s="204" t="str">
        <f>VLOOKUP(A390,Adr!A:B,2,FALSE)</f>
        <v>Slovenský Zväz Karate</v>
      </c>
      <c r="C390" s="169" t="s">
        <v>1478</v>
      </c>
      <c r="D390" s="288">
        <v>9761</v>
      </c>
      <c r="E390" s="230">
        <v>0</v>
      </c>
      <c r="F390" s="166" t="s">
        <v>343</v>
      </c>
      <c r="G390" s="169" t="s">
        <v>321</v>
      </c>
      <c r="H390" s="169" t="s">
        <v>1032</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874</v>
      </c>
      <c r="B391" s="204" t="str">
        <f>VLOOKUP(A391,Adr!A:B,2,FALSE)</f>
        <v>Slovenský Zväz Karate</v>
      </c>
      <c r="C391" s="185" t="s">
        <v>1636</v>
      </c>
      <c r="D391" s="287">
        <v>30000</v>
      </c>
      <c r="E391" s="230">
        <v>0</v>
      </c>
      <c r="F391" s="166" t="s">
        <v>345</v>
      </c>
      <c r="G391" s="169" t="s">
        <v>321</v>
      </c>
      <c r="H391" s="169" t="s">
        <v>1032</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874</v>
      </c>
      <c r="B392" s="204" t="str">
        <f>VLOOKUP(A392,Adr!A:B,2,FALSE)</f>
        <v>Slovenský Zväz Karate</v>
      </c>
      <c r="C392" s="196" t="s">
        <v>2989</v>
      </c>
      <c r="D392" s="289">
        <v>10000</v>
      </c>
      <c r="E392" s="173">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874</v>
      </c>
      <c r="B393" s="204" t="str">
        <f>VLOOKUP(A393,Adr!A:B,2,FALSE)</f>
        <v>Slovenský Zväz Karate</v>
      </c>
      <c r="C393" s="196" t="s">
        <v>2215</v>
      </c>
      <c r="D393" s="287">
        <v>10000</v>
      </c>
      <c r="E393" s="230">
        <v>0</v>
      </c>
      <c r="F393" s="166" t="s">
        <v>362</v>
      </c>
      <c r="G393" s="169" t="s">
        <v>321</v>
      </c>
      <c r="H393" s="169" t="s">
        <v>1032</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881</v>
      </c>
      <c r="B394" s="204" t="str">
        <f>VLOOKUP(A394,Adr!A:B,2,FALSE)</f>
        <v>Slovenský zväz kickboxu</v>
      </c>
      <c r="C394" s="169" t="s">
        <v>1157</v>
      </c>
      <c r="D394" s="288">
        <v>94554</v>
      </c>
      <c r="E394" s="173">
        <v>0</v>
      </c>
      <c r="F394" s="166" t="s">
        <v>339</v>
      </c>
      <c r="G394" s="169" t="s">
        <v>319</v>
      </c>
      <c r="H394" s="169" t="s">
        <v>1032</v>
      </c>
      <c r="I394" s="192" t="str">
        <f t="shared" si="40"/>
        <v>31119247a</v>
      </c>
      <c r="J394" s="167" t="str">
        <f t="shared" si="41"/>
        <v>31119247026 02</v>
      </c>
      <c r="K394" s="5" t="s">
        <v>1158</v>
      </c>
      <c r="L394" s="167" t="str">
        <f t="shared" si="42"/>
        <v>31119247026 02B</v>
      </c>
      <c r="M394" s="5" t="str">
        <f t="shared" si="43"/>
        <v>Slovenský zväz kickboxuaBkickbox - bežné transfery</v>
      </c>
      <c r="N394" s="3" t="str">
        <f t="shared" si="44"/>
        <v>31119247aB</v>
      </c>
    </row>
    <row r="395" spans="1:14" x14ac:dyDescent="0.2">
      <c r="A395" s="182" t="s">
        <v>881</v>
      </c>
      <c r="B395" s="204" t="str">
        <f>VLOOKUP(A395,Adr!A:B,2,FALSE)</f>
        <v>Slovenský zväz kickboxu</v>
      </c>
      <c r="C395" s="185" t="s">
        <v>1637</v>
      </c>
      <c r="D395" s="287">
        <v>20000</v>
      </c>
      <c r="E395" s="230">
        <v>0</v>
      </c>
      <c r="F395" s="166" t="s">
        <v>345</v>
      </c>
      <c r="G395" s="169" t="s">
        <v>321</v>
      </c>
      <c r="H395" s="169" t="s">
        <v>1032</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881</v>
      </c>
      <c r="B396" s="204" t="str">
        <f>VLOOKUP(A396,Adr!A:B,2,FALSE)</f>
        <v>Slovenský zväz kickboxu</v>
      </c>
      <c r="C396" s="196" t="s">
        <v>1638</v>
      </c>
      <c r="D396" s="289">
        <v>30000</v>
      </c>
      <c r="E396" s="173">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2.5" x14ac:dyDescent="0.2">
      <c r="A397" s="166" t="s">
        <v>881</v>
      </c>
      <c r="B397" s="204" t="str">
        <f>VLOOKUP(A397,Adr!A:B,2,FALSE)</f>
        <v>Slovenský zväz kickboxu</v>
      </c>
      <c r="C397" s="197" t="s">
        <v>2237</v>
      </c>
      <c r="D397" s="290">
        <v>27100</v>
      </c>
      <c r="E397" s="230">
        <v>0</v>
      </c>
      <c r="F397" s="166" t="s">
        <v>349</v>
      </c>
      <c r="G397" s="169" t="s">
        <v>321</v>
      </c>
      <c r="H397" s="169" t="s">
        <v>1032</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881</v>
      </c>
      <c r="B398" s="204" t="str">
        <f>VLOOKUP(A398,Adr!A:B,2,FALSE)</f>
        <v>Slovenský zväz kickboxu</v>
      </c>
      <c r="C398" s="196" t="s">
        <v>2216</v>
      </c>
      <c r="D398" s="287">
        <v>7000</v>
      </c>
      <c r="E398" s="230">
        <v>0</v>
      </c>
      <c r="F398" s="166" t="s">
        <v>362</v>
      </c>
      <c r="G398" s="169" t="s">
        <v>321</v>
      </c>
      <c r="H398" s="169" t="s">
        <v>1032</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886</v>
      </c>
      <c r="B399" s="204" t="str">
        <f>VLOOKUP(A399,Adr!A:B,2,FALSE)</f>
        <v>Slovenský zväz ľadového hokeja</v>
      </c>
      <c r="C399" s="185" t="s">
        <v>1159</v>
      </c>
      <c r="D399" s="288">
        <v>6252588</v>
      </c>
      <c r="E399" s="230">
        <v>0</v>
      </c>
      <c r="F399" s="166" t="s">
        <v>339</v>
      </c>
      <c r="G399" s="169" t="s">
        <v>319</v>
      </c>
      <c r="H399" s="169" t="s">
        <v>1032</v>
      </c>
      <c r="I399" s="192" t="str">
        <f t="shared" si="40"/>
        <v>30845386a</v>
      </c>
      <c r="J399" s="167" t="str">
        <f t="shared" si="41"/>
        <v>30845386026 02</v>
      </c>
      <c r="K399" s="5" t="s">
        <v>1160</v>
      </c>
      <c r="L399" s="167" t="str">
        <f t="shared" si="42"/>
        <v>30845386026 02B</v>
      </c>
      <c r="M399" s="5" t="str">
        <f t="shared" si="43"/>
        <v>Slovenský zväz ľadového hokejaaBľadový hokej - bežné transfery</v>
      </c>
      <c r="N399" s="3" t="str">
        <f t="shared" si="44"/>
        <v>30845386aB</v>
      </c>
    </row>
    <row r="400" spans="1:14" ht="22.5" x14ac:dyDescent="0.2">
      <c r="A400" s="166" t="s">
        <v>1993</v>
      </c>
      <c r="B400" s="204" t="str">
        <f>VLOOKUP(A400,Adr!A:B,2,FALSE)</f>
        <v>Slovenský zväz malého futbalu</v>
      </c>
      <c r="C400" s="196" t="s">
        <v>352</v>
      </c>
      <c r="D400" s="289">
        <v>250000</v>
      </c>
      <c r="E400" s="230">
        <v>0</v>
      </c>
      <c r="F400" s="166" t="s">
        <v>351</v>
      </c>
      <c r="G400" s="169" t="s">
        <v>321</v>
      </c>
      <c r="H400" s="169" t="s">
        <v>1032</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894</v>
      </c>
      <c r="B401" s="204" t="str">
        <f>VLOOKUP(A401,Adr!A:B,2,FALSE)</f>
        <v>Slovenský zväz moderného päťboja</v>
      </c>
      <c r="C401" s="196" t="s">
        <v>1161</v>
      </c>
      <c r="D401" s="289">
        <v>67606</v>
      </c>
      <c r="E401" s="230">
        <v>0</v>
      </c>
      <c r="F401" s="166" t="s">
        <v>339</v>
      </c>
      <c r="G401" s="169" t="s">
        <v>319</v>
      </c>
      <c r="H401" s="169" t="s">
        <v>1032</v>
      </c>
      <c r="I401" s="192" t="str">
        <f t="shared" si="40"/>
        <v>30788714a</v>
      </c>
      <c r="J401" s="167" t="str">
        <f t="shared" si="41"/>
        <v>30788714026 02</v>
      </c>
      <c r="K401" s="5" t="s">
        <v>1162</v>
      </c>
      <c r="L401" s="167" t="str">
        <f t="shared" si="42"/>
        <v>30788714026 02B</v>
      </c>
      <c r="M401" s="5" t="str">
        <f t="shared" si="43"/>
        <v>Slovenský zväz moderného päťbojaaBmoderný päťboj - bežné transfery</v>
      </c>
      <c r="N401" s="3" t="str">
        <f t="shared" si="44"/>
        <v>30788714aB</v>
      </c>
    </row>
    <row r="402" spans="1:14" x14ac:dyDescent="0.2">
      <c r="A402" s="166" t="s">
        <v>901</v>
      </c>
      <c r="B402" s="204" t="str">
        <f>VLOOKUP(A402,Adr!A:B,2,FALSE)</f>
        <v>Slovenský zväz orientačných športov</v>
      </c>
      <c r="C402" s="185" t="s">
        <v>1163</v>
      </c>
      <c r="D402" s="287">
        <v>33142</v>
      </c>
      <c r="E402" s="173">
        <v>0</v>
      </c>
      <c r="F402" s="166" t="s">
        <v>339</v>
      </c>
      <c r="G402" s="169" t="s">
        <v>319</v>
      </c>
      <c r="H402" s="169" t="s">
        <v>1032</v>
      </c>
      <c r="I402" s="192" t="str">
        <f t="shared" si="40"/>
        <v>30806518a</v>
      </c>
      <c r="J402" s="167" t="str">
        <f t="shared" si="41"/>
        <v>30806518026 02</v>
      </c>
      <c r="K402" s="5" t="s">
        <v>1164</v>
      </c>
      <c r="L402" s="167" t="str">
        <f t="shared" si="42"/>
        <v>30806518026 02B</v>
      </c>
      <c r="M402" s="5" t="str">
        <f t="shared" si="43"/>
        <v>Slovenský zväz orientačných športovaBorientačné športy - bežné transfery</v>
      </c>
      <c r="N402" s="3" t="str">
        <f t="shared" si="44"/>
        <v>30806518aB</v>
      </c>
    </row>
    <row r="403" spans="1:14" x14ac:dyDescent="0.2">
      <c r="A403" s="198" t="s">
        <v>908</v>
      </c>
      <c r="B403" s="204" t="str">
        <f>VLOOKUP(A403,Adr!A:B,2,FALSE)</f>
        <v>Slovenský zväz pozemného hokeja</v>
      </c>
      <c r="C403" s="185" t="s">
        <v>1165</v>
      </c>
      <c r="D403" s="287">
        <v>93075</v>
      </c>
      <c r="E403" s="230">
        <v>0</v>
      </c>
      <c r="F403" s="166" t="s">
        <v>339</v>
      </c>
      <c r="G403" s="169" t="s">
        <v>319</v>
      </c>
      <c r="H403" s="169" t="s">
        <v>1032</v>
      </c>
      <c r="I403" s="192" t="str">
        <f t="shared" si="40"/>
        <v>31751075a</v>
      </c>
      <c r="J403" s="167" t="str">
        <f t="shared" si="41"/>
        <v>31751075026 02</v>
      </c>
      <c r="K403" s="5" t="s">
        <v>1166</v>
      </c>
      <c r="L403" s="167" t="str">
        <f t="shared" si="42"/>
        <v>31751075026 02B</v>
      </c>
      <c r="M403" s="5" t="str">
        <f t="shared" si="43"/>
        <v>Slovenský zväz pozemného hokejaaBpozemný hokej - bežné transfery</v>
      </c>
      <c r="N403" s="3" t="str">
        <f t="shared" si="44"/>
        <v>31751075aB</v>
      </c>
    </row>
    <row r="404" spans="1:14" x14ac:dyDescent="0.2">
      <c r="A404" s="182" t="s">
        <v>916</v>
      </c>
      <c r="B404" s="204" t="str">
        <f>VLOOKUP(A404,Adr!A:B,2,FALSE)</f>
        <v>Slovenský zväz psích záprahov</v>
      </c>
      <c r="C404" s="185" t="s">
        <v>1167</v>
      </c>
      <c r="D404" s="287">
        <v>23823</v>
      </c>
      <c r="E404" s="230">
        <v>0</v>
      </c>
      <c r="F404" s="166" t="s">
        <v>339</v>
      </c>
      <c r="G404" s="169" t="s">
        <v>319</v>
      </c>
      <c r="H404" s="169" t="s">
        <v>1032</v>
      </c>
      <c r="I404" s="192" t="str">
        <f t="shared" si="40"/>
        <v>37818058a</v>
      </c>
      <c r="J404" s="167" t="str">
        <f t="shared" si="41"/>
        <v>37818058026 02</v>
      </c>
      <c r="K404" s="5" t="s">
        <v>1168</v>
      </c>
      <c r="L404" s="167" t="str">
        <f t="shared" si="42"/>
        <v>37818058026 02B</v>
      </c>
      <c r="M404" s="5" t="str">
        <f t="shared" si="43"/>
        <v>Slovenský zväz psích záprahovaBpsie záprahy - bežné transfery</v>
      </c>
      <c r="N404" s="3" t="str">
        <f t="shared" si="44"/>
        <v>37818058aB</v>
      </c>
    </row>
    <row r="405" spans="1:14" x14ac:dyDescent="0.2">
      <c r="A405" s="166" t="s">
        <v>2000</v>
      </c>
      <c r="B405" s="204" t="str">
        <f>VLOOKUP(A405,Adr!A:B,2,FALSE)</f>
        <v>Slovenský zväz rádioamatérov</v>
      </c>
      <c r="C405" s="197" t="s">
        <v>2235</v>
      </c>
      <c r="D405" s="290">
        <v>15000</v>
      </c>
      <c r="E405" s="230">
        <v>0</v>
      </c>
      <c r="F405" s="166" t="s">
        <v>349</v>
      </c>
      <c r="G405" s="169" t="s">
        <v>321</v>
      </c>
      <c r="H405" s="169" t="s">
        <v>1032</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925</v>
      </c>
      <c r="B406" s="204" t="str">
        <f>VLOOKUP(A406,Adr!A:B,2,FALSE)</f>
        <v>Slovenský zväz rybolovnej techniky</v>
      </c>
      <c r="C406" s="185" t="s">
        <v>1169</v>
      </c>
      <c r="D406" s="287">
        <v>47542</v>
      </c>
      <c r="E406" s="173">
        <v>0</v>
      </c>
      <c r="F406" s="166" t="s">
        <v>339</v>
      </c>
      <c r="G406" s="169" t="s">
        <v>319</v>
      </c>
      <c r="H406" s="169" t="s">
        <v>1032</v>
      </c>
      <c r="I406" s="192" t="str">
        <f t="shared" si="40"/>
        <v>31871526a</v>
      </c>
      <c r="J406" s="167" t="str">
        <f t="shared" si="41"/>
        <v>31871526026 02</v>
      </c>
      <c r="K406" s="5" t="s">
        <v>1170</v>
      </c>
      <c r="L406" s="167" t="str">
        <f t="shared" si="42"/>
        <v>31871526026 02B</v>
      </c>
      <c r="M406" s="5" t="str">
        <f t="shared" si="43"/>
        <v>Slovenský zväz rybolovnej technikyaBrybolovná technika - bežné transfery</v>
      </c>
      <c r="N406" s="3" t="str">
        <f t="shared" si="44"/>
        <v>31871526aB</v>
      </c>
    </row>
    <row r="407" spans="1:14" x14ac:dyDescent="0.2">
      <c r="A407" s="182" t="s">
        <v>933</v>
      </c>
      <c r="B407" s="204" t="str">
        <f>VLOOKUP(A407,Adr!A:B,2,FALSE)</f>
        <v>Slovenský zväz sánkarov</v>
      </c>
      <c r="C407" s="185" t="s">
        <v>1171</v>
      </c>
      <c r="D407" s="287">
        <v>80427</v>
      </c>
      <c r="E407" s="230">
        <v>0</v>
      </c>
      <c r="F407" s="166" t="s">
        <v>339</v>
      </c>
      <c r="G407" s="169" t="s">
        <v>319</v>
      </c>
      <c r="H407" s="169" t="s">
        <v>1032</v>
      </c>
      <c r="I407" s="192" t="str">
        <f t="shared" si="40"/>
        <v>31989373a</v>
      </c>
      <c r="J407" s="167" t="str">
        <f t="shared" si="41"/>
        <v>31989373026 02</v>
      </c>
      <c r="K407" s="5" t="s">
        <v>1172</v>
      </c>
      <c r="L407" s="167" t="str">
        <f t="shared" si="42"/>
        <v>31989373026 02B</v>
      </c>
      <c r="M407" s="5" t="str">
        <f t="shared" si="43"/>
        <v>Slovenský zväz sánkarovaBsánkovanie - bežné transfery</v>
      </c>
      <c r="N407" s="3" t="str">
        <f t="shared" si="44"/>
        <v>31989373aB</v>
      </c>
    </row>
    <row r="408" spans="1:14" x14ac:dyDescent="0.2">
      <c r="A408" s="166" t="s">
        <v>933</v>
      </c>
      <c r="B408" s="204" t="str">
        <f>VLOOKUP(A408,Adr!A:B,2,FALSE)</f>
        <v>Slovenský zväz sánkarov</v>
      </c>
      <c r="C408" s="196" t="s">
        <v>2185</v>
      </c>
      <c r="D408" s="289">
        <v>7500</v>
      </c>
      <c r="E408" s="230">
        <v>0</v>
      </c>
      <c r="F408" s="166" t="s">
        <v>345</v>
      </c>
      <c r="G408" s="169" t="s">
        <v>321</v>
      </c>
      <c r="H408" s="169" t="s">
        <v>1032</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933</v>
      </c>
      <c r="B409" s="204" t="str">
        <f>VLOOKUP(A409,Adr!A:B,2,FALSE)</f>
        <v>Slovenský zväz sánkarov</v>
      </c>
      <c r="C409" s="185" t="s">
        <v>2186</v>
      </c>
      <c r="D409" s="287">
        <v>7500</v>
      </c>
      <c r="E409" s="173">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933</v>
      </c>
      <c r="B410" s="204" t="str">
        <f>VLOOKUP(A410,Adr!A:B,2,FALSE)</f>
        <v>Slovenský zväz sánkarov</v>
      </c>
      <c r="C410" s="185" t="s">
        <v>2187</v>
      </c>
      <c r="D410" s="287">
        <v>20000</v>
      </c>
      <c r="E410" s="230">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1447</v>
      </c>
      <c r="B411" s="204" t="str">
        <f>VLOOKUP(A411,Adr!A:B,2,FALSE)</f>
        <v>Slovenský zväz športovcov s mentálnym postihnutím</v>
      </c>
      <c r="C411" s="185" t="s">
        <v>1468</v>
      </c>
      <c r="D411" s="287">
        <v>11500</v>
      </c>
      <c r="E411" s="173">
        <v>0</v>
      </c>
      <c r="F411" s="166" t="s">
        <v>343</v>
      </c>
      <c r="G411" s="169" t="s">
        <v>321</v>
      </c>
      <c r="H411" s="169" t="s">
        <v>1032</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942</v>
      </c>
      <c r="B412" s="204" t="str">
        <f>VLOOKUP(A412,Adr!A:B,2,FALSE)</f>
        <v>Slovenský zväz športového ju-jitsu</v>
      </c>
      <c r="C412" s="185" t="s">
        <v>1173</v>
      </c>
      <c r="D412" s="287">
        <v>19239</v>
      </c>
      <c r="E412" s="230">
        <v>0</v>
      </c>
      <c r="F412" s="166" t="s">
        <v>339</v>
      </c>
      <c r="G412" s="169" t="s">
        <v>319</v>
      </c>
      <c r="H412" s="169" t="s">
        <v>1032</v>
      </c>
      <c r="I412" s="192" t="str">
        <f t="shared" si="40"/>
        <v>42219922a</v>
      </c>
      <c r="J412" s="167" t="str">
        <f t="shared" si="41"/>
        <v>42219922026 02</v>
      </c>
      <c r="K412" s="5" t="s">
        <v>1174</v>
      </c>
      <c r="L412" s="167" t="str">
        <f t="shared" si="42"/>
        <v>42219922026 02B</v>
      </c>
      <c r="M412" s="5" t="str">
        <f t="shared" si="43"/>
        <v>Slovenský zväz športového ju-jitsuaBju-jitsu - bežné transfery</v>
      </c>
      <c r="N412" s="3" t="str">
        <f t="shared" si="44"/>
        <v>42219922aB</v>
      </c>
    </row>
    <row r="413" spans="1:14" x14ac:dyDescent="0.2">
      <c r="A413" s="182" t="s">
        <v>951</v>
      </c>
      <c r="B413" s="204" t="str">
        <f>VLOOKUP(A413,Adr!A:B,2,FALSE)</f>
        <v>Slovenský zväz športového rybolovu</v>
      </c>
      <c r="C413" s="185" t="s">
        <v>1175</v>
      </c>
      <c r="D413" s="287">
        <v>88597</v>
      </c>
      <c r="E413" s="173">
        <v>0</v>
      </c>
      <c r="F413" s="166" t="s">
        <v>339</v>
      </c>
      <c r="G413" s="169" t="s">
        <v>319</v>
      </c>
      <c r="H413" s="169" t="s">
        <v>1032</v>
      </c>
      <c r="I413" s="192" t="str">
        <f t="shared" si="40"/>
        <v>51118831a</v>
      </c>
      <c r="J413" s="167" t="str">
        <f t="shared" si="41"/>
        <v>51118831026 02</v>
      </c>
      <c r="K413" s="5" t="s">
        <v>1176</v>
      </c>
      <c r="L413" s="167" t="str">
        <f t="shared" si="42"/>
        <v>51118831026 02B</v>
      </c>
      <c r="M413" s="5" t="str">
        <f t="shared" si="43"/>
        <v>Slovenský zväz športového rybolovuaBšportové rybárstvo - bežné transfery</v>
      </c>
      <c r="N413" s="3" t="str">
        <f t="shared" si="44"/>
        <v>51118831aB</v>
      </c>
    </row>
    <row r="414" spans="1:14" x14ac:dyDescent="0.2">
      <c r="A414" s="198" t="s">
        <v>2009</v>
      </c>
      <c r="B414" s="204" t="str">
        <f>VLOOKUP(A414,Adr!A:B,2,FALSE)</f>
        <v>Slovenský zväz Taekwon-Do ITF</v>
      </c>
      <c r="C414" s="185" t="s">
        <v>352</v>
      </c>
      <c r="D414" s="287">
        <v>68600</v>
      </c>
      <c r="E414" s="230">
        <v>0</v>
      </c>
      <c r="F414" s="166" t="s">
        <v>351</v>
      </c>
      <c r="G414" s="169" t="s">
        <v>321</v>
      </c>
      <c r="H414" s="169" t="s">
        <v>1032</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959</v>
      </c>
      <c r="B415" s="204" t="str">
        <f>VLOOKUP(A415,Adr!A:B,2,FALSE)</f>
        <v>Slovenský zväz tanečných športov</v>
      </c>
      <c r="C415" s="185" t="s">
        <v>1177</v>
      </c>
      <c r="D415" s="287">
        <v>377165</v>
      </c>
      <c r="E415" s="173">
        <v>0</v>
      </c>
      <c r="F415" s="166" t="s">
        <v>339</v>
      </c>
      <c r="G415" s="169" t="s">
        <v>319</v>
      </c>
      <c r="H415" s="169" t="s">
        <v>1032</v>
      </c>
      <c r="I415" s="192" t="str">
        <f t="shared" si="40"/>
        <v>00684767a</v>
      </c>
      <c r="J415" s="167" t="str">
        <f t="shared" si="41"/>
        <v>00684767026 02</v>
      </c>
      <c r="K415" s="5" t="s">
        <v>1178</v>
      </c>
      <c r="L415" s="167" t="str">
        <f t="shared" si="42"/>
        <v>00684767026 02B</v>
      </c>
      <c r="M415" s="5" t="str">
        <f t="shared" si="43"/>
        <v>Slovenský zväz tanečných športovaBtanečný šport - bežné transfery</v>
      </c>
      <c r="N415" s="3" t="str">
        <f t="shared" si="44"/>
        <v>00684767aB</v>
      </c>
    </row>
    <row r="416" spans="1:14" x14ac:dyDescent="0.2">
      <c r="A416" s="198" t="s">
        <v>1453</v>
      </c>
      <c r="B416" s="204" t="str">
        <f>VLOOKUP(A416,Adr!A:B,2,FALSE)</f>
        <v>Slovenský zväz telesne postihnutých športovcov</v>
      </c>
      <c r="C416" s="169" t="s">
        <v>1469</v>
      </c>
      <c r="D416" s="288">
        <v>596620</v>
      </c>
      <c r="E416" s="230">
        <v>0</v>
      </c>
      <c r="F416" s="166" t="s">
        <v>343</v>
      </c>
      <c r="G416" s="169" t="s">
        <v>321</v>
      </c>
      <c r="H416" s="169" t="s">
        <v>1032</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1453</v>
      </c>
      <c r="B417" s="204" t="str">
        <f>VLOOKUP(A417,Adr!A:B,2,FALSE)</f>
        <v>Slovenský zväz telesne postihnutých športovcov</v>
      </c>
      <c r="C417" s="185" t="s">
        <v>1639</v>
      </c>
      <c r="D417" s="287">
        <v>10000</v>
      </c>
      <c r="E417" s="173">
        <v>0</v>
      </c>
      <c r="F417" s="166" t="s">
        <v>345</v>
      </c>
      <c r="G417" s="169" t="s">
        <v>321</v>
      </c>
      <c r="H417" s="169" t="s">
        <v>1032</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1453</v>
      </c>
      <c r="B418" s="204" t="str">
        <f>VLOOKUP(A418,Adr!A:B,2,FALSE)</f>
        <v>Slovenský zväz telesne postihnutých športovcov</v>
      </c>
      <c r="C418" s="197" t="s">
        <v>1640</v>
      </c>
      <c r="D418" s="290">
        <v>10000</v>
      </c>
      <c r="E418" s="230">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1453</v>
      </c>
      <c r="B419" s="204" t="str">
        <f>VLOOKUP(A419,Adr!A:B,2,FALSE)</f>
        <v>Slovenský zväz telesne postihnutých športovcov</v>
      </c>
      <c r="C419" s="196" t="s">
        <v>1641</v>
      </c>
      <c r="D419" s="289">
        <v>20000</v>
      </c>
      <c r="E419" s="173">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1453</v>
      </c>
      <c r="B420" s="204" t="str">
        <f>VLOOKUP(A420,Adr!A:B,2,FALSE)</f>
        <v>Slovenský zväz telesne postihnutých športovcov</v>
      </c>
      <c r="C420" s="185" t="s">
        <v>1642</v>
      </c>
      <c r="D420" s="287">
        <v>20000</v>
      </c>
      <c r="E420" s="230">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1453</v>
      </c>
      <c r="B421" s="204" t="str">
        <f>VLOOKUP(A421,Adr!A:B,2,FALSE)</f>
        <v>Slovenský zväz telesne postihnutých športovcov</v>
      </c>
      <c r="C421" s="196" t="s">
        <v>2188</v>
      </c>
      <c r="D421" s="287">
        <v>10000</v>
      </c>
      <c r="E421" s="173">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1453</v>
      </c>
      <c r="B422" s="204" t="str">
        <f>VLOOKUP(A422,Adr!A:B,2,FALSE)</f>
        <v>Slovenský zväz telesne postihnutých športovcov</v>
      </c>
      <c r="C422" s="190" t="s">
        <v>2189</v>
      </c>
      <c r="D422" s="288">
        <v>10000</v>
      </c>
      <c r="E422" s="230">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1453</v>
      </c>
      <c r="B423" s="204" t="str">
        <f>VLOOKUP(A423,Adr!A:B,2,FALSE)</f>
        <v>Slovenský zväz telesne postihnutých športovcov</v>
      </c>
      <c r="C423" s="185" t="s">
        <v>2190</v>
      </c>
      <c r="D423" s="287">
        <v>5000</v>
      </c>
      <c r="E423" s="173">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1453</v>
      </c>
      <c r="B424" s="204" t="str">
        <f>VLOOKUP(A424,Adr!A:B,2,FALSE)</f>
        <v>Slovenský zväz telesne postihnutých športovcov</v>
      </c>
      <c r="C424" s="196" t="s">
        <v>1643</v>
      </c>
      <c r="D424" s="289">
        <v>30000</v>
      </c>
      <c r="E424" s="230">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1453</v>
      </c>
      <c r="B425" s="204" t="str">
        <f>VLOOKUP(A425,Adr!A:B,2,FALSE)</f>
        <v>Slovenský zväz telesne postihnutých športovcov</v>
      </c>
      <c r="C425" s="196" t="s">
        <v>1644</v>
      </c>
      <c r="D425" s="289">
        <v>10000</v>
      </c>
      <c r="E425" s="173">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1453</v>
      </c>
      <c r="B426" s="204" t="str">
        <f>VLOOKUP(A426,Adr!A:B,2,FALSE)</f>
        <v>Slovenský zväz telesne postihnutých športovcov</v>
      </c>
      <c r="C426" s="185" t="s">
        <v>1645</v>
      </c>
      <c r="D426" s="287">
        <v>16800</v>
      </c>
      <c r="E426" s="230">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1453</v>
      </c>
      <c r="B427" s="204" t="str">
        <f>VLOOKUP(A427,Adr!A:B,2,FALSE)</f>
        <v>Slovenský zväz telesne postihnutých športovcov</v>
      </c>
      <c r="C427" s="185" t="s">
        <v>1646</v>
      </c>
      <c r="D427" s="287">
        <v>20000</v>
      </c>
      <c r="E427" s="173">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1453</v>
      </c>
      <c r="B428" s="204" t="str">
        <f>VLOOKUP(A428,Adr!A:B,2,FALSE)</f>
        <v>Slovenský zväz telesne postihnutých športovcov</v>
      </c>
      <c r="C428" s="196" t="s">
        <v>1647</v>
      </c>
      <c r="D428" s="289">
        <v>41200</v>
      </c>
      <c r="E428" s="230">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1453</v>
      </c>
      <c r="B429" s="204" t="str">
        <f>VLOOKUP(A429,Adr!A:B,2,FALSE)</f>
        <v>Slovenský zväz telesne postihnutých športovcov</v>
      </c>
      <c r="C429" s="185" t="s">
        <v>1648</v>
      </c>
      <c r="D429" s="287">
        <v>15000</v>
      </c>
      <c r="E429" s="173">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1453</v>
      </c>
      <c r="B430" s="204" t="str">
        <f>VLOOKUP(A430,Adr!A:B,2,FALSE)</f>
        <v>Slovenský zväz telesne postihnutých športovcov</v>
      </c>
      <c r="C430" s="185" t="s">
        <v>1649</v>
      </c>
      <c r="D430" s="289">
        <v>10000</v>
      </c>
      <c r="E430" s="230">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1453</v>
      </c>
      <c r="B431" s="204" t="str">
        <f>VLOOKUP(A431,Adr!A:B,2,FALSE)</f>
        <v>Slovenský zväz telesne postihnutých športovcov</v>
      </c>
      <c r="C431" s="196" t="s">
        <v>2191</v>
      </c>
      <c r="D431" s="287">
        <v>5000</v>
      </c>
      <c r="E431" s="173">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1453</v>
      </c>
      <c r="B432" s="204" t="str">
        <f>VLOOKUP(A432,Adr!A:B,2,FALSE)</f>
        <v>Slovenský zväz telesne postihnutých športovcov</v>
      </c>
      <c r="C432" s="190" t="s">
        <v>1650</v>
      </c>
      <c r="D432" s="288">
        <v>35000</v>
      </c>
      <c r="E432" s="230">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1453</v>
      </c>
      <c r="B433" s="204" t="str">
        <f>VLOOKUP(A433,Adr!A:B,2,FALSE)</f>
        <v>Slovenský zväz telesne postihnutých športovcov</v>
      </c>
      <c r="C433" s="185" t="s">
        <v>1651</v>
      </c>
      <c r="D433" s="287">
        <v>10000</v>
      </c>
      <c r="E433" s="173">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1453</v>
      </c>
      <c r="B434" s="204" t="str">
        <f>VLOOKUP(A434,Adr!A:B,2,FALSE)</f>
        <v>Slovenský zväz telesne postihnutých športovcov</v>
      </c>
      <c r="C434" s="196" t="s">
        <v>1652</v>
      </c>
      <c r="D434" s="287">
        <v>25000</v>
      </c>
      <c r="E434" s="230">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1453</v>
      </c>
      <c r="B435" s="204" t="str">
        <f>VLOOKUP(A435,Adr!A:B,2,FALSE)</f>
        <v>Slovenský zväz telesne postihnutých športovcov</v>
      </c>
      <c r="C435" s="196" t="s">
        <v>1653</v>
      </c>
      <c r="D435" s="288">
        <v>41200</v>
      </c>
      <c r="E435" s="173">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1453</v>
      </c>
      <c r="B436" s="204" t="str">
        <f>VLOOKUP(A436,Adr!A:B,2,FALSE)</f>
        <v>Slovenský zväz telesne postihnutých športovcov</v>
      </c>
      <c r="C436" s="196" t="s">
        <v>2192</v>
      </c>
      <c r="D436" s="289">
        <v>5000</v>
      </c>
      <c r="E436" s="230">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1453</v>
      </c>
      <c r="B437" s="204" t="str">
        <f>VLOOKUP(A437,Adr!A:B,2,FALSE)</f>
        <v>Slovenský zväz telesne postihnutých športovcov</v>
      </c>
      <c r="C437" s="190" t="s">
        <v>1654</v>
      </c>
      <c r="D437" s="288">
        <v>10000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1453</v>
      </c>
      <c r="B438" s="204" t="str">
        <f>VLOOKUP(A438,Adr!A:B,2,FALSE)</f>
        <v>Slovenský zväz telesne postihnutých športovcov</v>
      </c>
      <c r="C438" s="190" t="s">
        <v>1655</v>
      </c>
      <c r="D438" s="288">
        <v>22500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1453</v>
      </c>
      <c r="B439" s="204" t="str">
        <f>VLOOKUP(A439,Adr!A:B,2,FALSE)</f>
        <v>Slovenský zväz telesne postihnutých športovcov</v>
      </c>
      <c r="C439" s="196" t="s">
        <v>1656</v>
      </c>
      <c r="D439" s="287">
        <v>10000</v>
      </c>
      <c r="E439" s="173">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1453</v>
      </c>
      <c r="B440" s="204" t="str">
        <f>VLOOKUP(A440,Adr!A:B,2,FALSE)</f>
        <v>Slovenský zväz telesne postihnutých športovcov</v>
      </c>
      <c r="C440" s="196" t="s">
        <v>1657</v>
      </c>
      <c r="D440" s="287">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1453</v>
      </c>
      <c r="B441" s="204" t="str">
        <f>VLOOKUP(A441,Adr!A:B,2,FALSE)</f>
        <v>Slovenský zväz telesne postihnutých športovcov</v>
      </c>
      <c r="C441" s="185" t="s">
        <v>2217</v>
      </c>
      <c r="D441" s="287">
        <v>2600</v>
      </c>
      <c r="E441" s="173">
        <v>0</v>
      </c>
      <c r="F441" s="166" t="s">
        <v>362</v>
      </c>
      <c r="G441" s="169" t="s">
        <v>321</v>
      </c>
      <c r="H441" s="169" t="s">
        <v>1032</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965</v>
      </c>
      <c r="B442" s="204" t="str">
        <f>VLOOKUP(A442,Adr!A:B,2,FALSE)</f>
        <v>Slovenský zväz vodného lyžovania a wakeboardingu</v>
      </c>
      <c r="C442" s="185" t="s">
        <v>1179</v>
      </c>
      <c r="D442" s="287">
        <v>37073</v>
      </c>
      <c r="E442" s="230">
        <v>0</v>
      </c>
      <c r="F442" s="166" t="s">
        <v>339</v>
      </c>
      <c r="G442" s="169" t="s">
        <v>319</v>
      </c>
      <c r="H442" s="169" t="s">
        <v>1032</v>
      </c>
      <c r="I442" s="192" t="str">
        <f t="shared" si="40"/>
        <v>30793203a</v>
      </c>
      <c r="J442" s="167" t="str">
        <f t="shared" si="41"/>
        <v>30793203026 02</v>
      </c>
      <c r="K442" s="5" t="s">
        <v>1180</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972</v>
      </c>
      <c r="B443" s="204" t="str">
        <f>VLOOKUP(A443,Adr!A:B,2,FALSE)</f>
        <v>Slovenský zväz vodného motorizmu</v>
      </c>
      <c r="C443" s="185" t="s">
        <v>1181</v>
      </c>
      <c r="D443" s="287">
        <v>19239</v>
      </c>
      <c r="E443" s="173">
        <v>0</v>
      </c>
      <c r="F443" s="166" t="s">
        <v>339</v>
      </c>
      <c r="G443" s="169" t="s">
        <v>319</v>
      </c>
      <c r="H443" s="169" t="s">
        <v>1032</v>
      </c>
      <c r="I443" s="192" t="str">
        <f t="shared" si="40"/>
        <v>00681768a</v>
      </c>
      <c r="J443" s="167" t="str">
        <f t="shared" si="41"/>
        <v>00681768026 02</v>
      </c>
      <c r="K443" s="5" t="s">
        <v>1182</v>
      </c>
      <c r="L443" s="167" t="str">
        <f t="shared" si="42"/>
        <v>00681768026 02B</v>
      </c>
      <c r="M443" s="5" t="str">
        <f t="shared" si="43"/>
        <v>Slovenský zväz vodného motorizmuaBvodný motorizmus - bežné transfery</v>
      </c>
      <c r="N443" s="3" t="str">
        <f t="shared" si="44"/>
        <v>00681768aB</v>
      </c>
    </row>
    <row r="444" spans="1:14" x14ac:dyDescent="0.2">
      <c r="A444" s="202" t="s">
        <v>972</v>
      </c>
      <c r="B444" s="204" t="str">
        <f>VLOOKUP(A444,Adr!A:B,2,FALSE)</f>
        <v>Slovenský zväz vodného motorizmu</v>
      </c>
      <c r="C444" s="185" t="s">
        <v>1658</v>
      </c>
      <c r="D444" s="287">
        <v>20000</v>
      </c>
      <c r="E444" s="173">
        <v>0</v>
      </c>
      <c r="F444" s="166" t="s">
        <v>345</v>
      </c>
      <c r="G444" s="169" t="s">
        <v>321</v>
      </c>
      <c r="H444" s="169" t="s">
        <v>1032</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980</v>
      </c>
      <c r="B445" s="204" t="str">
        <f>VLOOKUP(A445,Adr!A:B,2,FALSE)</f>
        <v>Slovenský zväz vzpierania</v>
      </c>
      <c r="C445" s="185" t="s">
        <v>1183</v>
      </c>
      <c r="D445" s="287">
        <v>280274</v>
      </c>
      <c r="E445" s="230">
        <v>0</v>
      </c>
      <c r="F445" s="166" t="s">
        <v>339</v>
      </c>
      <c r="G445" s="169" t="s">
        <v>319</v>
      </c>
      <c r="H445" s="169" t="s">
        <v>1032</v>
      </c>
      <c r="I445" s="192" t="str">
        <f t="shared" si="40"/>
        <v>31796079a</v>
      </c>
      <c r="J445" s="167" t="str">
        <f t="shared" si="41"/>
        <v>31796079026 02</v>
      </c>
      <c r="K445" s="5" t="s">
        <v>1184</v>
      </c>
      <c r="L445" s="167" t="str">
        <f t="shared" si="42"/>
        <v>31796079026 02B</v>
      </c>
      <c r="M445" s="5" t="str">
        <f t="shared" si="43"/>
        <v>Slovenský zväz vzpieraniaaBvzpieranie - bežné transfery</v>
      </c>
      <c r="N445" s="3" t="str">
        <f t="shared" si="44"/>
        <v>31796079aB</v>
      </c>
    </row>
    <row r="446" spans="1:14" x14ac:dyDescent="0.2">
      <c r="A446" s="198" t="s">
        <v>2019</v>
      </c>
      <c r="B446" s="204" t="str">
        <f>VLOOKUP(A446,Adr!A:B,2,FALSE)</f>
        <v>Sokolská únia Slovenska</v>
      </c>
      <c r="C446" s="169" t="s">
        <v>2231</v>
      </c>
      <c r="D446" s="288">
        <v>17000</v>
      </c>
      <c r="E446" s="173">
        <v>0</v>
      </c>
      <c r="F446" s="166" t="s">
        <v>349</v>
      </c>
      <c r="G446" s="169" t="s">
        <v>317</v>
      </c>
      <c r="H446" s="169" t="s">
        <v>1032</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2726</v>
      </c>
      <c r="B447" s="204" t="str">
        <f>VLOOKUP(A447,Adr!A:B,2,FALSE)</f>
        <v>SPARTAK MYJAVA a. s.</v>
      </c>
      <c r="C447" s="196" t="s">
        <v>350</v>
      </c>
      <c r="D447" s="289">
        <v>10000</v>
      </c>
      <c r="E447" s="230">
        <v>0</v>
      </c>
      <c r="F447" s="166" t="s">
        <v>349</v>
      </c>
      <c r="G447" s="169" t="s">
        <v>317</v>
      </c>
      <c r="H447" s="169" t="s">
        <v>1032</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2737</v>
      </c>
      <c r="B448" s="204" t="str">
        <f>VLOOKUP(A448,Adr!A:B,2,FALSE)</f>
        <v>SPEEDWAY CLUB ŽARNOVICA</v>
      </c>
      <c r="C448" s="169" t="s">
        <v>350</v>
      </c>
      <c r="D448" s="172">
        <v>20000</v>
      </c>
      <c r="E448" s="173">
        <v>0</v>
      </c>
      <c r="F448" s="166" t="s">
        <v>349</v>
      </c>
      <c r="G448" s="169" t="s">
        <v>321</v>
      </c>
      <c r="H448" s="169" t="s">
        <v>1055</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2746</v>
      </c>
      <c r="B449" s="204" t="str">
        <f>VLOOKUP(A449,Adr!A:B,2,FALSE)</f>
        <v>Spoločenstvo detí a mládeže (SDM) Domino</v>
      </c>
      <c r="C449" s="185" t="s">
        <v>2990</v>
      </c>
      <c r="D449" s="287">
        <v>2000</v>
      </c>
      <c r="E449" s="173">
        <v>0</v>
      </c>
      <c r="F449" s="166" t="s">
        <v>360</v>
      </c>
      <c r="G449" s="169" t="s">
        <v>317</v>
      </c>
      <c r="H449" s="169" t="s">
        <v>1032</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2753</v>
      </c>
      <c r="B450" s="204" t="str">
        <f>VLOOKUP(A450,Adr!A:B,2,FALSE)</f>
        <v>Sport club Okoč - Sokolec</v>
      </c>
      <c r="C450" s="197" t="s">
        <v>350</v>
      </c>
      <c r="D450" s="191">
        <v>2000</v>
      </c>
      <c r="E450" s="173">
        <v>0</v>
      </c>
      <c r="F450" s="166" t="s">
        <v>349</v>
      </c>
      <c r="G450" s="169" t="s">
        <v>321</v>
      </c>
      <c r="H450" s="169" t="s">
        <v>1032</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2038</v>
      </c>
      <c r="B451" s="204" t="str">
        <f>VLOOKUP(A451,Adr!A:B,2,FALSE)</f>
        <v>ST Relax</v>
      </c>
      <c r="C451" s="196" t="s">
        <v>2218</v>
      </c>
      <c r="D451" s="289">
        <v>2600</v>
      </c>
      <c r="E451" s="230">
        <v>0</v>
      </c>
      <c r="F451" s="166" t="s">
        <v>362</v>
      </c>
      <c r="G451" s="169" t="s">
        <v>321</v>
      </c>
      <c r="H451" s="169" t="s">
        <v>1032</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2238</v>
      </c>
      <c r="B452" s="204" t="str">
        <f>VLOOKUP(A452,Adr!A:B,2,FALSE)</f>
        <v>ŠK Hargašova Záhorská Bystrica</v>
      </c>
      <c r="C452" s="185" t="s">
        <v>2246</v>
      </c>
      <c r="D452" s="287">
        <v>10000</v>
      </c>
      <c r="E452" s="230">
        <v>0</v>
      </c>
      <c r="F452" s="166" t="s">
        <v>349</v>
      </c>
      <c r="G452" s="169" t="s">
        <v>321</v>
      </c>
      <c r="H452" s="169" t="s">
        <v>1032</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2761</v>
      </c>
      <c r="B453" s="204" t="str">
        <f>VLOOKUP(A453,Adr!A:B,2,FALSE)</f>
        <v>ŠK Hornets Košice – mládež o.z.</v>
      </c>
      <c r="C453" s="185" t="s">
        <v>2990</v>
      </c>
      <c r="D453" s="287">
        <v>5000</v>
      </c>
      <c r="E453" s="230">
        <v>0</v>
      </c>
      <c r="F453" s="166" t="s">
        <v>360</v>
      </c>
      <c r="G453" s="169" t="s">
        <v>317</v>
      </c>
      <c r="H453" s="169" t="s">
        <v>1032</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2768</v>
      </c>
      <c r="B454" s="204" t="str">
        <f>VLOOKUP(A454,Adr!A:B,2,FALSE)</f>
        <v>ŠK JUVENTA Bratislava</v>
      </c>
      <c r="C454" s="169" t="s">
        <v>2990</v>
      </c>
      <c r="D454" s="288">
        <v>5000</v>
      </c>
      <c r="E454" s="173">
        <v>0</v>
      </c>
      <c r="F454" s="166" t="s">
        <v>360</v>
      </c>
      <c r="G454" s="169" t="s">
        <v>317</v>
      </c>
      <c r="H454" s="169" t="s">
        <v>1032</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2775</v>
      </c>
      <c r="B455" s="204" t="str">
        <f>VLOOKUP(A455,Adr!A:B,2,FALSE)</f>
        <v>ŠK JUVENTA Žilina, o. z.</v>
      </c>
      <c r="C455" s="185" t="s">
        <v>2990</v>
      </c>
      <c r="D455" s="287">
        <v>4500</v>
      </c>
      <c r="E455" s="173">
        <v>0</v>
      </c>
      <c r="F455" s="166" t="s">
        <v>360</v>
      </c>
      <c r="G455" s="169" t="s">
        <v>317</v>
      </c>
      <c r="H455" s="169" t="s">
        <v>1032</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2782</v>
      </c>
      <c r="B456" s="204" t="str">
        <f>VLOOKUP(A456,Adr!A:B,2,FALSE)</f>
        <v>ŠK ZEMPLÍN MICHALOVCE - SILOVÝ TROJBOJ</v>
      </c>
      <c r="C456" s="197" t="s">
        <v>350</v>
      </c>
      <c r="D456" s="191">
        <v>7000</v>
      </c>
      <c r="E456" s="173">
        <v>0</v>
      </c>
      <c r="F456" s="166" t="s">
        <v>349</v>
      </c>
      <c r="G456" s="169" t="s">
        <v>321</v>
      </c>
      <c r="H456" s="169" t="s">
        <v>1032</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2787</v>
      </c>
      <c r="B457" s="204" t="str">
        <f>VLOOKUP(A457,Adr!A:B,2,FALSE)</f>
        <v>Školský športový klub Bernolákova 16 Košice</v>
      </c>
      <c r="C457" s="185" t="s">
        <v>350</v>
      </c>
      <c r="D457" s="287">
        <v>5000</v>
      </c>
      <c r="E457" s="173">
        <v>0</v>
      </c>
      <c r="F457" s="166" t="s">
        <v>349</v>
      </c>
      <c r="G457" s="169" t="s">
        <v>317</v>
      </c>
      <c r="H457" s="169" t="s">
        <v>1032</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1460</v>
      </c>
      <c r="B458" s="204" t="str">
        <f>VLOOKUP(A458,Adr!A:B,2,FALSE)</f>
        <v>Špeciálne olympiády Slovensko</v>
      </c>
      <c r="C458" s="169" t="s">
        <v>1468</v>
      </c>
      <c r="D458" s="288">
        <v>460344</v>
      </c>
      <c r="E458" s="230">
        <v>0</v>
      </c>
      <c r="F458" s="166" t="s">
        <v>343</v>
      </c>
      <c r="G458" s="169" t="s">
        <v>321</v>
      </c>
      <c r="H458" s="169" t="s">
        <v>1032</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2795</v>
      </c>
      <c r="B459" s="204" t="str">
        <f>VLOOKUP(A459,Adr!A:B,2,FALSE)</f>
        <v>Športovo – strelecké združenie GunSter</v>
      </c>
      <c r="C459" s="197" t="s">
        <v>350</v>
      </c>
      <c r="D459" s="191">
        <v>15000</v>
      </c>
      <c r="E459" s="173">
        <v>0</v>
      </c>
      <c r="F459" s="166" t="s">
        <v>349</v>
      </c>
      <c r="G459" s="169" t="s">
        <v>321</v>
      </c>
      <c r="H459" s="169" t="s">
        <v>1032</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2802</v>
      </c>
      <c r="B460" s="204" t="str">
        <f>VLOOKUP(A460,Adr!A:B,2,FALSE)</f>
        <v>Športový klub CENTRUM Svidník</v>
      </c>
      <c r="C460" s="197" t="s">
        <v>350</v>
      </c>
      <c r="D460" s="191">
        <v>42700</v>
      </c>
      <c r="E460" s="173">
        <v>0</v>
      </c>
      <c r="F460" s="166" t="s">
        <v>349</v>
      </c>
      <c r="G460" s="169" t="s">
        <v>321</v>
      </c>
      <c r="H460" s="169" t="s">
        <v>1032</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2812</v>
      </c>
      <c r="B461" s="204" t="str">
        <f>VLOOKUP(A461,Adr!A:B,2,FALSE)</f>
        <v>Športový klub CVČ Brusno pri ZŠ s MŠ Brusno</v>
      </c>
      <c r="C461" s="197" t="s">
        <v>350</v>
      </c>
      <c r="D461" s="191">
        <v>35000</v>
      </c>
      <c r="E461" s="173">
        <v>0</v>
      </c>
      <c r="F461" s="166" t="s">
        <v>349</v>
      </c>
      <c r="G461" s="169" t="s">
        <v>321</v>
      </c>
      <c r="H461" s="169" t="s">
        <v>1032</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2821</v>
      </c>
      <c r="B462" s="204" t="str">
        <f>VLOOKUP(A462,Adr!A:B,2,FALSE)</f>
        <v>Športový klub GrandSport</v>
      </c>
      <c r="C462" s="196" t="s">
        <v>2990</v>
      </c>
      <c r="D462" s="287">
        <v>5000</v>
      </c>
      <c r="E462" s="173">
        <v>0</v>
      </c>
      <c r="F462" s="166" t="s">
        <v>360</v>
      </c>
      <c r="G462" s="169" t="s">
        <v>317</v>
      </c>
      <c r="H462" s="169" t="s">
        <v>1032</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2829</v>
      </c>
      <c r="B463" s="204" t="str">
        <f>VLOOKUP(A463,Adr!A:B,2,FALSE)</f>
        <v>Športový klub HANGAIR o.z.</v>
      </c>
      <c r="C463" s="185" t="s">
        <v>2990</v>
      </c>
      <c r="D463" s="289">
        <v>5000</v>
      </c>
      <c r="E463" s="173">
        <v>0</v>
      </c>
      <c r="F463" s="166" t="s">
        <v>360</v>
      </c>
      <c r="G463" s="169" t="s">
        <v>317</v>
      </c>
      <c r="H463" s="169" t="s">
        <v>1032</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2837</v>
      </c>
      <c r="B464" s="204" t="str">
        <f>VLOOKUP(A464,Adr!A:B,2,FALSE)</f>
        <v>Športový klub Imet squash klub</v>
      </c>
      <c r="C464" s="196" t="s">
        <v>2990</v>
      </c>
      <c r="D464" s="287">
        <v>4800</v>
      </c>
      <c r="E464" s="230">
        <v>0</v>
      </c>
      <c r="F464" s="166" t="s">
        <v>360</v>
      </c>
      <c r="G464" s="169" t="s">
        <v>317</v>
      </c>
      <c r="H464" s="169" t="s">
        <v>1032</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2844</v>
      </c>
      <c r="B465" s="204" t="str">
        <f>VLOOKUP(A465,Adr!A:B,2,FALSE)</f>
        <v>Športový klub obce Tvrdošovce</v>
      </c>
      <c r="C465" s="169" t="s">
        <v>350</v>
      </c>
      <c r="D465" s="288">
        <v>2000</v>
      </c>
      <c r="E465" s="173">
        <v>0</v>
      </c>
      <c r="F465" s="166" t="s">
        <v>349</v>
      </c>
      <c r="G465" s="169" t="s">
        <v>317</v>
      </c>
      <c r="H465" s="169" t="s">
        <v>1032</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2044</v>
      </c>
      <c r="B466" s="204" t="str">
        <f>VLOOKUP(A466,Adr!A:B,2,FALSE)</f>
        <v>Športový klub polície - ILYO Taekwondo Košice</v>
      </c>
      <c r="C466" s="185" t="s">
        <v>2990</v>
      </c>
      <c r="D466" s="287">
        <v>5000</v>
      </c>
      <c r="E466" s="230">
        <v>0</v>
      </c>
      <c r="F466" s="166" t="s">
        <v>360</v>
      </c>
      <c r="G466" s="169" t="s">
        <v>317</v>
      </c>
      <c r="H466" s="169" t="s">
        <v>1032</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2044</v>
      </c>
      <c r="B467" s="204" t="str">
        <f>VLOOKUP(A467,Adr!A:B,2,FALSE)</f>
        <v>Športový klub polície - ILYO Taekwondo Košice</v>
      </c>
      <c r="C467" s="185" t="s">
        <v>2219</v>
      </c>
      <c r="D467" s="289">
        <v>7000</v>
      </c>
      <c r="E467" s="173">
        <v>0</v>
      </c>
      <c r="F467" s="166" t="s">
        <v>362</v>
      </c>
      <c r="G467" s="169" t="s">
        <v>321</v>
      </c>
      <c r="H467" s="169" t="s">
        <v>1032</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2853</v>
      </c>
      <c r="B468" s="204" t="str">
        <f>VLOOKUP(A468,Adr!A:B,2,FALSE)</f>
        <v>Športový klub Real team Trenčín, o.z.</v>
      </c>
      <c r="C468" s="169" t="s">
        <v>2990</v>
      </c>
      <c r="D468" s="288">
        <v>4800</v>
      </c>
      <c r="E468" s="173">
        <v>0</v>
      </c>
      <c r="F468" s="166" t="s">
        <v>360</v>
      </c>
      <c r="G468" s="169" t="s">
        <v>317</v>
      </c>
      <c r="H468" s="169" t="s">
        <v>1032</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2861</v>
      </c>
      <c r="B469" s="204" t="str">
        <f>VLOOKUP(A469,Adr!A:B,2,FALSE)</f>
        <v>Športový klub Strongman Poprad</v>
      </c>
      <c r="C469" s="169" t="s">
        <v>350</v>
      </c>
      <c r="D469" s="172">
        <v>5000</v>
      </c>
      <c r="E469" s="173">
        <v>0</v>
      </c>
      <c r="F469" s="166" t="s">
        <v>349</v>
      </c>
      <c r="G469" s="169" t="s">
        <v>321</v>
      </c>
      <c r="H469" s="169" t="s">
        <v>1032</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2051</v>
      </c>
      <c r="B470" s="204" t="str">
        <f>VLOOKUP(A470,Adr!A:B,2,FALSE)</f>
        <v>Športový klub ZEMPLÍN Michalovce - oddiel Judo, o.z.</v>
      </c>
      <c r="C470" s="185" t="s">
        <v>2990</v>
      </c>
      <c r="D470" s="287">
        <v>5000</v>
      </c>
      <c r="E470" s="230">
        <v>0</v>
      </c>
      <c r="F470" s="166" t="s">
        <v>360</v>
      </c>
      <c r="G470" s="169" t="s">
        <v>317</v>
      </c>
      <c r="H470" s="169" t="s">
        <v>1032</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2051</v>
      </c>
      <c r="B471" s="204" t="str">
        <f>VLOOKUP(A471,Adr!A:B,2,FALSE)</f>
        <v>Športový klub ZEMPLÍN Michalovce - oddiel Judo, o.z.</v>
      </c>
      <c r="C471" s="196" t="s">
        <v>2220</v>
      </c>
      <c r="D471" s="289">
        <v>4500</v>
      </c>
      <c r="E471" s="230">
        <v>0</v>
      </c>
      <c r="F471" s="166" t="s">
        <v>362</v>
      </c>
      <c r="G471" s="169" t="s">
        <v>321</v>
      </c>
      <c r="H471" s="169" t="s">
        <v>1032</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2868</v>
      </c>
      <c r="B472" s="204" t="str">
        <f>VLOOKUP(A472,Adr!A:B,2,FALSE)</f>
        <v>ŠŤASTNÉ DETSTVO</v>
      </c>
      <c r="C472" s="185" t="s">
        <v>350</v>
      </c>
      <c r="D472" s="187">
        <v>3000</v>
      </c>
      <c r="E472" s="230">
        <v>0</v>
      </c>
      <c r="F472" s="182" t="s">
        <v>349</v>
      </c>
      <c r="G472" s="185" t="s">
        <v>321</v>
      </c>
      <c r="H472" s="185" t="s">
        <v>1032</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2876</v>
      </c>
      <c r="B473" s="204" t="str">
        <f>VLOOKUP(A473,Adr!A:B,2,FALSE)</f>
        <v>Tajovský beh</v>
      </c>
      <c r="C473" s="196" t="s">
        <v>350</v>
      </c>
      <c r="D473" s="186">
        <v>15000</v>
      </c>
      <c r="E473" s="173">
        <v>0</v>
      </c>
      <c r="F473" s="166" t="s">
        <v>349</v>
      </c>
      <c r="G473" s="169" t="s">
        <v>321</v>
      </c>
      <c r="H473" s="169" t="s">
        <v>1032</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2058</v>
      </c>
      <c r="B474" s="204" t="str">
        <f>VLOOKUP(A474,Adr!A:B,2,FALSE)</f>
        <v>TANEČNÉ CENTRUM CHARIZMA</v>
      </c>
      <c r="C474" s="185" t="s">
        <v>2221</v>
      </c>
      <c r="D474" s="287">
        <v>4500</v>
      </c>
      <c r="E474" s="173">
        <v>0</v>
      </c>
      <c r="F474" s="166" t="s">
        <v>362</v>
      </c>
      <c r="G474" s="169" t="s">
        <v>321</v>
      </c>
      <c r="H474" s="169" t="s">
        <v>1032</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2.5" x14ac:dyDescent="0.2">
      <c r="A475" s="202" t="s">
        <v>2067</v>
      </c>
      <c r="B475" s="204" t="str">
        <f>VLOOKUP(A475,Adr!A:B,2,FALSE)</f>
        <v>TANEČNO ŠPORTOVÝ KLUB M+M BRATISLAVA pri ZŠ Ostredková</v>
      </c>
      <c r="C475" s="190" t="s">
        <v>2222</v>
      </c>
      <c r="D475" s="288">
        <v>4500</v>
      </c>
      <c r="E475" s="230">
        <v>0</v>
      </c>
      <c r="F475" s="166" t="s">
        <v>362</v>
      </c>
      <c r="G475" s="169" t="s">
        <v>321</v>
      </c>
      <c r="H475" s="169" t="s">
        <v>1032</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2884</v>
      </c>
      <c r="B476" s="204" t="str">
        <f>VLOOKUP(A476,Adr!A:B,2,FALSE)</f>
        <v>Tanečný klub Jessy Vavrišovo</v>
      </c>
      <c r="C476" s="169" t="s">
        <v>2990</v>
      </c>
      <c r="D476" s="288">
        <v>3600</v>
      </c>
      <c r="E476" s="173">
        <v>0</v>
      </c>
      <c r="F476" s="166" t="s">
        <v>360</v>
      </c>
      <c r="G476" s="169" t="s">
        <v>317</v>
      </c>
      <c r="H476" s="169" t="s">
        <v>1032</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2893</v>
      </c>
      <c r="B477" s="204" t="str">
        <f>VLOOKUP(A477,Adr!A:B,2,FALSE)</f>
        <v>Tanečný klub JUMPING</v>
      </c>
      <c r="C477" s="185" t="s">
        <v>2990</v>
      </c>
      <c r="D477" s="287">
        <v>5000</v>
      </c>
      <c r="E477" s="173">
        <v>0</v>
      </c>
      <c r="F477" s="166" t="s">
        <v>360</v>
      </c>
      <c r="G477" s="169" t="s">
        <v>317</v>
      </c>
      <c r="H477" s="169" t="s">
        <v>1032</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2902</v>
      </c>
      <c r="B478" s="204" t="str">
        <f>VLOOKUP(A478,Adr!A:B,2,FALSE)</f>
        <v>Telovýchovná jednota - Športové kluby Krupina</v>
      </c>
      <c r="C478" s="196" t="s">
        <v>2990</v>
      </c>
      <c r="D478" s="289">
        <v>4180</v>
      </c>
      <c r="E478" s="230">
        <v>0</v>
      </c>
      <c r="F478" s="166" t="s">
        <v>360</v>
      </c>
      <c r="G478" s="169" t="s">
        <v>317</v>
      </c>
      <c r="H478" s="169" t="s">
        <v>1032</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2074</v>
      </c>
      <c r="B479" s="204" t="str">
        <f>VLOOKUP(A479,Adr!A:B,2,FALSE)</f>
        <v>Telovýchovná jednota DRUŽBA PIEŠŤANY</v>
      </c>
      <c r="C479" s="185" t="s">
        <v>2223</v>
      </c>
      <c r="D479" s="287">
        <v>10000</v>
      </c>
      <c r="E479" s="173">
        <v>0</v>
      </c>
      <c r="F479" s="166" t="s">
        <v>362</v>
      </c>
      <c r="G479" s="169" t="s">
        <v>321</v>
      </c>
      <c r="H479" s="169" t="s">
        <v>1032</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2911</v>
      </c>
      <c r="B480" s="204" t="str">
        <f>VLOOKUP(A480,Adr!A:B,2,FALSE)</f>
        <v>Telovýchovná jednota DUKLA Trenčín, o. z.</v>
      </c>
      <c r="C480" s="196" t="s">
        <v>350</v>
      </c>
      <c r="D480" s="186">
        <v>9000</v>
      </c>
      <c r="E480" s="173">
        <v>0</v>
      </c>
      <c r="F480" s="166" t="s">
        <v>349</v>
      </c>
      <c r="G480" s="169" t="s">
        <v>321</v>
      </c>
      <c r="H480" s="169" t="s">
        <v>1032</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2082</v>
      </c>
      <c r="B481" s="204" t="str">
        <f>VLOOKUP(A481,Adr!A:B,2,FALSE)</f>
        <v>Telovýchovná jednota Nižná</v>
      </c>
      <c r="C481" s="196" t="s">
        <v>2224</v>
      </c>
      <c r="D481" s="289">
        <v>8000</v>
      </c>
      <c r="E481" s="230">
        <v>0</v>
      </c>
      <c r="F481" s="166" t="s">
        <v>362</v>
      </c>
      <c r="G481" s="169" t="s">
        <v>321</v>
      </c>
      <c r="H481" s="169" t="s">
        <v>1032</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2092</v>
      </c>
      <c r="B482" s="204" t="str">
        <f>VLOOKUP(A482,Adr!A:B,2,FALSE)</f>
        <v>Telovýchovná jednota Nohejbalový klub Zalužice</v>
      </c>
      <c r="C482" s="196" t="s">
        <v>2225</v>
      </c>
      <c r="D482" s="288">
        <v>3105</v>
      </c>
      <c r="E482" s="173">
        <v>0</v>
      </c>
      <c r="F482" s="166" t="s">
        <v>362</v>
      </c>
      <c r="G482" s="169" t="s">
        <v>321</v>
      </c>
      <c r="H482" s="169" t="s">
        <v>1032</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2101</v>
      </c>
      <c r="B483" s="204" t="str">
        <f>VLOOKUP(A483,Adr!A:B,2,FALSE)</f>
        <v>Telovýchovná jednota Roháče Zuberec</v>
      </c>
      <c r="C483" s="196" t="s">
        <v>2226</v>
      </c>
      <c r="D483" s="289">
        <v>2600</v>
      </c>
      <c r="E483" s="230">
        <v>0</v>
      </c>
      <c r="F483" s="166" t="s">
        <v>362</v>
      </c>
      <c r="G483" s="169" t="s">
        <v>321</v>
      </c>
      <c r="H483" s="169" t="s">
        <v>1032</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2918</v>
      </c>
      <c r="B484" s="204" t="str">
        <f>VLOOKUP(A484,Adr!A:B,2,FALSE)</f>
        <v>Telovýchovná jednota Slávia Univerzity veterinárskeho lekárstva a farmácie v Košiciach</v>
      </c>
      <c r="C484" s="185" t="s">
        <v>350</v>
      </c>
      <c r="D484" s="187">
        <v>5000</v>
      </c>
      <c r="E484" s="173">
        <v>0</v>
      </c>
      <c r="F484" s="182" t="s">
        <v>349</v>
      </c>
      <c r="G484" s="185" t="s">
        <v>317</v>
      </c>
      <c r="H484" s="185" t="s">
        <v>1032</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2926</v>
      </c>
      <c r="B485" s="204" t="str">
        <f>VLOOKUP(A485,Adr!A:B,2,FALSE)</f>
        <v>Telovýchovná jednota Sokol Ilava</v>
      </c>
      <c r="C485" s="169" t="s">
        <v>2990</v>
      </c>
      <c r="D485" s="288">
        <v>4985</v>
      </c>
      <c r="E485" s="173">
        <v>0</v>
      </c>
      <c r="F485" s="166" t="s">
        <v>360</v>
      </c>
      <c r="G485" s="169" t="s">
        <v>317</v>
      </c>
      <c r="H485" s="169" t="s">
        <v>1032</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2111</v>
      </c>
      <c r="B486" s="204" t="str">
        <f>VLOOKUP(A486,Adr!A:B,2,FALSE)</f>
        <v>Telovýchovná jednota Športový klub Podbiel</v>
      </c>
      <c r="C486" s="197" t="s">
        <v>2227</v>
      </c>
      <c r="D486" s="290">
        <v>7000</v>
      </c>
      <c r="E486" s="173">
        <v>0</v>
      </c>
      <c r="F486" s="166" t="s">
        <v>362</v>
      </c>
      <c r="G486" s="169" t="s">
        <v>321</v>
      </c>
      <c r="H486" s="169" t="s">
        <v>1032</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2118</v>
      </c>
      <c r="B487" s="204" t="str">
        <f>VLOOKUP(A487,Adr!A:B,2,FALSE)</f>
        <v>Telovýchovná jednota Štart, sekcia nevidiacich a slabozrakých športovcov Slovenska 054 01 Levoča</v>
      </c>
      <c r="C487" s="185" t="s">
        <v>2228</v>
      </c>
      <c r="D487" s="287">
        <v>2600</v>
      </c>
      <c r="E487" s="230">
        <v>0</v>
      </c>
      <c r="F487" s="166" t="s">
        <v>362</v>
      </c>
      <c r="G487" s="169" t="s">
        <v>321</v>
      </c>
      <c r="H487" s="169" t="s">
        <v>1032</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2940</v>
      </c>
      <c r="B488" s="204" t="str">
        <f>VLOOKUP(A488,Adr!A:B,2,FALSE)</f>
        <v>Tenisový klub Hriňová</v>
      </c>
      <c r="C488" s="169" t="s">
        <v>2990</v>
      </c>
      <c r="D488" s="288">
        <v>2520</v>
      </c>
      <c r="E488" s="173">
        <v>0</v>
      </c>
      <c r="F488" s="166" t="s">
        <v>360</v>
      </c>
      <c r="G488" s="169" t="s">
        <v>317</v>
      </c>
      <c r="H488" s="169" t="s">
        <v>1032</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986</v>
      </c>
      <c r="B489" s="204" t="str">
        <f>VLOOKUP(A489,Adr!A:B,2,FALSE)</f>
        <v>Teqballová federácia Slovensko</v>
      </c>
      <c r="C489" s="185" t="s">
        <v>1185</v>
      </c>
      <c r="D489" s="287">
        <v>3239</v>
      </c>
      <c r="E489" s="173">
        <v>0</v>
      </c>
      <c r="F489" s="166" t="s">
        <v>339</v>
      </c>
      <c r="G489" s="169" t="s">
        <v>319</v>
      </c>
      <c r="H489" s="169" t="s">
        <v>1032</v>
      </c>
      <c r="I489" s="192" t="str">
        <f t="shared" si="45"/>
        <v>53007344a</v>
      </c>
      <c r="J489" s="167" t="str">
        <f t="shared" si="46"/>
        <v>53007344026 02</v>
      </c>
      <c r="K489" s="5" t="s">
        <v>1186</v>
      </c>
      <c r="L489" s="167" t="str">
        <f t="shared" si="47"/>
        <v>53007344026 02B</v>
      </c>
      <c r="M489" s="5" t="str">
        <f t="shared" si="48"/>
        <v>Teqballová federácia SlovenskoaBteqball - bežné transfery</v>
      </c>
      <c r="N489" s="3" t="str">
        <f t="shared" si="49"/>
        <v>53007344aB</v>
      </c>
    </row>
    <row r="490" spans="1:14" x14ac:dyDescent="0.2">
      <c r="A490" s="202" t="s">
        <v>2128</v>
      </c>
      <c r="B490" s="204" t="str">
        <f>VLOOKUP(A490,Adr!A:B,2,FALSE)</f>
        <v>Trinity Triathlon Team</v>
      </c>
      <c r="C490" s="196" t="s">
        <v>2229</v>
      </c>
      <c r="D490" s="289">
        <v>4050</v>
      </c>
      <c r="E490" s="173">
        <v>0</v>
      </c>
      <c r="F490" s="166" t="s">
        <v>362</v>
      </c>
      <c r="G490" s="169" t="s">
        <v>321</v>
      </c>
      <c r="H490" s="169" t="s">
        <v>1032</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2134</v>
      </c>
      <c r="B491" s="204" t="str">
        <f>VLOOKUP(A491,Adr!A:B,2,FALSE)</f>
        <v>University Spartacus</v>
      </c>
      <c r="C491" s="185" t="s">
        <v>2158</v>
      </c>
      <c r="D491" s="289">
        <v>25000</v>
      </c>
      <c r="E491" s="173">
        <v>0</v>
      </c>
      <c r="F491" s="166" t="s">
        <v>349</v>
      </c>
      <c r="G491" s="169" t="s">
        <v>321</v>
      </c>
      <c r="H491" s="169" t="s">
        <v>1032</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2950</v>
      </c>
      <c r="B492" s="204" t="str">
        <f>VLOOKUP(A492,Adr!A:B,2,FALSE)</f>
        <v>Volejbalový klub Rachmaninka Liptovský Mikuláš</v>
      </c>
      <c r="C492" s="196" t="s">
        <v>2990</v>
      </c>
      <c r="D492" s="289">
        <v>2211.3000000000002</v>
      </c>
      <c r="E492" s="230">
        <v>0</v>
      </c>
      <c r="F492" s="166" t="s">
        <v>360</v>
      </c>
      <c r="G492" s="169" t="s">
        <v>317</v>
      </c>
      <c r="H492" s="169" t="s">
        <v>1032</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2959</v>
      </c>
      <c r="B493" s="204" t="str">
        <f>VLOOKUP(A493,Adr!A:B,2,FALSE)</f>
        <v>Volejbalový klub Slávia UK Bratislava, o.z.</v>
      </c>
      <c r="C493" s="185" t="s">
        <v>2990</v>
      </c>
      <c r="D493" s="287">
        <v>4800</v>
      </c>
      <c r="E493" s="230">
        <v>0</v>
      </c>
      <c r="F493" s="166" t="s">
        <v>360</v>
      </c>
      <c r="G493" s="169" t="s">
        <v>317</v>
      </c>
      <c r="H493" s="169" t="s">
        <v>1032</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2966</v>
      </c>
      <c r="B494" s="204" t="str">
        <f>VLOOKUP(A494,Adr!A:B,2,FALSE)</f>
        <v>Volejbalový oddiel Hit Trnava</v>
      </c>
      <c r="C494" s="169" t="s">
        <v>2990</v>
      </c>
      <c r="D494" s="288">
        <v>4900</v>
      </c>
      <c r="E494" s="230">
        <v>0</v>
      </c>
      <c r="F494" s="166" t="s">
        <v>360</v>
      </c>
      <c r="G494" s="169" t="s">
        <v>317</v>
      </c>
      <c r="H494" s="169" t="s">
        <v>1032</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2.5" x14ac:dyDescent="0.2">
      <c r="A495" s="198" t="s">
        <v>2140</v>
      </c>
      <c r="B495" s="204" t="str">
        <f>VLOOKUP(A495,Adr!A:B,2,FALSE)</f>
        <v>Zápasnícky klub Baník Prievidza, o. z.</v>
      </c>
      <c r="C495" s="196" t="s">
        <v>2230</v>
      </c>
      <c r="D495" s="287">
        <v>4450.5</v>
      </c>
      <c r="E495" s="230">
        <v>0</v>
      </c>
      <c r="F495" s="166" t="s">
        <v>362</v>
      </c>
      <c r="G495" s="169" t="s">
        <v>321</v>
      </c>
      <c r="H495" s="169" t="s">
        <v>1032</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2973</v>
      </c>
      <c r="B496" s="204" t="str">
        <f>VLOOKUP(A496,Adr!A:B,2,FALSE)</f>
        <v>Zápasnícky klub Dunajská Streda, o.z.</v>
      </c>
      <c r="C496" s="185" t="s">
        <v>2990</v>
      </c>
      <c r="D496" s="287">
        <v>4300</v>
      </c>
      <c r="E496" s="173">
        <v>0</v>
      </c>
      <c r="F496" s="166" t="s">
        <v>360</v>
      </c>
      <c r="G496" s="169" t="s">
        <v>317</v>
      </c>
      <c r="H496" s="169" t="s">
        <v>1032</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993</v>
      </c>
      <c r="B497" s="204" t="str">
        <f>VLOOKUP(A497,Adr!A:B,2,FALSE)</f>
        <v>Združenie šípkarských organizácií</v>
      </c>
      <c r="C497" s="185" t="s">
        <v>1187</v>
      </c>
      <c r="D497" s="287">
        <v>47188</v>
      </c>
      <c r="E497" s="230">
        <v>0</v>
      </c>
      <c r="F497" s="166" t="s">
        <v>339</v>
      </c>
      <c r="G497" s="169" t="s">
        <v>319</v>
      </c>
      <c r="H497" s="169" t="s">
        <v>1032</v>
      </c>
      <c r="I497" s="192" t="str">
        <f t="shared" si="45"/>
        <v>35538015a</v>
      </c>
      <c r="J497" s="167" t="str">
        <f t="shared" si="46"/>
        <v>35538015026 02</v>
      </c>
      <c r="K497" s="5" t="s">
        <v>1188</v>
      </c>
      <c r="L497" s="167" t="str">
        <f t="shared" si="47"/>
        <v>35538015026 02B</v>
      </c>
      <c r="M497" s="5" t="str">
        <f t="shared" si="48"/>
        <v>Združenie šípkarských organizáciíaBšípky - bežné transfery</v>
      </c>
      <c r="N497" s="3" t="str">
        <f t="shared" si="49"/>
        <v>35538015aB</v>
      </c>
    </row>
    <row r="498" spans="1:14" x14ac:dyDescent="0.2">
      <c r="A498" s="166" t="s">
        <v>999</v>
      </c>
      <c r="B498" s="204" t="str">
        <f>VLOOKUP(A498,Adr!A:B,2,FALSE)</f>
        <v>Zväz potápačov Slovenska</v>
      </c>
      <c r="C498" s="196" t="s">
        <v>1189</v>
      </c>
      <c r="D498" s="287">
        <v>58881</v>
      </c>
      <c r="E498" s="173">
        <v>0</v>
      </c>
      <c r="F498" s="166" t="s">
        <v>339</v>
      </c>
      <c r="G498" s="169" t="s">
        <v>319</v>
      </c>
      <c r="H498" s="169" t="s">
        <v>1032</v>
      </c>
      <c r="I498" s="192" t="str">
        <f t="shared" si="45"/>
        <v>00585319a</v>
      </c>
      <c r="J498" s="167" t="str">
        <f t="shared" si="46"/>
        <v>00585319026 02</v>
      </c>
      <c r="K498" s="5" t="s">
        <v>1190</v>
      </c>
      <c r="L498" s="167" t="str">
        <f t="shared" si="47"/>
        <v>00585319026 02B</v>
      </c>
      <c r="M498" s="5" t="str">
        <f t="shared" si="48"/>
        <v>Zväz potápačov SlovenskaaBpotápačské športy - bežné transfery</v>
      </c>
      <c r="N498" s="3" t="str">
        <f t="shared" si="49"/>
        <v>00585319aB</v>
      </c>
    </row>
    <row r="499" spans="1:14" x14ac:dyDescent="0.2">
      <c r="A499" s="202" t="s">
        <v>999</v>
      </c>
      <c r="B499" s="204" t="str">
        <f>VLOOKUP(A499,Adr!A:B,2,FALSE)</f>
        <v>Zväz potápačov Slovenska</v>
      </c>
      <c r="C499" s="197" t="s">
        <v>1659</v>
      </c>
      <c r="D499" s="290">
        <v>35000</v>
      </c>
      <c r="E499" s="230">
        <v>0</v>
      </c>
      <c r="F499" s="166" t="s">
        <v>345</v>
      </c>
      <c r="G499" s="169" t="s">
        <v>321</v>
      </c>
      <c r="H499" s="169" t="s">
        <v>1032</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1006</v>
      </c>
      <c r="B500" s="204" t="str">
        <f>VLOOKUP(A500,Adr!A:B,2,FALSE)</f>
        <v>Zväz slovenského kolieskového korčuľovania</v>
      </c>
      <c r="C500" s="196" t="s">
        <v>1191</v>
      </c>
      <c r="D500" s="289">
        <v>132661</v>
      </c>
      <c r="E500" s="230">
        <v>0</v>
      </c>
      <c r="F500" s="166" t="s">
        <v>339</v>
      </c>
      <c r="G500" s="169" t="s">
        <v>319</v>
      </c>
      <c r="H500" s="169" t="s">
        <v>1032</v>
      </c>
      <c r="I500" s="192" t="str">
        <f t="shared" si="45"/>
        <v>42132690a</v>
      </c>
      <c r="J500" s="167" t="str">
        <f t="shared" si="46"/>
        <v>42132690026 02</v>
      </c>
      <c r="K500" s="5" t="s">
        <v>1192</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1006</v>
      </c>
      <c r="B501" s="204" t="str">
        <f>VLOOKUP(A501,Adr!A:B,2,FALSE)</f>
        <v>Zväz slovenského kolieskového korčuľovania</v>
      </c>
      <c r="C501" s="196" t="s">
        <v>1660</v>
      </c>
      <c r="D501" s="289">
        <v>50000</v>
      </c>
      <c r="E501" s="173">
        <v>0</v>
      </c>
      <c r="F501" s="166" t="s">
        <v>345</v>
      </c>
      <c r="G501" s="169" t="s">
        <v>321</v>
      </c>
      <c r="H501" s="169" t="s">
        <v>1032</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1013</v>
      </c>
      <c r="B502" s="204" t="str">
        <f>VLOOKUP(A502,Adr!A:B,2,FALSE)</f>
        <v>Zväz slovenského lyžovania</v>
      </c>
      <c r="C502" s="185" t="s">
        <v>1193</v>
      </c>
      <c r="D502" s="287">
        <v>1147284</v>
      </c>
      <c r="E502" s="173">
        <v>0</v>
      </c>
      <c r="F502" s="166" t="s">
        <v>339</v>
      </c>
      <c r="G502" s="169" t="s">
        <v>319</v>
      </c>
      <c r="H502" s="169" t="s">
        <v>1032</v>
      </c>
      <c r="I502" s="192" t="str">
        <f t="shared" si="45"/>
        <v>50671669a</v>
      </c>
      <c r="J502" s="167" t="str">
        <f t="shared" si="46"/>
        <v>50671669026 02</v>
      </c>
      <c r="K502" s="5" t="s">
        <v>1194</v>
      </c>
      <c r="L502" s="167" t="str">
        <f t="shared" si="47"/>
        <v>50671669026 02B</v>
      </c>
      <c r="M502" s="5" t="str">
        <f t="shared" si="48"/>
        <v>Zväz slovenského lyžovaniaaBlyžovanie - bežné transfery</v>
      </c>
      <c r="N502" s="3" t="str">
        <f t="shared" si="49"/>
        <v>50671669aB</v>
      </c>
    </row>
    <row r="503" spans="1:14" x14ac:dyDescent="0.2">
      <c r="A503" s="198" t="s">
        <v>1013</v>
      </c>
      <c r="B503" s="204" t="str">
        <f>VLOOKUP(A503,Adr!A:B,2,FALSE)</f>
        <v>Zväz slovenského lyžovania</v>
      </c>
      <c r="C503" s="185" t="s">
        <v>1479</v>
      </c>
      <c r="D503" s="287">
        <v>158846</v>
      </c>
      <c r="E503" s="230">
        <v>0</v>
      </c>
      <c r="F503" s="166" t="s">
        <v>343</v>
      </c>
      <c r="G503" s="169" t="s">
        <v>321</v>
      </c>
      <c r="H503" s="169" t="s">
        <v>1032</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1013</v>
      </c>
      <c r="B504" s="204" t="str">
        <f>VLOOKUP(A504,Adr!A:B,2,FALSE)</f>
        <v>Zväz slovenského lyžovania</v>
      </c>
      <c r="C504" s="185" t="s">
        <v>1661</v>
      </c>
      <c r="D504" s="287">
        <v>45000</v>
      </c>
      <c r="E504" s="173">
        <v>0</v>
      </c>
      <c r="F504" s="166" t="s">
        <v>345</v>
      </c>
      <c r="G504" s="169" t="s">
        <v>321</v>
      </c>
      <c r="H504" s="169" t="s">
        <v>1032</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1013</v>
      </c>
      <c r="B505" s="204" t="str">
        <f>VLOOKUP(A505,Adr!A:B,2,FALSE)</f>
        <v>Zväz slovenského lyžovania</v>
      </c>
      <c r="C505" s="196" t="s">
        <v>1662</v>
      </c>
      <c r="D505" s="289">
        <v>20000</v>
      </c>
      <c r="E505" s="230">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1013</v>
      </c>
      <c r="B506" s="204" t="str">
        <f>VLOOKUP(A506,Adr!A:B,2,FALSE)</f>
        <v>Zväz slovenského lyžovania</v>
      </c>
      <c r="C506" s="196" t="s">
        <v>1666</v>
      </c>
      <c r="D506" s="289">
        <v>10000</v>
      </c>
      <c r="E506" s="173">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1013</v>
      </c>
      <c r="B507" s="204" t="str">
        <f>VLOOKUP(A507,Adr!A:B,2,FALSE)</f>
        <v>Zväz slovenského lyžovania</v>
      </c>
      <c r="C507" s="185" t="s">
        <v>1663</v>
      </c>
      <c r="D507" s="287">
        <v>75000</v>
      </c>
      <c r="E507" s="230">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1013</v>
      </c>
      <c r="B508" s="204" t="str">
        <f>VLOOKUP(A508,Adr!A:B,2,FALSE)</f>
        <v>Zväz slovenského lyžovania</v>
      </c>
      <c r="C508" s="169" t="s">
        <v>1664</v>
      </c>
      <c r="D508" s="288">
        <v>10000</v>
      </c>
      <c r="E508" s="173">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1013</v>
      </c>
      <c r="B509" s="204" t="str">
        <f>VLOOKUP(A509,Adr!A:B,2,FALSE)</f>
        <v>Zväz slovenského lyžovania</v>
      </c>
      <c r="C509" s="196" t="s">
        <v>1665</v>
      </c>
      <c r="D509" s="289">
        <v>70000</v>
      </c>
      <c r="E509" s="230">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2150</v>
      </c>
      <c r="B510" s="204" t="str">
        <f>VLOOKUP(A510,Adr!A:B,2,FALSE)</f>
        <v>ZVÄZ ŠPORTOVEJ KYNOLÓGIE SR</v>
      </c>
      <c r="C510" s="169" t="s">
        <v>2235</v>
      </c>
      <c r="D510" s="288">
        <v>15000</v>
      </c>
      <c r="E510" s="173">
        <v>0</v>
      </c>
      <c r="F510" s="166" t="s">
        <v>349</v>
      </c>
      <c r="G510" s="169" t="s">
        <v>321</v>
      </c>
      <c r="H510" s="169" t="s">
        <v>1032</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Športový klub obce Tvrdošovce, Nová cesta 592/3, Tvrdošovce, 941 10</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1252</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25">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2"/>
      <c r="N17" s="137" t="str">
        <f t="shared" si="0"/>
        <v xml:space="preserve">q - </v>
      </c>
      <c r="O17" s="137" t="s">
        <v>367</v>
      </c>
    </row>
    <row r="18" spans="1:16" x14ac:dyDescent="0.2">
      <c r="B18" s="193" t="s">
        <v>1275</v>
      </c>
      <c r="C18" s="142" t="str">
        <f>Spolu!C4</f>
        <v>00654701</v>
      </c>
      <c r="E18" s="147" t="s">
        <v>1276</v>
      </c>
      <c r="F18" s="282">
        <v>421947749446</v>
      </c>
      <c r="N18" s="137" t="str">
        <f t="shared" si="0"/>
        <v xml:space="preserve">r - </v>
      </c>
      <c r="O18" s="137" t="s">
        <v>368</v>
      </c>
    </row>
    <row r="19" spans="1:16" x14ac:dyDescent="0.2">
      <c r="E19" s="147" t="s">
        <v>1277</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1278</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Lívia Borbélyová</cp:lastModifiedBy>
  <cp:revision/>
  <cp:lastPrinted>2025-01-23T13:30:36Z</cp:lastPrinted>
  <dcterms:created xsi:type="dcterms:W3CDTF">2017-02-20T06:20:12Z</dcterms:created>
  <dcterms:modified xsi:type="dcterms:W3CDTF">2026-02-13T06:56:51Z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