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veron\Desktop\"/>
    </mc:Choice>
  </mc:AlternateContent>
  <xr:revisionPtr revIDLastSave="0" documentId="8_{9EB71346-4D28-40CF-B91B-3F0F8177AF98}"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externalReferences>
    <externalReference r:id="rId12"/>
  </externalReference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07" i="4" l="1"/>
  <c r="I457" i="4"/>
  <c r="I449" i="4"/>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13" i="6"/>
  <c r="C10" i="6"/>
  <c r="K40" i="9"/>
  <c r="L41" i="9"/>
  <c r="L43" i="9"/>
  <c r="L46" i="9" s="1"/>
  <c r="K45" i="9"/>
  <c r="B43" i="9" s="1"/>
  <c r="K12" i="4"/>
  <c r="J12" i="4" s="1"/>
  <c r="C11" i="6"/>
  <c r="F65" i="9" l="1"/>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<sst xmlns="http://schemas.openxmlformats.org/spreadsheetml/2006/main" count="8323" uniqueCount="4010">
  <si>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</si>
  <si>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</si>
  <si>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</si>
  <si>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</si>
  <si>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</si>
  <si>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</si>
  <si>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</si>
  <si>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</si>
  <si>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</si>
  <si>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</si>
  <si>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</si>
  <si>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</si>
  <si>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</si>
  <si>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</si>
  <si>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</si>
  <si>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</si>
  <si>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</si>
  <si>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</si>
  <si>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</si>
  <si>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</si>
  <si>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</si>
  <si>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</si>
  <si>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</si>
  <si>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</si>
  <si>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</si>
  <si>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</si>
  <si>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</si>
  <si>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</si>
  <si>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</si>
  <si>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</si>
  <si>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</si>
  <si>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</si>
  <si>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</si>
  <si>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</si>
  <si>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</si>
  <si>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</si>
  <si>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</si>
  <si>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</si>
  <si>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</si>
  <si>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</si>
  <si>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</si>
  <si>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</si>
  <si>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</si>
  <si>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</si>
  <si>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</si>
  <si>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</si>
  <si>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</si>
  <si>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</si>
  <si>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</si>
  <si>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</si>
  <si>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</si>
  <si>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</si>
  <si>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</si>
  <si>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</si>
  <si>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</si>
  <si>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</si>
  <si>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</si>
  <si>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</si>
  <si>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</si>
  <si>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</si>
  <si>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</si>
  <si>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</si>
  <si>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</si>
  <si>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</si>
  <si>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</si>
  <si>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</si>
  <si>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</si>
  <si>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</si>
  <si>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</si>
  <si>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</si>
  <si>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</si>
  <si>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</si>
  <si>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</si>
  <si>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</si>
  <si>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</si>
  <si>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</si>
  <si>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</si>
  <si>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</si>
  <si>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</si>
  <si>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</si>
  <si>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</si>
  <si>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</si>
  <si>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</si>
  <si>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</si>
  <si>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</si>
  <si>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</si>
  <si>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</si>
  <si>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</si>
  <si>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</si>
  <si>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</si>
  <si>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</si>
  <si>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</si>
  <si>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</si>
  <si>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</si>
  <si>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</si>
  <si>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</si>
  <si>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</si>
  <si>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</si>
  <si>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</si>
  <si>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</si>
  <si>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</si>
  <si>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</si>
  <si>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</si>
  <si>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</si>
  <si>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</si>
  <si>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</si>
  <si>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</si>
  <si>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</si>
  <si>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</si>
  <si>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</si>
  <si>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</si>
  <si>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</si>
  <si>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</si>
  <si>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</si>
  <si>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</si>
  <si>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</si>
  <si>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</si>
  <si>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</si>
  <si>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</si>
  <si>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</si>
  <si>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</si>
  <si>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</si>
  <si>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</si>
  <si>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</si>
  <si>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</si>
  <si>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</si>
  <si>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</si>
  <si>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</si>
  <si>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</si>
  <si>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</si>
  <si>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</si>
  <si>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</si>
  <si>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</si>
  <si>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</si>
  <si>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</si>
  <si>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</si>
  <si>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</si>
  <si>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</si>
  <si>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</si>
  <si>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</si>
  <si>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</si>
  <si>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</si>
  <si>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</si>
  <si>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</si>
  <si>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</si>
  <si>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</si>
  <si>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</si>
  <si>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</si>
  <si>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</si>
  <si>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</si>
  <si>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</si>
  <si>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</si>
  <si>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</si>
  <si>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</si>
  <si>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</si>
  <si>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</si>
  <si>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</si>
  <si>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</si>
  <si>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</si>
  <si>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</si>
  <si>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</si>
  <si>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</si>
  <si>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</si>
  <si>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</si>
  <si>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</si>
  <si>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</si>
  <si>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</si>
  <si>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</si>
  <si>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</si>
  <si>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</si>
  <si>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</si>
  <si>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</si>
  <si>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</si>
  <si>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</si>
  <si>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</si>
  <si>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</si>
  <si>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</si>
  <si>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</si>
  <si>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</si>
  <si>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</si>
  <si>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</si>
  <si>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</si>
  <si>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</si>
  <si>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</si>
  <si>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</si>
  <si>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</si>
  <si>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</si>
  <si>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</si>
  <si>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</si>
  <si>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</si>
  <si>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</si>
  <si>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</si>
  <si>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</si>
  <si>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</si>
  <si>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</si>
  <si>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</si>
  <si>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</si>
  <si>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</si>
  <si>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</si>
  <si>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</si>
  <si>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</si>
  <si>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</si>
  <si>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</si>
  <si>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</si>
  <si>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</si>
  <si>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</si>
  <si>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</si>
  <si>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</si>
  <si>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</si>
  <si>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</si>
  <si>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</si>
  <si>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</si>
  <si>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</si>
  <si>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</si>
  <si>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</si>
  <si>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</si>
  <si>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</si>
  <si>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</si>
  <si>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</si>
  <si>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</si>
  <si>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</si>
  <si>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</si>
  <si>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</si>
  <si>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</si>
  <si>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</si>
  <si>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</si>
  <si>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</si>
  <si>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</si>
  <si>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</si>
  <si>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</si>
  <si>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</si>
  <si>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</si>
  <si>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</si>
  <si>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</si>
  <si>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</si>
  <si>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</si>
  <si>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</si>
  <si>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</si>
  <si>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</si>
  <si>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</si>
  <si>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</si>
  <si>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</si>
  <si>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</si>
  <si>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</si>
  <si>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</si>
  <si>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</si>
  <si>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</si>
  <si>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</si>
  <si>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</si>
  <si>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</si>
  <si>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</si>
  <si>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</si>
  <si>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</si>
  <si>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</si>
  <si>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</si>
  <si>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</si>
  <si>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</si>
  <si>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</si>
  <si>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</si>
  <si>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</si>
  <si>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</si>
  <si>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</si>
  <si>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</si>
  <si>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</si>
  <si>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</si>
  <si>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</si>
  <si>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</si>
  <si>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</si>
  <si>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</si>
  <si>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</si>
  <si>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</si>
  <si>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</si>
  <si>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</si>
  <si>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</si>
  <si>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</si>
  <si>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</si>
  <si>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</si>
  <si>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</si>
  <si>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</si>
  <si>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</si>
  <si>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</si>
  <si>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</si>
  <si>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</si>
  <si>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</si>
  <si>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</si>
  <si>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</si>
  <si>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</si>
  <si>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</si>
  <si>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</si>
  <si>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</si>
  <si>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</si>
  <si>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</si>
  <si>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</si>
  <si>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</si>
  <si>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</si>
  <si>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</si>
  <si>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</si>
  <si>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</si>
  <si>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</si>
  <si>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</si>
  <si>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</si>
  <si>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</si>
  <si>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</si>
  <si>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</si>
  <si>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</si>
  <si>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</si>
  <si>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</si>
  <si>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</si>
  <si>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</si>
  <si>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</si>
  <si>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</si>
  <si>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</si>
  <si>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</si>
  <si>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</si>
  <si>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</si>
  <si>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</si>
  <si>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</si>
  <si>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</si>
  <si>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</si>
  <si>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</si>
  <si>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</si>
  <si>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</si>
  <si>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</si>
  <si>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</si>
  <si>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</si>
  <si>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</si>
  <si>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</si>
  <si>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</si>
  <si>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</si>
  <si>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</si>
  <si>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</si>
  <si>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</si>
  <si>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</si>
  <si>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</si>
  <si>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</si>
  <si>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</si>
  <si>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</si>
  <si>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</si>
  <si>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</si>
  <si>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</si>
  <si>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</si>
  <si>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</si>
  <si>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</si>
  <si>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</si>
  <si>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</si>
  <si>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</si>
  <si>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</si>
  <si>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</si>
  <si>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</si>
  <si>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</si>
  <si>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</si>
  <si>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</si>
  <si>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</si>
  <si>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</si>
  <si>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</si>
  <si>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</si>
  <si>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</si>
  <si>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</si>
  <si>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</si>
  <si>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</si>
  <si>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</si>
  <si>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</si>
  <si>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</si>
  <si>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</si>
  <si>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</si>
  <si>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</si>
  <si>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</si>
  <si>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</si>
  <si>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</si>
  <si>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</si>
  <si>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</si>
  <si>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</si>
  <si>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</si>
  <si>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</si>
  <si>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</si>
  <si>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</si>
  <si>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</si>
  <si>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</si>
  <si>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</si>
  <si>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</si>
  <si>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</si>
  <si>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</si>
  <si>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</si>
  <si>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</si>
  <si>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</si>
  <si>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</si>
  <si>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</si>
  <si>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</si>
  <si>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</si>
  <si>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</si>
  <si>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</si>
  <si>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</si>
  <si>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</si>
  <si>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</si>
  <si>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</si>
  <si>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</si>
  <si>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</si>
  <si>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</si>
  <si>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</si>
  <si>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</si>
  <si>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</si>
  <si>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</si>
  <si>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</si>
  <si>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</si>
  <si>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</si>
  <si>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</si>
  <si>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</si>
  <si>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</si>
  <si>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</si>
  <si>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</si>
  <si>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</si>
  <si>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</si>
  <si>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</si>
  <si>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</si>
  <si>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</si>
  <si>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</si>
  <si>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</si>
  <si>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</si>
  <si>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</si>
  <si>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</si>
  <si>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</si>
  <si>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</si>
  <si>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</si>
  <si>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</si>
  <si>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</si>
  <si>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</si>
  <si>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</si>
  <si>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</si>
  <si>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</si>
  <si>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</si>
  <si>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</si>
  <si>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</si>
  <si>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</si>
  <si>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</si>
  <si>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</si>
  <si>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</si>
  <si>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</si>
  <si>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</si>
  <si>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</si>
  <si>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</si>
  <si>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</si>
  <si>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</si>
  <si>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</si>
  <si>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</si>
  <si>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</si>
  <si>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</si>
  <si>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</si>
  <si>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</si>
  <si>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</si>
  <si>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</si>
  <si>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</si>
  <si>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</si>
  <si>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</si>
  <si>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</si>
  <si>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</si>
  <si>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</si>
  <si>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</si>
  <si>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</si>
  <si>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</si>
  <si>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</si>
  <si>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</si>
  <si>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</si>
  <si>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</si>
  <si>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</si>
  <si>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</si>
  <si>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</si>
  <si>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</si>
  <si>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</si>
  <si>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</si>
  <si>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</si>
  <si>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</si>
  <si>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</si>
  <si>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</si>
  <si>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</si>
  <si>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</si>
  <si>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</si>
  <si>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</si>
  <si>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</si>
  <si>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</si>
  <si>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</si>
  <si>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</si>
  <si>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</si>
  <si>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</si>
  <si>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</si>
  <si>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</si>
  <si>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</si>
  <si>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</si>
  <si>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</si>
  <si>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</si>
  <si>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</si>
  <si>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</si>
  <si>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</si>
  <si>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</si>
  <si>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</si>
  <si>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</si>
  <si>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</si>
  <si>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</si>
  <si>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</si>
  <si>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</si>
  <si>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</si>
  <si>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</si>
  <si>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</si>
  <si>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</si>
  <si>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</si>
  <si>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</si>
  <si>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</si>
  <si>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</si>
  <si>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</si>
  <si>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</si>
  <si>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</si>
  <si>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</si>
  <si>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</si>
  <si>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</si>
  <si>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</si>
  <si>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</si>
  <si>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</si>
  <si>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</si>
  <si>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</si>
  <si>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</si>
  <si>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</si>
  <si>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</si>
  <si>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</si>
  <si>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</si>
  <si>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</si>
  <si>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</si>
  <si>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</si>
  <si>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</si>
  <si>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</si>
  <si>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</si>
  <si>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</si>
  <si>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</si>
  <si>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</si>
  <si>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</si>
  <si>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</si>
  <si>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</si>
  <si>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</si>
  <si>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</si>
  <si>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</si>
  <si>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</si>
  <si>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</si>
  <si>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</si>
  <si>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</si>
  <si>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</si>
  <si>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</si>
  <si>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</si>
  <si>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</si>
  <si>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</si>
  <si>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</si>
  <si>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</si>
  <si>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</si>
  <si>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</si>
  <si>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</si>
  <si>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</si>
  <si>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</si>
  <si>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</si>
  <si>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</si>
  <si>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</si>
  <si>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</si>
  <si>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</si>
  <si>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</si>
  <si>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</si>
  <si>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</si>
  <si>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</si>
  <si>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</si>
  <si>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</si>
  <si>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</si>
  <si>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</si>
  <si>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</si>
  <si>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</si>
  <si>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</si>
  <si>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</si>
  <si>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</si>
  <si>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</si>
  <si>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</si>
  <si>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</si>
  <si>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</si>
  <si>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</si>
  <si>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</si>
  <si>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</si>
  <si>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</si>
  <si>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</si>
  <si>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</si>
  <si>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</si>
  <si>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</si>
  <si>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</si>
  <si>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</si>
  <si>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</si>
  <si>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</si>
  <si>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</si>
  <si>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</si>
  <si>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</si>
  <si>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</si>
  <si>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</si>
  <si>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</si>
  <si>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</si>
  <si>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</si>
  <si>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</si>
  <si>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</si>
  <si>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</si>
  <si>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</si>
  <si>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</si>
  <si>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</si>
  <si>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</si>
  <si>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</si>
  <si>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</si>
  <si>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</si>
  <si>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</si>
  <si>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</si>
  <si>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</si>
  <si>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</si>
  <si>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</si>
  <si>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</si>
  <si>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</si>
  <si>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</si>
  <si>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</si>
  <si>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</si>
  <si>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</si>
  <si>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</si>
  <si>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</si>
  <si>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</si>
  <si>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</si>
  <si>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</si>
  <si>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</si>
  <si>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</si>
  <si>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</si>
  <si>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</si>
  <si>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</si>
  <si>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</si>
  <si>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</si>
  <si>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</si>
  <si>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</si>
  <si>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</si>
  <si>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</si>
  <si>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</si>
  <si>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</si>
  <si>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</si>
  <si>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</si>
  <si>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</si>
  <si>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</si>
  <si>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</si>
  <si>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</si>
  <si>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</si>
  <si>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</si>
  <si>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</si>
  <si>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</si>
  <si>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</si>
  <si>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</si>
  <si>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</si>
  <si>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</si>
  <si>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</si>
  <si>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</si>
  <si>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</si>
  <si>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</si>
  <si>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</si>
  <si>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</si>
  <si>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</si>
  <si>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</si>
  <si>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</si>
  <si>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</si>
  <si>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</si>
  <si>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</si>
  <si>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</si>
  <si>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</si>
  <si>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</si>
  <si>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</si>
  <si>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</si>
  <si>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</si>
  <si>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</si>
  <si>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</si>
  <si>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</si>
  <si>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</si>
  <si>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</si>
  <si>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</si>
  <si>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</si>
  <si>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</si>
  <si>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</si>
  <si>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</si>
  <si>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</si>
  <si>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</si>
  <si>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</si>
  <si>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</si>
  <si>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</si>
  <si>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</si>
  <si>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</si>
  <si>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</si>
  <si>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</si>
  <si>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</si>
  <si>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</si>
  <si>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</si>
  <si>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</si>
  <si>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</si>
  <si>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</si>
  <si>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</si>
  <si>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</si>
  <si>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</si>
  <si>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</si>
  <si>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</si>
  <si>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</si>
  <si>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</si>
  <si>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</si>
  <si>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</si>
  <si>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</si>
  <si>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</si>
  <si>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</si>
  <si>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</si>
  <si>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</si>
  <si>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</si>
  <si>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</si>
  <si>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</si>
  <si>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</si>
  <si>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</si>
  <si>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</si>
  <si>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</si>
  <si>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</si>
  <si>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</si>
  <si>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</si>
  <si>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</si>
  <si>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</si>
  <si>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</si>
  <si>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</si>
  <si>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</si>
  <si>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</si>
  <si>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</si>
  <si>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</si>
  <si>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</si>
  <si>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</si>
  <si>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</si>
  <si>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</si>
  <si>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</si>
  <si>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</si>
  <si>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</si>
  <si>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</si>
  <si>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</si>
  <si>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</si>
  <si>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</si>
  <si>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</si>
  <si>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</si>
  <si>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</si>
  <si>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</si>
  <si>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</si>
  <si>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</si>
  <si>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</si>
  <si>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</si>
  <si>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</si>
  <si>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</si>
  <si>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</si>
  <si>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</si>
  <si>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</si>
  <si>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</si>
  <si>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</si>
  <si>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</si>
  <si>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</si>
  <si>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</si>
  <si>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</si>
  <si>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</si>
  <si>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</si>
  <si>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</si>
  <si>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</si>
  <si>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</si>
  <si>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</si>
  <si>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</si>
  <si>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</si>
  <si>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</si>
  <si>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</si>
  <si>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</si>
  <si>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</si>
  <si>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</si>
  <si>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</si>
  <si>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</si>
  <si>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</si>
  <si>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</si>
  <si>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</si>
  <si>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</si>
  <si>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</si>
  <si>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</si>
  <si>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</si>
  <si>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</si>
  <si>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</si>
  <si>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</si>
  <si>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</si>
  <si>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</si>
  <si>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</si>
  <si>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</si>
  <si>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</si>
  <si>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</si>
  <si>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</si>
  <si>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</si>
  <si>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</si>
  <si>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</si>
  <si>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</si>
  <si>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</si>
  <si>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</si>
  <si>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</si>
  <si>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</si>
  <si>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</si>
  <si>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</si>
  <si>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</si>
  <si>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</si>
  <si>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</si>
  <si>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</si>
  <si>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</si>
  <si>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</si>
  <si>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</si>
  <si>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</si>
  <si>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</si>
  <si>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</si>
  <si>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</si>
  <si>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</si>
  <si>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</si>
  <si>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</si>
  <si>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</si>
  <si>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</si>
  <si>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</si>
  <si>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</si>
  <si>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</si>
  <si>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</si>
  <si>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</si>
  <si>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</si>
  <si>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</si>
  <si>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</si>
  <si>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</si>
  <si>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</si>
  <si>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</si>
  <si>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</si>
  <si>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</si>
  <si>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</si>
  <si>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</si>
  <si>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</si>
  <si>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</si>
  <si>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</si>
  <si>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</si>
  <si>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</si>
  <si>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</si>
  <si>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</si>
  <si>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</si>
  <si>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</si>
  <si>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</si>
  <si>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</si>
  <si>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</si>
  <si>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</si>
  <si>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</si>
  <si>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</si>
  <si>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</si>
  <si>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</si>
  <si>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</si>
  <si>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</si>
  <si>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</si>
  <si>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</si>
  <si>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</si>
  <si>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</si>
  <si>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</si>
  <si>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</si>
  <si>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</si>
  <si>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</si>
  <si>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</si>
  <si>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</si>
  <si>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</si>
  <si>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</si>
  <si>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</si>
  <si>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</si>
  <si>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</si>
  <si>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</si>
  <si>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</si>
  <si>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</si>
  <si>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</si>
  <si>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</si>
  <si>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</si>
  <si>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</si>
  <si>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</si>
  <si>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</si>
  <si>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</si>
  <si>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</si>
  <si>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</si>
  <si>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</si>
  <si>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</si>
  <si>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</si>
  <si>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</si>
  <si>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</si>
  <si>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</si>
  <si>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</si>
  <si>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</si>
  <si>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</si>
  <si>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</si>
  <si>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</si>
  <si>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</si>
  <si>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</si>
  <si>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</si>
  <si>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</si>
  <si>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</si>
  <si>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</si>
  <si>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</si>
  <si>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</si>
  <si>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</si>
  <si>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</si>
  <si>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</si>
  <si>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</si>
  <si>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</si>
  <si>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</si>
  <si>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</si>
  <si>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</si>
  <si>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</si>
  <si>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</si>
  <si>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</si>
  <si>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</si>
  <si>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</si>
  <si>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</si>
  <si>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</si>
  <si>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</si>
  <si>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</si>
  <si>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</si>
  <si>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</si>
  <si>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</si>
  <si>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</si>
  <si>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</si>
  <si>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</si>
  <si>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</si>
  <si>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</si>
  <si>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</si>
  <si>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</si>
  <si>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</si>
  <si>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</si>
  <si>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</si>
  <si>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</si>
  <si>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</si>
  <si>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</si>
  <si>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</si>
  <si>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</si>
  <si>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</si>
  <si>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</si>
  <si>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</si>
  <si>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</si>
  <si>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</si>
  <si>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</si>
  <si>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</si>
  <si>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</si>
  <si>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</si>
  <si>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</si>
  <si>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</si>
  <si>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</si>
  <si>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</si>
  <si>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</si>
  <si>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</si>
  <si>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</si>
  <si>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</si>
  <si>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</si>
  <si>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</si>
  <si>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</si>
  <si>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</si>
  <si>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</si>
  <si>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</si>
  <si>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</si>
  <si>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</si>
  <si>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</si>
  <si>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</si>
  <si>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</si>
  <si>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</si>
  <si>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</si>
  <si>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</si>
  <si>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</si>
  <si>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</si>
  <si>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</si>
  <si>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</si>
  <si>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</si>
  <si>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</si>
  <si>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</si>
  <si>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</si>
  <si>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</si>
  <si>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</si>
  <si>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</si>
  <si>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</si>
  <si>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</si>
  <si>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</si>
  <si>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</si>
  <si>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</si>
  <si>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</si>
  <si>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</si>
  <si>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</si>
  <si>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</si>
  <si>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</si>
  <si>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</si>
  <si>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</si>
  <si>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</si>
  <si>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</si>
  <si>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</si>
  <si>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</si>
  <si>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</si>
  <si>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</si>
  <si>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</si>
  <si>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</si>
  <si>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</si>
  <si>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</si>
  <si>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</si>
  <si>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</si>
  <si>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</si>
  <si>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</si>
  <si>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</si>
  <si>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</si>
  <si>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</si>
  <si>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</si>
  <si>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</si>
  <si>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</si>
  <si>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</si>
  <si>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</si>
  <si>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</si>
  <si>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</si>
  <si>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</si>
  <si>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</si>
  <si>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</si>
  <si>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</si>
  <si>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</si>
  <si>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</si>
  <si>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</si>
  <si>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</si>
  <si>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</si>
  <si>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</si>
  <si>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</si>
  <si>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</si>
  <si>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</si>
  <si>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</si>
  <si>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</si>
  <si>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</si>
  <si>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</si>
  <si>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</si>
  <si>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</si>
  <si>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</si>
  <si>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</si>
  <si>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</si>
  <si>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</si>
  <si>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</si>
  <si>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</si>
  <si>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</si>
  <si>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</si>
  <si>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</si>
  <si>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</si>
  <si>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</si>
  <si>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</si>
  <si>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</si>
  <si>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</si>
  <si>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</si>
  <si>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</si>
  <si>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</si>
  <si>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</si>
  <si>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</si>
  <si>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</si>
  <si>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</si>
  <si>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</si>
  <si>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</si>
  <si>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</si>
  <si>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</si>
  <si>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</si>
  <si>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</si>
  <si>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</si>
  <si>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</si>
  <si>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</si>
  <si>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</si>
  <si>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</si>
  <si>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</si>
  <si>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</si>
  <si>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</si>
  <si>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</si>
  <si>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</si>
  <si>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</si>
  <si>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</si>
  <si>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</si>
  <si>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</si>
  <si>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</si>
  <si>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</si>
  <si>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</si>
  <si>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</si>
  <si>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</si>
  <si>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</si>
  <si>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</si>
  <si>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</si>
  <si>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</si>
  <si>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</si>
  <si>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</si>
  <si>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</si>
  <si>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</si>
  <si>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</si>
  <si>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</si>
  <si>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</si>
  <si>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</si>
  <si>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</si>
  <si>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</si>
  <si>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</si>
  <si>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</si>
  <si>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</si>
  <si>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</si>
  <si>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</si>
  <si>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</si>
  <si>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</si>
  <si>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</si>
  <si>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</si>
  <si>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</si>
  <si>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</si>
  <si>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</si>
  <si>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</si>
  <si>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</si>
  <si>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</si>
  <si>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</si>
  <si>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</si>
  <si>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</si>
  <si>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</si>
  <si>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</si>
  <si>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</si>
  <si>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</si>
  <si>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</si>
  <si>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</si>
  <si>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</si>
  <si>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</si>
  <si>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</si>
  <si>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</si>
  <si>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</si>
  <si>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</si>
  <si>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</si>
  <si>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</si>
  <si>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</si>
  <si>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</si>
  <si>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</si>
  <si>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</si>
  <si>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</si>
  <si>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</si>
  <si>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</si>
  <si>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</si>
  <si>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</si>
  <si>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</si>
  <si>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</si>
  <si>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</si>
  <si>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</si>
  <si>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</si>
  <si>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</si>
  <si>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</si>
  <si>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</si>
  <si>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</si>
  <si>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</si>
  <si>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</si>
  <si>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</si>
  <si>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</si>
  <si>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</si>
  <si>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</si>
  <si>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</si>
  <si>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</si>
  <si>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</si>
  <si>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</si>
  <si>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</si>
  <si>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</si>
  <si>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</si>
  <si>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</si>
  <si>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</si>
  <si>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</si>
  <si>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</si>
  <si>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</si>
  <si>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</si>
  <si>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</si>
  <si>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</si>
  <si>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</si>
  <si>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</si>
  <si>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</si>
  <si>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</si>
  <si>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</si>
  <si>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</si>
  <si>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</si>
  <si>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</si>
  <si>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</si>
  <si>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</si>
  <si>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</si>
  <si>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</si>
  <si>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</si>
  <si>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</si>
  <si>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</si>
  <si>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</si>
  <si>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</si>
  <si>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</si>
  <si>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</si>
  <si>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</si>
  <si>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</si>
  <si>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</si>
  <si>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</si>
  <si>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</si>
  <si>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</si>
  <si>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</si>
  <si>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</si>
  <si>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</si>
  <si>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</si>
  <si>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</si>
  <si>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</si>
  <si>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</si>
  <si>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</si>
  <si>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</si>
  <si>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</si>
  <si>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</si>
  <si>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</si>
  <si>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</si>
  <si>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</si>
  <si>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</si>
  <si>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</si>
  <si>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</si>
  <si>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</si>
  <si>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</si>
  <si>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</si>
  <si>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</si>
  <si>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</si>
  <si>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</si>
  <si>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</si>
  <si>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</si>
  <si>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</si>
  <si>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</si>
  <si>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</si>
  <si>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</si>
  <si>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</si>
  <si>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</si>
  <si>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</si>
  <si>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</si>
  <si>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</si>
  <si>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</si>
  <si>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</si>
  <si>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</si>
  <si>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</si>
  <si>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</si>
  <si>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</si>
  <si>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</si>
  <si>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</si>
  <si>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</si>
  <si>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</si>
  <si>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</si>
  <si>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</si>
  <si>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</si>
  <si>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</si>
  <si>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</si>
  <si>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</si>
  <si>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</si>
  <si>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</si>
  <si>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</si>
  <si>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</si>
  <si>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</si>
  <si>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</si>
  <si>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</si>
  <si>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</si>
  <si>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</si>
  <si>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</si>
  <si>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</si>
  <si>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</si>
  <si>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</si>
  <si>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</si>
  <si>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</si>
  <si>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</si>
  <si>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</si>
  <si>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</si>
  <si>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</si>
  <si>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</si>
  <si>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</si>
  <si>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</si>
  <si>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</si>
  <si>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</si>
  <si>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</si>
  <si>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</si>
  <si>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</si>
  <si>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</si>
  <si>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</si>
  <si>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</si>
  <si>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</si>
  <si>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</si>
  <si>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</si>
  <si>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</si>
  <si>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</si>
  <si>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</si>
  <si>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</si>
  <si>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</si>
  <si>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</si>
  <si>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</si>
  <si>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</si>
  <si>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</si>
  <si>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</si>
  <si>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</si>
  <si>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</si>
  <si>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</si>
  <si>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</si>
  <si>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</si>
  <si>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</si>
  <si>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</si>
  <si>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</si>
  <si>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</si>
  <si>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</si>
  <si>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</si>
  <si>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</si>
  <si>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</si>
  <si>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</si>
  <si>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</si>
  <si>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</si>
  <si>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</si>
  <si>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</si>
  <si>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</si>
  <si>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</si>
  <si>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</si>
  <si>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</si>
  <si>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</si>
  <si>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</si>
  <si>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</si>
  <si>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</si>
  <si>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</si>
  <si>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</si>
  <si>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</si>
  <si>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</si>
  <si>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</si>
  <si>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</si>
  <si>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</si>
  <si>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</si>
  <si>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</si>
  <si>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</si>
  <si>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</si>
  <si>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</si>
  <si>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</si>
  <si>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</si>
  <si>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</si>
  <si>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</si>
  <si>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</si>
  <si>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</si>
  <si>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</si>
  <si>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</si>
  <si>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</si>
  <si>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</si>
  <si>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</si>
  <si>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</si>
  <si>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</si>
  <si>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</si>
  <si>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</si>
  <si>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</si>
  <si>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</si>
  <si>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</si>
  <si>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</si>
  <si>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</si>
  <si>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</si>
  <si>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</si>
  <si>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</si>
  <si>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</si>
  <si>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</si>
  <si>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</si>
  <si>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</si>
  <si>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</si>
  <si>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</si>
  <si>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</si>
  <si>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</si>
  <si>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</si>
  <si>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</si>
  <si>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</si>
  <si>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</si>
  <si>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</si>
  <si>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</si>
  <si>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</si>
  <si>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</si>
  <si>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</si>
  <si>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</si>
  <si>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</si>
  <si>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</si>
  <si>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</si>
  <si>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</si>
  <si>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</si>
  <si>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</si>
  <si>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</si>
  <si>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</si>
  <si>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</si>
  <si>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</si>
  <si>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</si>
  <si>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</si>
  <si>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</si>
  <si>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</si>
  <si>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</si>
  <si>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</si>
  <si>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</si>
  <si>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</si>
  <si>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</si>
  <si>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</si>
  <si>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</si>
  <si>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</si>
  <si>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</si>
  <si>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</si>
  <si>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</si>
  <si>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</si>
  <si>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</si>
  <si>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</si>
  <si>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</si>
  <si>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</si>
  <si>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</si>
  <si>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</si>
  <si>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</si>
  <si>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</si>
  <si>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</si>
  <si>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</si>
  <si>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</si>
  <si>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</si>
  <si>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</si>
  <si>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</si>
  <si>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</si>
  <si>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</si>
  <si>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</si>
  <si>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</si>
  <si>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</si>
  <si>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</si>
  <si>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</si>
  <si>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</si>
  <si>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</si>
  <si>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</si>
  <si>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</si>
  <si>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</si>
  <si>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</si>
  <si>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</si>
  <si>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</si>
  <si>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</si>
  <si>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</si>
  <si>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</si>
  <si>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</si>
  <si>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</si>
  <si>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</si>
  <si>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</si>
  <si>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</si>
  <si>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</si>
  <si>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</si>
  <si>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</si>
  <si>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</si>
  <si>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</si>
  <si>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</si>
  <si>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</si>
  <si>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</si>
  <si>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</si>
  <si>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</si>
  <si>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</si>
  <si>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</si>
  <si>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</si>
  <si>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</si>
  <si>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</si>
  <si>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</si>
  <si>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</si>
  <si>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</si>
  <si>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</si>
  <si>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</si>
  <si>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</si>
  <si>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</si>
  <si>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</si>
  <si>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</si>
  <si>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</si>
  <si>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</si>
  <si>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</si>
  <si>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</si>
  <si>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</si>
  <si>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</si>
  <si>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</si>
  <si>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</si>
  <si>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</si>
  <si>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</si>
  <si>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</si>
  <si>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</si>
  <si>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</si>
  <si>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</si>
  <si>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</si>
  <si>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</si>
  <si>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</si>
  <si>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</si>
  <si>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</si>
  <si>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</si>
  <si>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</si>
  <si>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</si>
  <si>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</si>
  <si>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</si>
  <si>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</si>
  <si>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</si>
  <si>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</si>
  <si>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</si>
  <si>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</si>
  <si>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</si>
  <si>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</si>
  <si>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</si>
  <si>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</si>
  <si>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</si>
  <si>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</si>
  <si>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</si>
  <si>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</si>
  <si>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</si>
  <si>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</si>
  <si>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</si>
  <si>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</si>
  <si>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</si>
  <si>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</si>
  <si>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</si>
  <si>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</si>
  <si>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</si>
  <si>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</si>
  <si>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</si>
  <si>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</si>
  <si>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</si>
  <si>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</si>
  <si>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</si>
  <si>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</si>
  <si>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</si>
  <si>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</si>
  <si>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</si>
  <si>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</si>
  <si>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</si>
  <si>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</si>
  <si>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</si>
  <si>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</si>
  <si>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</si>
  <si>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</si>
  <si>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</si>
  <si>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</si>
  <si>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</si>
  <si>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</si>
  <si>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</si>
  <si>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</si>
  <si>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</si>
  <si>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</si>
  <si>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</si>
  <si>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</si>
  <si>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</si>
  <si>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</si>
  <si>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</si>
  <si>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</si>
  <si>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</si>
  <si>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</si>
  <si>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</si>
  <si>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</si>
  <si>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</si>
  <si>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</si>
  <si>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</si>
  <si>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</si>
  <si>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</si>
  <si>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</si>
  <si>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</si>
  <si>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</si>
  <si>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</si>
  <si>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</si>
  <si>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</si>
  <si>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</si>
  <si>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</si>
  <si>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</si>
  <si>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</si>
  <si>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</si>
  <si>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</si>
  <si>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</si>
  <si>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</si>
  <si>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</si>
  <si>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</si>
  <si>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</si>
  <si>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</si>
  <si>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</si>
  <si>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</si>
  <si>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</si>
  <si>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</si>
  <si>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</si>
  <si>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</si>
  <si>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</si>
  <si>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</si>
  <si>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</si>
  <si>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</si>
  <si>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</si>
  <si>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</si>
  <si>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</si>
  <si>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</si>
  <si>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</si>
  <si>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</si>
  <si>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</si>
  <si>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</si>
  <si>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</si>
  <si>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</si>
  <si>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</si>
  <si>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</si>
  <si>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</si>
  <si>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</si>
  <si>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</si>
  <si>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</si>
  <si>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</si>
  <si>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</si>
  <si>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</si>
  <si>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</si>
  <si>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</si>
  <si>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</si>
  <si>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</si>
  <si>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</si>
  <si>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</si>
  <si>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</si>
  <si>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</si>
  <si>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</si>
  <si>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</si>
  <si>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</si>
  <si>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</si>
  <si>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</si>
  <si>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</si>
  <si>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</si>
  <si>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</si>
  <si>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</si>
  <si>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</si>
  <si>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</si>
  <si>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</si>
  <si>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</si>
  <si>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</si>
  <si>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</si>
  <si>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</si>
  <si>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</si>
  <si>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</si>
  <si>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</si>
  <si>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</si>
  <si>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</si>
  <si>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</si>
  <si>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</si>
  <si>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</si>
  <si>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</si>
  <si>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</si>
  <si>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</si>
  <si>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</si>
  <si>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</si>
  <si>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</si>
  <si>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</si>
  <si>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</si>
  <si>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</si>
  <si>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</si>
  <si>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</si>
  <si>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</si>
  <si>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</si>
  <si>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</si>
  <si>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</si>
  <si>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</si>
  <si>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</si>
  <si>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</si>
  <si>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</si>
  <si>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</si>
  <si>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</si>
  <si>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</si>
  <si>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</si>
  <si>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</si>
  <si>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</si>
  <si>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</si>
  <si>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</si>
  <si>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</si>
  <si>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</si>
  <si>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</si>
  <si>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</si>
  <si>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</si>
  <si>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</si>
  <si>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</si>
  <si>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</si>
  <si>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</si>
  <si>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</si>
  <si>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</si>
  <si>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</si>
  <si>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</si>
  <si>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</si>
  <si>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</si>
  <si>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</si>
  <si>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</si>
  <si>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</si>
  <si>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</si>
  <si>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</si>
  <si>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</si>
  <si>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</si>
  <si>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</si>
  <si>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</si>
  <si>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</si>
  <si>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</si>
  <si>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</si>
  <si>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</si>
  <si>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</si>
  <si>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</si>
  <si>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</si>
  <si>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</si>
  <si>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</si>
  <si>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</si>
  <si>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</si>
  <si>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</si>
  <si>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</si>
  <si>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</si>
  <si>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</si>
  <si>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</si>
  <si>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</si>
  <si>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</si>
  <si>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</si>
  <si>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</si>
  <si>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</si>
  <si>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</si>
  <si>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</si>
  <si>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</si>
  <si>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</si>
  <si>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</si>
  <si>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</si>
  <si>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</si>
  <si>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</si>
  <si>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</si>
  <si>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</si>
  <si>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</si>
  <si>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</si>
  <si>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</si>
  <si>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</si>
  <si>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</si>
  <si>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</si>
  <si>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</si>
  <si>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</si>
  <si>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</si>
  <si>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</si>
  <si>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</si>
  <si>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</si>
  <si>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</si>
  <si>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</si>
  <si>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</si>
  <si>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</si>
  <si>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</si>
  <si>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</si>
  <si>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</si>
  <si>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</si>
  <si>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</si>
  <si>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</si>
  <si>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</si>
  <si>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</si>
  <si>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</si>
  <si>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</si>
  <si>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</si>
  <si>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</si>
  <si>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</si>
  <si>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</si>
  <si>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</si>
  <si>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</si>
  <si>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</si>
  <si>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</si>
  <si>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</si>
  <si>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</si>
  <si>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</si>
  <si>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</si>
  <si>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</si>
  <si>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</si>
  <si>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</si>
  <si>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</si>
  <si>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</si>
  <si>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</si>
  <si>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</si>
  <si>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</si>
  <si>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</si>
  <si>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</si>
  <si>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</si>
  <si>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</si>
  <si>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</si>
  <si>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</si>
  <si>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</si>
  <si>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</si>
  <si>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</si>
  <si>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</si>
  <si>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</si>
  <si>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</si>
  <si>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</si>
  <si>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</si>
  <si>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</si>
  <si>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</si>
  <si>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</si>
  <si>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</si>
  <si>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</si>
  <si>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</si>
  <si>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</si>
  <si>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</si>
  <si>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</si>
  <si>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</si>
  <si>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</si>
  <si>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</si>
  <si>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</si>
  <si>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</si>
  <si>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</si>
  <si>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</si>
  <si>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</si>
  <si>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</si>
  <si>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</si>
  <si>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</si>
  <si>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</si>
  <si>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</si>
  <si>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</si>
  <si>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</si>
  <si>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</si>
  <si>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</si>
  <si>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</si>
  <si>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</si>
  <si>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</si>
  <si>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</si>
  <si>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</si>
  <si>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</si>
  <si>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</si>
  <si>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</si>
  <si>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</si>
  <si>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</si>
  <si>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</si>
  <si>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</si>
  <si>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</si>
  <si>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</si>
  <si>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</si>
  <si>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</si>
  <si>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</si>
  <si>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</si>
  <si>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</si>
  <si>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</si>
  <si>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</si>
  <si>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</si>
  <si>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</si>
  <si>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</si>
  <si>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</si>
  <si>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</si>
  <si>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</si>
  <si>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</si>
  <si>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</si>
  <si>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</si>
  <si>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</si>
  <si>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</si>
  <si>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</si>
  <si>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</si>
  <si>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</si>
  <si>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</si>
  <si>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</si>
  <si>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</si>
  <si>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</si>
  <si>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</si>
  <si>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</si>
  <si>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</si>
  <si>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</si>
  <si>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</si>
  <si>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</si>
  <si>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</si>
  <si>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</si>
  <si>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</si>
  <si>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</si>
  <si>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</si>
  <si>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</si>
  <si>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</si>
  <si>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</si>
  <si>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</si>
  <si>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</si>
  <si>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</si>
  <si>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</si>
  <si>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</si>
  <si>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</si>
  <si>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</si>
  <si>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</si>
  <si>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</si>
  <si>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</si>
  <si>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</si>
  <si>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</si>
  <si>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</si>
  <si>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</si>
  <si>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</si>
  <si>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</si>
  <si>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</si>
  <si>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</si>
  <si>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</si>
  <si>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</si>
  <si>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</si>
  <si>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</si>
  <si>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</si>
  <si>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</si>
  <si>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</si>
  <si>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</si>
  <si>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</si>
  <si>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</si>
  <si>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</si>
  <si>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</si>
  <si>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</si>
  <si>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</si>
  <si>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</si>
  <si>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</si>
  <si>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</si>
  <si>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</si>
  <si>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</si>
  <si>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</si>
  <si>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</si>
  <si>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</si>
  <si>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</si>
  <si>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</si>
  <si>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</si>
  <si>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</si>
  <si>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</si>
  <si>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</si>
  <si>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</si>
  <si>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</si>
  <si>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</si>
  <si>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</si>
  <si>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</si>
  <si>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</si>
  <si>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</si>
  <si>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</si>
  <si>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</si>
  <si>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</si>
  <si>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</si>
  <si>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</si>
  <si>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</si>
  <si>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</si>
  <si>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</si>
  <si>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</si>
  <si>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</si>
  <si>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</si>
  <si>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</si>
  <si>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</si>
  <si>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</si>
  <si>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</si>
  <si>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</si>
  <si>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</si>
  <si>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</si>
  <si>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</si>
  <si>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</si>
  <si>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</si>
  <si>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</si>
  <si>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</si>
  <si>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</si>
  <si>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</si>
  <si>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</si>
  <si>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</si>
  <si>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</si>
  <si>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</si>
  <si>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</si>
  <si>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</si>
  <si>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</si>
  <si>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</si>
  <si>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</si>
  <si>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</si>
  <si>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</si>
  <si>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</si>
  <si>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</si>
  <si>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</si>
  <si>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</si>
  <si>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</si>
  <si>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</si>
  <si>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</si>
  <si>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</si>
  <si>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</si>
  <si>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</si>
  <si>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</si>
  <si>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</si>
  <si>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</si>
  <si>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</si>
  <si>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</si>
  <si>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</si>
  <si>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</si>
  <si>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</si>
  <si>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</si>
  <si>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</si>
  <si>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</si>
  <si>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</si>
  <si>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</si>
  <si>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</si>
  <si>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</si>
  <si>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</si>
  <si>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</si>
  <si>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</si>
  <si>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</si>
  <si>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</si>
  <si>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</si>
  <si>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</si>
  <si>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</si>
  <si>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</si>
  <si>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</si>
  <si>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</si>
  <si>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</si>
  <si>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</si>
  <si>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</si>
  <si>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</si>
  <si>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</si>
  <si>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</si>
  <si>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</si>
  <si>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</si>
  <si>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</si>
  <si>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</si>
  <si>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</si>
  <si>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</si>
  <si>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</si>
  <si>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</si>
  <si>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</si>
  <si>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</si>
  <si>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</si>
  <si>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</si>
  <si>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</si>
  <si>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</si>
  <si>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</si>
  <si>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</si>
  <si>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</si>
  <si>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</si>
  <si>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</si>
  <si>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</si>
  <si>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</si>
  <si>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</si>
  <si>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</si>
  <si>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</si>
  <si>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</si>
  <si>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</si>
  <si>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</si>
  <si>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</si>
  <si>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</si>
  <si>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</si>
  <si>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</si>
  <si>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</si>
  <si>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</si>
  <si>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</si>
  <si>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</si>
  <si>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</si>
  <si>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</si>
  <si>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</si>
  <si>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</si>
  <si>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</si>
  <si>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</si>
  <si>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</si>
  <si>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</si>
  <si>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</si>
  <si>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</si>
  <si>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</si>
  <si>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</si>
  <si>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</si>
  <si>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</si>
  <si>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</si>
  <si>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</si>
  <si>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</si>
  <si>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</si>
  <si>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</si>
  <si>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</si>
  <si>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</si>
  <si>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</si>
  <si>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</si>
  <si>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</si>
  <si>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</si>
  <si>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</si>
  <si>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</si>
  <si>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</si>
  <si>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</si>
  <si>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</si>
  <si>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</si>
  <si>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</si>
  <si>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</si>
  <si>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</si>
  <si>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</si>
  <si>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</si>
  <si>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</si>
  <si>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</si>
  <si>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</si>
  <si>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</si>
  <si>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</si>
  <si>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</si>
  <si>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</si>
  <si>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</si>
  <si>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</si>
  <si>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</si>
  <si>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</si>
  <si>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</si>
  <si>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</si>
  <si>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</si>
  <si>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</si>
  <si>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</si>
  <si>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</si>
  <si>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</si>
  <si>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</si>
  <si>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</si>
  <si>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</si>
  <si>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</si>
  <si>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</si>
  <si>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</si>
  <si>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</si>
  <si>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</si>
  <si>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</si>
  <si>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</si>
  <si>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</si>
  <si>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</si>
  <si>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</si>
  <si>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</si>
  <si>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</si>
  <si>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</si>
  <si>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</si>
  <si>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</si>
  <si>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</si>
  <si>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</si>
  <si>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</si>
  <si>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</si>
  <si>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</si>
  <si>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</si>
  <si>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</si>
  <si>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</si>
  <si>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</si>
  <si>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</si>
  <si>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</si>
  <si>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</si>
  <si>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</si>
  <si>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</si>
  <si>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</si>
  <si>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</si>
  <si>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</si>
  <si>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</si>
  <si>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</si>
  <si>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</si>
  <si>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</si>
  <si>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</si>
  <si>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</si>
  <si>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</si>
  <si>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</si>
  <si>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</si>
  <si>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</si>
  <si>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</si>
  <si>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</si>
  <si>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</si>
  <si>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</si>
  <si>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</si>
  <si>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</si>
  <si>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</si>
  <si>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</si>
  <si>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</si>
  <si>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</si>
  <si>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</si>
  <si>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</si>
  <si>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</si>
  <si>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</si>
  <si>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</si>
  <si>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</si>
  <si>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</si>
  <si>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</si>
  <si>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</si>
  <si>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</si>
  <si>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</si>
  <si>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</si>
  <si>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</si>
  <si>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</si>
  <si>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</si>
  <si>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</si>
  <si>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</si>
  <si>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</si>
  <si>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</si>
  <si>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</si>
  <si>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</si>
  <si>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</si>
  <si>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</si>
  <si>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</si>
  <si>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</si>
  <si>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</si>
  <si>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</si>
  <si>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</si>
  <si>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</si>
  <si>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</si>
  <si>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</si>
  <si>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</si>
  <si>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</si>
  <si>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</si>
  <si>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</si>
  <si>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</si>
  <si>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</si>
  <si>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</si>
  <si>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</si>
  <si>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</si>
  <si>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</si>
  <si>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</si>
  <si>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</si>
  <si>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</si>
  <si>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</si>
  <si>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</si>
  <si>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</si>
  <si>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</si>
  <si>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</si>
  <si>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</si>
  <si>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</si>
  <si>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</si>
  <si>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</si>
  <si>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</si>
  <si>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</si>
  <si>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</si>
  <si>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</si>
  <si>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</si>
  <si>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</si>
  <si>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</si>
  <si>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</si>
  <si>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</si>
  <si>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</si>
  <si>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</si>
  <si>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</si>
  <si>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</si>
  <si>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</si>
  <si>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</si>
  <si>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</si>
  <si>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</si>
  <si>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</si>
  <si>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</si>
  <si>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</si>
  <si>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</si>
  <si>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</si>
  <si>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</si>
  <si>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</si>
  <si>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</si>
  <si>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</si>
  <si>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</si>
  <si>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</si>
  <si>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</si>
  <si>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</si>
  <si>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</si>
  <si>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</si>
  <si>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</si>
  <si>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</si>
  <si>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</si>
  <si>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</si>
  <si>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</si>
  <si>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</si>
  <si>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</si>
  <si>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</si>
  <si>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</si>
  <si>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</si>
  <si>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</si>
  <si>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</si>
  <si>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</si>
  <si>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</si>
  <si>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</si>
  <si>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</si>
  <si>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</si>
  <si>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</si>
  <si>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</si>
  <si>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</si>
  <si>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</si>
  <si>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</si>
  <si>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</si>
  <si>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</si>
  <si>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</si>
  <si>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</si>
  <si>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</si>
  <si>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</si>
  <si>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</si>
  <si>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</si>
  <si>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</si>
  <si>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</si>
  <si>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</si>
  <si>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</si>
  <si>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</si>
  <si>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</si>
  <si>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</si>
  <si>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</si>
  <si>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</si>
  <si>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</si>
  <si>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</si>
  <si>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</si>
  <si>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</si>
  <si>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</si>
  <si>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</si>
  <si>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</si>
  <si>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</si>
  <si>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</si>
  <si>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</si>
  <si>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</si>
  <si>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</si>
  <si>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</si>
  <si>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</si>
  <si>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</si>
  <si>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</si>
  <si>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</si>
  <si>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</si>
  <si>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</si>
  <si>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</si>
  <si>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</si>
  <si>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</si>
  <si>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</si>
  <si>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</si>
  <si>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</si>
  <si>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</si>
  <si>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</si>
  <si>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</si>
  <si>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</si>
  <si>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</si>
  <si>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</si>
  <si>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</si>
  <si>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</si>
  <si>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</si>
  <si>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</si>
  <si>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</si>
  <si>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</si>
  <si>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</si>
  <si>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</si>
  <si>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</si>
  <si>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</si>
  <si>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</si>
  <si>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</si>
  <si>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</si>
  <si>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</si>
  <si>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</si>
  <si>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</si>
  <si>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</si>
  <si>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</si>
  <si>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</si>
  <si>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</si>
  <si>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</si>
  <si>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</si>
  <si>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</si>
  <si>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</si>
  <si>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</si>
  <si>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</si>
  <si>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</si>
  <si>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</si>
  <si>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</si>
  <si>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</si>
  <si>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</si>
  <si>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</si>
  <si>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</si>
  <si>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</si>
  <si>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</si>
  <si>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</si>
  <si>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</si>
  <si>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</si>
  <si>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</si>
  <si>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</si>
  <si>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</si>
  <si>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</si>
  <si>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</si>
  <si>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</si>
  <si>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</si>
  <si>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</si>
  <si>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</si>
  <si>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</si>
  <si>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</si>
  <si>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</si>
  <si>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</si>
  <si>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</si>
  <si>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</si>
  <si>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</si>
  <si>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</si>
  <si>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</si>
  <si>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</si>
  <si>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</si>
  <si>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</si>
  <si>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</si>
  <si>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</si>
  <si>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</si>
  <si>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</si>
  <si>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</si>
  <si>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</si>
  <si>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</si>
  <si>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</si>
  <si>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</si>
  <si>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</si>
  <si>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</si>
  <si>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</si>
  <si>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</si>
  <si>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</si>
  <si>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</si>
  <si>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</si>
  <si>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</si>
  <si>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</si>
  <si>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</si>
  <si>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</si>
  <si>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</si>
  <si>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</si>
  <si>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</si>
  <si>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</si>
  <si>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</si>
  <si>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</si>
  <si>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</si>
  <si>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</si>
  <si>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</si>
  <si>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</si>
  <si>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</si>
  <si>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</si>
  <si>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</si>
  <si>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</si>
  <si>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</si>
  <si>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</si>
  <si>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</si>
  <si>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</si>
  <si>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</si>
  <si>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</si>
  <si>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</si>
  <si>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</si>
  <si>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</si>
  <si>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</si>
  <si>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</si>
  <si>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</si>
  <si>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</si>
  <si>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</si>
  <si>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</si>
  <si>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</si>
  <si>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</si>
  <si>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</si>
  <si>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</si>
  <si>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</si>
  <si>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</si>
  <si>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</si>
  <si>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</si>
  <si>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</si>
  <si>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</si>
  <si>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</si>
  <si>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</si>
  <si>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</si>
  <si>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</si>
  <si>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</si>
  <si>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</si>
  <si>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</si>
  <si>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</si>
  <si>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</si>
  <si>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</si>
  <si>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</si>
  <si>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</si>
  <si>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</si>
  <si>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</si>
  <si>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</si>
  <si>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</si>
  <si>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</si>
  <si>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</si>
  <si>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</si>
  <si>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</si>
  <si>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</si>
  <si>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</si>
  <si>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</si>
  <si>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</si>
  <si>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</si>
  <si>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</si>
  <si>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</si>
  <si>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</si>
  <si>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</si>
  <si>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</si>
  <si>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</si>
  <si>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</si>
  <si>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</si>
  <si>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</si>
  <si>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</si>
  <si>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</si>
  <si>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</si>
  <si>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</si>
  <si>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</si>
  <si>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</si>
  <si>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</si>
  <si>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</si>
  <si>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</si>
  <si>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</si>
  <si>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</si>
  <si>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</si>
  <si>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</si>
  <si>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</si>
  <si>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</si>
  <si>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</si>
  <si>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</si>
  <si>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</si>
  <si>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</si>
  <si>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</si>
  <si>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</si>
  <si>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</si>
  <si>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</si>
  <si>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</si>
  <si>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</si>
  <si>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</si>
  <si>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</si>
  <si>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</si>
  <si>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</si>
  <si>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</si>
  <si>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</si>
  <si>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</si>
  <si>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</si>
  <si>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</si>
  <si>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</si>
  <si>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</si>
  <si>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</si>
  <si>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</si>
  <si>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</si>
  <si>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</si>
  <si>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</si>
  <si>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</si>
  <si>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</si>
  <si>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</si>
  <si>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</si>
  <si>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</si>
  <si>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</si>
  <si>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</si>
  <si>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</si>
  <si>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</si>
  <si>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</si>
  <si>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</si>
  <si>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</si>
  <si>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</si>
  <si>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</si>
  <si>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</si>
  <si>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</si>
  <si>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</si>
  <si>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</si>
  <si>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</si>
  <si>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</si>
  <si>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</si>
  <si>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</si>
  <si>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</si>
  <si>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</si>
  <si>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</si>
  <si>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</si>
  <si>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</si>
  <si>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</si>
  <si>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</si>
  <si>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</si>
  <si>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</si>
  <si>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</si>
  <si>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</si>
  <si>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</si>
  <si>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</si>
  <si>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</si>
  <si>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</si>
  <si>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</si>
  <si>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</si>
  <si>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</si>
  <si>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</si>
  <si>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</si>
  <si>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</si>
  <si>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</si>
  <si>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</si>
  <si>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</si>
  <si>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</si>
  <si>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</si>
  <si>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</si>
  <si>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</si>
  <si>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</si>
  <si>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</si>
  <si>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</si>
  <si>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</si>
  <si>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</si>
  <si>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</si>
  <si>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</si>
  <si>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</si>
  <si>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</si>
  <si>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</si>
  <si>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</si>
  <si>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</si>
  <si>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</si>
  <si>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</si>
  <si>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</si>
  <si>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</si>
  <si>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</si>
  <si>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</si>
  <si>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</si>
  <si>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</si>
  <si>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</si>
  <si>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</si>
  <si>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</si>
  <si>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</si>
  <si>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</si>
  <si>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</si>
  <si>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</si>
  <si>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</si>
  <si>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</si>
  <si>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</si>
  <si>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</si>
  <si>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</si>
  <si>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</si>
  <si>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</si>
  <si>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</si>
  <si>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</si>
  <si>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</si>
  <si>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</si>
  <si>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</si>
  <si>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</si>
  <si>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</si>
  <si>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</si>
  <si>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</si>
  <si>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</si>
  <si>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</si>
  <si>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</si>
  <si>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</si>
  <si>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</si>
  <si>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</si>
  <si>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</si>
  <si>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</si>
  <si>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</si>
  <si>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</si>
  <si>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</si>
  <si>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</si>
  <si>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</si>
  <si>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</si>
  <si>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</si>
  <si>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</si>
  <si>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</si>
  <si>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</si>
  <si>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</si>
  <si>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</si>
  <si>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</si>
  <si>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</si>
  <si>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</si>
  <si>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</si>
  <si>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</si>
  <si>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</si>
  <si>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</si>
  <si>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</si>
  <si>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</si>
  <si>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</si>
  <si>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</si>
  <si>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</si>
  <si>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</si>
  <si>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</si>
  <si>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</si>
  <si>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</si>
  <si>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</si>
  <si>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</si>
  <si>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</si>
  <si>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</si>
  <si>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</si>
  <si>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</si>
  <si>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</si>
  <si>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</si>
  <si>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</si>
  <si>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</si>
  <si>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</si>
  <si>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</si>
  <si>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</si>
  <si>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</si>
  <si>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</si>
  <si>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</si>
  <si>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</si>
  <si>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</si>
  <si>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</si>
  <si>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</si>
  <si>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</si>
  <si>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</si>
  <si>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</si>
  <si>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</si>
  <si>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</si>
  <si>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</si>
  <si>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</si>
  <si>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</si>
  <si>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</si>
  <si>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</si>
  <si>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</si>
  <si>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</si>
  <si>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</si>
  <si>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</si>
  <si>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</si>
  <si>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</si>
  <si>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</si>
  <si>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</si>
  <si>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</si>
  <si>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</si>
  <si>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</si>
  <si>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</si>
  <si>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</si>
  <si>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</si>
  <si>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</si>
  <si>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</si>
  <si>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</si>
  <si>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</si>
  <si>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</si>
  <si>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</si>
  <si>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</si>
  <si>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</si>
  <si>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</si>
  <si>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</si>
  <si>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</si>
  <si>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</si>
  <si>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</si>
  <si>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</si>
  <si>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</si>
  <si>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</si>
  <si>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</si>
  <si>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</si>
  <si>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</si>
  <si>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</si>
  <si>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</si>
  <si>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</si>
  <si>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</si>
  <si>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</si>
  <si>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</si>
  <si>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</si>
  <si>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</si>
  <si>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</si>
  <si>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</si>
  <si>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</si>
  <si>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</si>
  <si>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</si>
  <si>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</si>
  <si>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</si>
  <si>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</si>
  <si>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</si>
  <si>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</si>
  <si>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</si>
  <si>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</si>
  <si>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</si>
  <si>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</si>
  <si>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</si>
  <si>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</si>
  <si>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</si>
  <si>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</si>
  <si>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</si>
  <si>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</si>
  <si>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</si>
  <si>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</si>
  <si>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</si>
  <si>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</si>
  <si>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</si>
  <si>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</si>
  <si>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</si>
  <si>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</si>
  <si>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</si>
  <si>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</si>
  <si>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</si>
  <si>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</si>
  <si>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</si>
  <si>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</si>
  <si>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</si>
  <si>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</si>
  <si>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</si>
  <si>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</si>
  <si>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</si>
  <si>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</si>
  <si>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</si>
  <si>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</si>
  <si>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</si>
  <si>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</si>
  <si>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</si>
  <si>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</si>
  <si>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</si>
  <si>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</si>
  <si>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</si>
  <si>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</si>
  <si>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</si>
  <si>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</si>
  <si>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</si>
  <si>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</si>
  <si>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</si>
  <si>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</si>
  <si>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</si>
  <si>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</si>
  <si>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</si>
  <si>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</si>
  <si>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</si>
  <si>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</si>
  <si>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</si>
  <si>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</si>
  <si>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</si>
  <si>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</si>
  <si>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</si>
  <si>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</si>
  <si>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</si>
  <si>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</si>
  <si>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</si>
  <si>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</si>
  <si>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</si>
  <si>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</si>
  <si>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</si>
  <si>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</si>
  <si>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</si>
  <si>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</si>
  <si>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</si>
  <si>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</si>
  <si>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</si>
  <si>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</si>
  <si>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</si>
  <si>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</si>
  <si>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</si>
  <si>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</si>
  <si>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</si>
  <si>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</si>
  <si>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</si>
  <si>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</si>
  <si>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</si>
  <si>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</si>
  <si>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</si>
  <si>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</si>
  <si>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</si>
  <si>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</si>
  <si>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</si>
  <si>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</si>
  <si>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</si>
  <si>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</si>
  <si>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</si>
  <si>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</si>
  <si>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</si>
  <si>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</si>
  <si>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</si>
  <si>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</si>
  <si>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</si>
  <si>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</si>
  <si>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</si>
  <si>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</si>
  <si>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</si>
  <si>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</si>
  <si>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</si>
  <si>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</si>
  <si>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</si>
  <si>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</si>
  <si>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</si>
  <si>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</si>
  <si>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</si>
  <si>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</si>
  <si>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</si>
  <si>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</si>
  <si>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</si>
  <si>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</si>
  <si>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</si>
  <si>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</si>
  <si>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</si>
  <si>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</si>
  <si>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</si>
  <si>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</si>
  <si>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</si>
  <si>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</si>
  <si>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</si>
  <si>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</si>
  <si>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</si>
  <si>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</si>
  <si>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</si>
  <si>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</si>
  <si>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</si>
  <si>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</si>
  <si>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</si>
  <si>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</si>
  <si>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</si>
  <si>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</si>
  <si>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</si>
  <si>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</si>
  <si>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</si>
  <si>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</si>
  <si>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</si>
  <si>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</si>
  <si>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</si>
  <si>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</si>
  <si>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</si>
  <si>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</si>
  <si>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</si>
  <si>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</si>
  <si>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</si>
  <si>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</si>
  <si>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</si>
  <si>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</si>
  <si>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</si>
  <si>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</si>
  <si>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</si>
  <si>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</si>
  <si>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</si>
  <si>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</si>
  <si>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</si>
  <si>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</si>
  <si>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</si>
  <si>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</si>
  <si>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</si>
  <si>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</si>
  <si>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</si>
  <si>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</si>
  <si>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</si>
  <si>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</si>
  <si>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</si>
  <si>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</si>
  <si>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</si>
  <si>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</si>
  <si>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</si>
  <si>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</si>
  <si>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</si>
  <si>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</si>
  <si>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</si>
  <si>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</si>
  <si>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</si>
  <si>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</si>
  <si>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</si>
  <si>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</si>
  <si>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</si>
  <si>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</si>
  <si>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</si>
  <si>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</si>
  <si>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</si>
  <si>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</si>
  <si>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</si>
  <si>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</si>
  <si>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</si>
  <si>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</si>
  <si>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</si>
  <si>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</si>
  <si>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</si>
  <si>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</si>
  <si>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</si>
  <si>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</si>
  <si>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</si>
  <si>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</si>
  <si>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</si>
  <si>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</si>
  <si>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</si>
  <si>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</si>
  <si>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</si>
  <si>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</si>
  <si>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</si>
  <si>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</si>
  <si>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</si>
  <si>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</si>
  <si>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</si>
  <si>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</si>
  <si>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</si>
  <si>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</si>
  <si>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</si>
  <si>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</si>
  <si>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</si>
  <si>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</si>
  <si>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</si>
  <si>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</si>
  <si>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</si>
  <si>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</si>
  <si>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</si>
  <si>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</si>
  <si>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</si>
  <si>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</si>
  <si>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</si>
  <si>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</si>
  <si>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</si>
  <si>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</si>
  <si>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</si>
  <si>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</si>
  <si>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</si>
  <si>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</si>
  <si>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</si>
  <si>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</si>
  <si>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</si>
  <si>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</si>
  <si>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</si>
  <si>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</si>
  <si>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</si>
  <si>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</si>
  <si>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</si>
  <si>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</si>
  <si>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</si>
  <si>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</si>
  <si>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</si>
  <si>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</si>
  <si>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</si>
  <si>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</si>
  <si>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</si>
  <si>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</si>
  <si>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</si>
  <si>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</si>
  <si>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</si>
  <si>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</si>
  <si>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</si>
  <si>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</si>
  <si>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</si>
  <si>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</si>
  <si>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</si>
  <si>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</si>
  <si>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</si>
  <si>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</si>
  <si>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</si>
  <si>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</si>
  <si>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</si>
  <si>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</si>
  <si>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</si>
  <si>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</si>
  <si>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</si>
  <si>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</si>
  <si>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</si>
  <si>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</si>
  <si>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</si>
  <si>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</si>
  <si>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</si>
  <si>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</si>
  <si>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</si>
  <si>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</si>
  <si>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</si>
  <si>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</si>
  <si>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</si>
  <si>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</si>
  <si>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</si>
  <si>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</si>
  <si>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</si>
  <si>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</si>
  <si>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</si>
  <si>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</si>
  <si>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</si>
  <si>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</si>
  <si>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</si>
  <si>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</si>
  <si>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</si>
  <si>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</si>
  <si>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</si>
  <si>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</si>
  <si>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</si>
  <si>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</si>
  <si>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</si>
  <si>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</si>
  <si>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</si>
  <si>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</si>
  <si>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</si>
  <si>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</si>
  <si>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</si>
  <si>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</si>
  <si>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</si>
  <si>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</si>
  <si>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</si>
  <si>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</si>
  <si>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</si>
  <si>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</si>
  <si>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</si>
  <si>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</si>
  <si>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</si>
  <si>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</si>
  <si>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</si>
  <si>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</si>
  <si>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</si>
  <si>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</si>
  <si>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</si>
  <si>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</si>
  <si>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</si>
  <si>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</si>
  <si>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</si>
  <si>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</si>
  <si>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</si>
  <si>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</si>
  <si>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</si>
  <si>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</si>
  <si>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</si>
  <si>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</si>
  <si>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</si>
  <si>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</si>
  <si>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</si>
  <si>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</si>
  <si>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</si>
  <si>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</si>
  <si>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</si>
  <si>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c - zabezpečenie činnosti a úloh v roku 2025</t>
  </si>
  <si>
    <t>25FD/001</t>
  </si>
  <si>
    <t>916700341</t>
  </si>
  <si>
    <t>balená voda - prenájom stroja</t>
  </si>
  <si>
    <t>50046586</t>
  </si>
  <si>
    <t>Dolphin Central Europe, s.r.o.</t>
  </si>
  <si>
    <t>Športová hala Mladosť, s.r.o.</t>
  </si>
  <si>
    <t>25FD/003</t>
  </si>
  <si>
    <t>tenisové tréningy 1-4/2025</t>
  </si>
  <si>
    <t>TennisFun s.r.o.</t>
  </si>
  <si>
    <t>25FD/005</t>
  </si>
  <si>
    <t>prenájom priestorov 1/2025</t>
  </si>
  <si>
    <t>25FD/008</t>
  </si>
  <si>
    <t>kancel.potreby</t>
  </si>
  <si>
    <t>Lamitec, spol. s r.o.</t>
  </si>
  <si>
    <t>Alza.sk s. r. o.</t>
  </si>
  <si>
    <t>25FD/007</t>
  </si>
  <si>
    <t>2240058827</t>
  </si>
  <si>
    <t>prenájom tlačiarne 1/2025</t>
  </si>
  <si>
    <t>Konica Minolta Slovakia spol. s r. o.</t>
  </si>
  <si>
    <t>25FD/004</t>
  </si>
  <si>
    <t>vešiaky na dvere, skrinka</t>
  </si>
  <si>
    <t>IKEA Bratislava, s.r.o.</t>
  </si>
  <si>
    <t xml:space="preserve"> 25FD/006</t>
  </si>
  <si>
    <t>502025</t>
  </si>
  <si>
    <t>členské EPSI</t>
  </si>
  <si>
    <t>EPSI European Platform for Sports Innovation</t>
  </si>
  <si>
    <t>25FD/010</t>
  </si>
  <si>
    <t>ubytovanie sústredenie bežeckí lyžiari 3.2.-5.2.2025</t>
  </si>
  <si>
    <t>51043289</t>
  </si>
  <si>
    <t>Ritterstein, s. r. o.</t>
  </si>
  <si>
    <t>25FD/009</t>
  </si>
  <si>
    <t>425017</t>
  </si>
  <si>
    <t>zabezpečenie MATP Mono Ski tréningový kemp 7.-11.1.2025</t>
  </si>
  <si>
    <t>FATRA SKI, s.r.o.</t>
  </si>
  <si>
    <t>25ZF/02</t>
  </si>
  <si>
    <t>12025004</t>
  </si>
  <si>
    <t>short-track kombinézy</t>
  </si>
  <si>
    <t>44190166</t>
  </si>
  <si>
    <t>ATEX Sportswear SK, s.r.o.</t>
  </si>
  <si>
    <t>25FD/011</t>
  </si>
  <si>
    <t xml:space="preserve"> výpis z registra mimovlád.organizácií</t>
  </si>
  <si>
    <t>Ministerstvo vnútra SR</t>
  </si>
  <si>
    <t>25FD/012</t>
  </si>
  <si>
    <t>20250011</t>
  </si>
  <si>
    <t xml:space="preserve"> plnenie povinností osoby pre partnera ver.sektora - overenie identifikáci</t>
  </si>
  <si>
    <t>Advokátska kancelária Mrázovský &amp; partners, s.r.o.</t>
  </si>
  <si>
    <t>25FD/013</t>
  </si>
  <si>
    <t>4225002871</t>
  </si>
  <si>
    <t xml:space="preserve"> PHM služob.MV 1.1.-17.1.2024 </t>
  </si>
  <si>
    <t>Up Déjeuner, s. r. o.</t>
  </si>
  <si>
    <t>25FD/014</t>
  </si>
  <si>
    <t>0050173025</t>
  </si>
  <si>
    <t>prenájom MV 1/2025</t>
  </si>
  <si>
    <t>ALD Automotive Slovakia s. r. o.</t>
  </si>
  <si>
    <t>platba kartou - rentalcars</t>
  </si>
  <si>
    <t>25FD/020</t>
  </si>
  <si>
    <t>2025002</t>
  </si>
  <si>
    <t>tréningová príprava - Kevin Kopper (Svetové hry, Torino)</t>
  </si>
  <si>
    <t>Občianske združenie USMEJ SA NA MŇA</t>
  </si>
  <si>
    <t>25FD/021</t>
  </si>
  <si>
    <t>ubytovanie 27.1.-28.1.2024 - súťaž O pohár ŠO v stolnom tenise, Bytča</t>
  </si>
  <si>
    <t>34973176</t>
  </si>
  <si>
    <t>Branislav Šťastný - BRAST</t>
  </si>
  <si>
    <t>25ZF/03</t>
  </si>
  <si>
    <t>3225202352</t>
  </si>
  <si>
    <t>284 ks stravných lístkov á 6€/1ks</t>
  </si>
  <si>
    <t>56214863</t>
  </si>
  <si>
    <t>fpoho, s.r.o.</t>
  </si>
  <si>
    <t>25FD/023</t>
  </si>
  <si>
    <t>0032025</t>
  </si>
  <si>
    <t>ročný poplatok za používanie IS 2025</t>
  </si>
  <si>
    <t>40391639</t>
  </si>
  <si>
    <t>Mgr. Ľubomír Striežovský</t>
  </si>
  <si>
    <t>25OZ/004</t>
  </si>
  <si>
    <t>25004</t>
  </si>
  <si>
    <t>refundácia nákladov - strava - súťaž Bytča</t>
  </si>
  <si>
    <t>Jaroslav Čiško</t>
  </si>
  <si>
    <t>25FD/025</t>
  </si>
  <si>
    <t>2025010001</t>
  </si>
  <si>
    <t>strava - súťaž O pohár ŠO v stolnom tenise</t>
  </si>
  <si>
    <t>44862521</t>
  </si>
  <si>
    <t>Gabriela Mikulová</t>
  </si>
  <si>
    <t>25OZ/005</t>
  </si>
  <si>
    <t>refundácia nákladov - ceny na súťaž O pohár ŠO v stolnom tenise</t>
  </si>
  <si>
    <t>Patrícia Hrobáriková</t>
  </si>
  <si>
    <t>VUB1</t>
  </si>
  <si>
    <t>VUB10010047</t>
  </si>
  <si>
    <t>bank.poplatky</t>
  </si>
  <si>
    <t>VÚB, a.s.</t>
  </si>
  <si>
    <t>25FD/026</t>
  </si>
  <si>
    <t>20250001</t>
  </si>
  <si>
    <t>reprezentačný tanečný kostým - Torino</t>
  </si>
  <si>
    <t>36111465</t>
  </si>
  <si>
    <t>Arabeska, Slovenská spoločnosť pre rozvoj špeciál. gymnastiky, športu a tanca mentálne postihnutých</t>
  </si>
  <si>
    <t>25FD/028</t>
  </si>
  <si>
    <t>upratovacie služby 1/2025</t>
  </si>
  <si>
    <t>48306924</t>
  </si>
  <si>
    <t>Váš Komfort VK1 s.r.o.</t>
  </si>
  <si>
    <t>25FD/027</t>
  </si>
  <si>
    <t>vedenie účtovníctva 1/2025</t>
  </si>
  <si>
    <t>E plus J, s.r.o.</t>
  </si>
  <si>
    <t xml:space="preserve"> 25FD/030</t>
  </si>
  <si>
    <t>25200056</t>
  </si>
  <si>
    <t>prenájom príestorov 2/2025</t>
  </si>
  <si>
    <t>25FD/031</t>
  </si>
  <si>
    <t>4225005300</t>
  </si>
  <si>
    <t>PHM služob.MV 18.1.-31.1.2025</t>
  </si>
  <si>
    <t>M12025</t>
  </si>
  <si>
    <t>Hrubá mzda vyplatené osobám (zamestnancom) vrátane odvodov zamestnávateľa zamestnancov 
počet fyzických osôb 5 z toho 5 TPP 
obdobie: 1/2025</t>
  </si>
  <si>
    <t>osoba 1-5</t>
  </si>
  <si>
    <t>25FD/034</t>
  </si>
  <si>
    <t>25100011</t>
  </si>
  <si>
    <t>prenájom Hala HUŠ 1/2025</t>
  </si>
  <si>
    <t>25FD/033</t>
  </si>
  <si>
    <t>poistenie osôb 4.-6.2.2025 - sústredenie bežecké lyžovanie a snežnice</t>
  </si>
  <si>
    <t>Natália Štefanovová - ONE TRAVEL AGENCY</t>
  </si>
  <si>
    <t>športové oblečenie</t>
  </si>
  <si>
    <t>05709156</t>
  </si>
  <si>
    <t>USDistribution s.r.o.</t>
  </si>
  <si>
    <t>25PK/013</t>
  </si>
  <si>
    <t>9</t>
  </si>
  <si>
    <t xml:space="preserve"> platba kartou - ubytovanie SNV</t>
  </si>
  <si>
    <t>44541473</t>
  </si>
  <si>
    <t>Diskonto s.r.o.</t>
  </si>
  <si>
    <t>25FD/035</t>
  </si>
  <si>
    <t xml:space="preserve"> prenájom MV 2/2025</t>
  </si>
  <si>
    <t>25FD/036</t>
  </si>
  <si>
    <t>doprava 7.3.2025 - Svetové hry Torino</t>
  </si>
  <si>
    <t>47550783</t>
  </si>
  <si>
    <t>Cestovná kancelária DAKA, s.r.o.</t>
  </si>
  <si>
    <t>25FD/037</t>
  </si>
  <si>
    <t>2501103</t>
  </si>
  <si>
    <t>kuriérske služby 1/2025</t>
  </si>
  <si>
    <t>47347627</t>
  </si>
  <si>
    <t>CAREXPRESS s. r. o.</t>
  </si>
  <si>
    <t>25FD/070</t>
  </si>
  <si>
    <t>25FD/039</t>
  </si>
  <si>
    <t>550090</t>
  </si>
  <si>
    <t>kombinéza - short track - Jakub Marcinko</t>
  </si>
  <si>
    <t>PROFIspeed s.r.o.</t>
  </si>
  <si>
    <t>25FD/038</t>
  </si>
  <si>
    <t>25200058</t>
  </si>
  <si>
    <t>prenájom kancelárií 1-2/2025</t>
  </si>
  <si>
    <t>35723025</t>
  </si>
  <si>
    <t>25FD/041</t>
  </si>
  <si>
    <t>250013880</t>
  </si>
  <si>
    <t xml:space="preserve">kancel.potreby </t>
  </si>
  <si>
    <t>35710691</t>
  </si>
  <si>
    <t>25PK/014</t>
  </si>
  <si>
    <t>503</t>
  </si>
  <si>
    <t>platba kartou - strava - návšteva D.Evangelista</t>
  </si>
  <si>
    <t>52080790</t>
  </si>
  <si>
    <t>Legendhotels Slovakia s.r.o.</t>
  </si>
  <si>
    <t>25PK/015</t>
  </si>
  <si>
    <t>263</t>
  </si>
  <si>
    <t>platba kartou - parkovné</t>
  </si>
  <si>
    <t>25FD/042</t>
  </si>
  <si>
    <t>4225007817</t>
  </si>
  <si>
    <t xml:space="preserve">PHM služob.MV 1.2.-17.2.2025 </t>
  </si>
  <si>
    <t>53528654</t>
  </si>
  <si>
    <t>25FD/043</t>
  </si>
  <si>
    <t>477123</t>
  </si>
  <si>
    <t>ubytovanie David Evangelista</t>
  </si>
  <si>
    <t>25ZF/11</t>
  </si>
  <si>
    <t>doména deklaraciainkluzie.sk</t>
  </si>
  <si>
    <t>36421928</t>
  </si>
  <si>
    <t>Websupport s. r. o.</t>
  </si>
  <si>
    <t>25FD/045</t>
  </si>
  <si>
    <t>8364028126</t>
  </si>
  <si>
    <t>mobilné telefóny 1/2025</t>
  </si>
  <si>
    <t>Slovak Telekom, a.s.</t>
  </si>
  <si>
    <t>25FD/046</t>
  </si>
  <si>
    <t>460225</t>
  </si>
  <si>
    <t>razba zlatou fóliou - 50 ks</t>
  </si>
  <si>
    <t>44782144</t>
  </si>
  <si>
    <t>Prego - Mag, s. r. o.</t>
  </si>
  <si>
    <t>25OZ/007</t>
  </si>
  <si>
    <t>25007</t>
  </si>
  <si>
    <t>refundácia nákladov - podpora prípravy ZSH ŠO Turín 2025 - Feglová Barbor</t>
  </si>
  <si>
    <t>Darina Feglová</t>
  </si>
  <si>
    <t>25FD/047</t>
  </si>
  <si>
    <t>80494</t>
  </si>
  <si>
    <t>stretnutie výpravy pred ZH SO Torino - 80 osôb obed</t>
  </si>
  <si>
    <t>25FD/048</t>
  </si>
  <si>
    <t>2025004</t>
  </si>
  <si>
    <t xml:space="preserve">short-track kombinézy - ZH SO Torino </t>
  </si>
  <si>
    <t>25FD/049</t>
  </si>
  <si>
    <t>softwarové práce na tlačiarni</t>
  </si>
  <si>
    <t>25FD/050</t>
  </si>
  <si>
    <t>550125</t>
  </si>
  <si>
    <t xml:space="preserve">rukavice a helma - short track </t>
  </si>
  <si>
    <t>25FD/051</t>
  </si>
  <si>
    <t>20250239</t>
  </si>
  <si>
    <t>tlač dekrétov Turín</t>
  </si>
  <si>
    <t>35828722</t>
  </si>
  <si>
    <t>AD Sun, s.r.o.</t>
  </si>
  <si>
    <t>25FD/052</t>
  </si>
  <si>
    <t>2025145</t>
  </si>
  <si>
    <t>ubytovanie a strava - 24 osôb - sústredenie zjazdových lyžiarov Telgart</t>
  </si>
  <si>
    <t>Snowstav s.r.o.</t>
  </si>
  <si>
    <t>25FD/053</t>
  </si>
  <si>
    <t>vednie účtovníctva 2/2025</t>
  </si>
  <si>
    <t>VUB2</t>
  </si>
  <si>
    <t>VUB10020058</t>
  </si>
  <si>
    <t>25FD/055</t>
  </si>
  <si>
    <t>25200093</t>
  </si>
  <si>
    <t xml:space="preserve"> prenájom nebytových priestorov 3/2025</t>
  </si>
  <si>
    <t>25FD/057</t>
  </si>
  <si>
    <t>202512</t>
  </si>
  <si>
    <t>právne služby - vypracovanie dokumentov k zasadnutiu predsedníctva ŠOS</t>
  </si>
  <si>
    <t>56721307</t>
  </si>
  <si>
    <t>JUDr. Michaela Černáková LEGAL s. r. o.</t>
  </si>
  <si>
    <t>25FD/056</t>
  </si>
  <si>
    <t>4225010332</t>
  </si>
  <si>
    <t xml:space="preserve">PHM služob.MV 18.2.-28.2.2025 </t>
  </si>
  <si>
    <t>VUB3</t>
  </si>
  <si>
    <t>VUB10030006</t>
  </si>
  <si>
    <t>25ZF/13</t>
  </si>
  <si>
    <t xml:space="preserve"> hosting deklaraciainkluzie.sk</t>
  </si>
  <si>
    <t>25FD/059</t>
  </si>
  <si>
    <t>prenájom Hala HUŠ 2/2025</t>
  </si>
  <si>
    <t>25FD/060</t>
  </si>
  <si>
    <t>preprava osôb 2/2025 - Swechat - Bratislava 17.-18.2.2025 - návšteva D.Evangelista</t>
  </si>
  <si>
    <t>46184414</t>
  </si>
  <si>
    <t>2S GROUP, s. r. o.</t>
  </si>
  <si>
    <t>25OZ/008</t>
  </si>
  <si>
    <t>refundácia nákladov - topánky</t>
  </si>
  <si>
    <t>Gizela Billíková</t>
  </si>
  <si>
    <t>25FD/061</t>
  </si>
  <si>
    <t>25100039</t>
  </si>
  <si>
    <t>prenájom bazénu 2/2025</t>
  </si>
  <si>
    <t>25FD/063</t>
  </si>
  <si>
    <t>8365622518</t>
  </si>
  <si>
    <t xml:space="preserve"> mobilné telefóny 2/2025</t>
  </si>
  <si>
    <t>35763469</t>
  </si>
  <si>
    <t>NyNa s.r.o.</t>
  </si>
  <si>
    <t>M22025</t>
  </si>
  <si>
    <t>Hrubá mzda vyplatené osobám (zamestnancom) vrátane odvodov zamestnávateľa zamestnancov 
počet fyzických osôb 5 z toho 5 TPP 
obdobie: 2/2025</t>
  </si>
  <si>
    <t>25ZF/14</t>
  </si>
  <si>
    <t>Paysy systém 10.3.-9.4.2025</t>
  </si>
  <si>
    <t>50835271</t>
  </si>
  <si>
    <t>Paysy s. r. o.</t>
  </si>
  <si>
    <t>25FD/064</t>
  </si>
  <si>
    <t>202516</t>
  </si>
  <si>
    <t>letenky Turin 8.-16.3.2025 - 2 osoby</t>
  </si>
  <si>
    <t>25FD/075</t>
  </si>
  <si>
    <t>0050583825</t>
  </si>
  <si>
    <t>prenájom MV 3/2025</t>
  </si>
  <si>
    <t>25FD/077</t>
  </si>
  <si>
    <t>kuriérske služby 2/2025</t>
  </si>
  <si>
    <t>25FD/078</t>
  </si>
  <si>
    <t>upratovacie služby 2/2025</t>
  </si>
  <si>
    <t>25OZ/012</t>
  </si>
  <si>
    <t>refundácia nákladov - Svetové Zimné hry Torino</t>
  </si>
  <si>
    <t>Peter Bendík</t>
  </si>
  <si>
    <t>25OZ/011</t>
  </si>
  <si>
    <t>25011</t>
  </si>
  <si>
    <t>refundácia nákladov - Svetové zimné hry Torino</t>
  </si>
  <si>
    <t>Gogolová, Martina, Mgr., OLY</t>
  </si>
  <si>
    <t>25OZ/010</t>
  </si>
  <si>
    <t>25010</t>
  </si>
  <si>
    <t>Sedláčková, Veronika, Ing.</t>
  </si>
  <si>
    <t>25OZ/009</t>
  </si>
  <si>
    <t>25009</t>
  </si>
  <si>
    <t>refundácia nákladov - Zimné svetové hry Torino</t>
  </si>
  <si>
    <t>Zuzana Jakubočová</t>
  </si>
  <si>
    <t>25OZ/013</t>
  </si>
  <si>
    <t>25013</t>
  </si>
  <si>
    <t>refundácia nákladov - strava, mýto, parkovanie - Svetové zimné hry Torino</t>
  </si>
  <si>
    <t>Stanislav Gužák</t>
  </si>
  <si>
    <t>25FD/079</t>
  </si>
  <si>
    <t>386621</t>
  </si>
  <si>
    <t>ubytovanie a strava v hoteli Park Inn 6.-7.3.2025 - Zimné hry Torino /48 osôb ubyt., 52 osôb strava/</t>
  </si>
  <si>
    <t>46455141</t>
  </si>
  <si>
    <t>OMEGA Investments a.s.</t>
  </si>
  <si>
    <t>25FD/080</t>
  </si>
  <si>
    <t>tanečné lekcie v spoločenskom tanci 1-2/2025 - 16 osôb</t>
  </si>
  <si>
    <t>48484555</t>
  </si>
  <si>
    <t>OZ MODRAK</t>
  </si>
  <si>
    <t>25FD/081</t>
  </si>
  <si>
    <t>4225012792</t>
  </si>
  <si>
    <t xml:space="preserve">PHM služob.MV 1.3.-17.3.2025 </t>
  </si>
  <si>
    <t>25FD/082</t>
  </si>
  <si>
    <t>šport.oblečenie pre krasokorčuliara - Adam Hrabčák (Svetové Zimné hry Torino</t>
  </si>
  <si>
    <t>50293958</t>
  </si>
  <si>
    <t>GYML s. r. o.</t>
  </si>
  <si>
    <t>25PK/032</t>
  </si>
  <si>
    <t>405</t>
  </si>
  <si>
    <t xml:space="preserve">platba kartou - telefón iPhone 16 Pro Max </t>
  </si>
  <si>
    <t>25OZ/016</t>
  </si>
  <si>
    <t>25016</t>
  </si>
  <si>
    <t>refundácia nákladov - Svetové zimné hry Torino - strava /fotograf/</t>
  </si>
  <si>
    <t>Tibor Géci</t>
  </si>
  <si>
    <t>25FD/086</t>
  </si>
  <si>
    <t>77202577</t>
  </si>
  <si>
    <t xml:space="preserve">mediálne služby - Svetové zimné hry Torino </t>
  </si>
  <si>
    <t>Mgr. Karol Jakubovič</t>
  </si>
  <si>
    <t>25FD/085</t>
  </si>
  <si>
    <t>mediálne služby - Svetové zimné hry Torino</t>
  </si>
  <si>
    <t>Matej Droppa - PC-LM</t>
  </si>
  <si>
    <t>25FD/084</t>
  </si>
  <si>
    <t>25200098</t>
  </si>
  <si>
    <t>prenájom kancelárií 3/2025</t>
  </si>
  <si>
    <t>25FD/083</t>
  </si>
  <si>
    <t>fotograf.práce - Svetové Zimné hry Torino</t>
  </si>
  <si>
    <t>25OZ/015</t>
  </si>
  <si>
    <t>25015</t>
  </si>
  <si>
    <t>refundácia nákladov - strava /médiá/ - Zimné Svetové hry</t>
  </si>
  <si>
    <t>Karol Jakubovič</t>
  </si>
  <si>
    <t>25FD/087</t>
  </si>
  <si>
    <t>250012944</t>
  </si>
  <si>
    <t>25.3.2025</t>
  </si>
  <si>
    <t>25FD/088</t>
  </si>
  <si>
    <t>2025001</t>
  </si>
  <si>
    <t>technické zabezpečenie svetového ambasádora MATP SKI - Dolinský Michal</t>
  </si>
  <si>
    <t>PLUSKI - Centrum handicapovaných lyžiarov Slovenska</t>
  </si>
  <si>
    <t>25FD/091</t>
  </si>
  <si>
    <t>26.3.2025</t>
  </si>
  <si>
    <t>kameramanské práce 7.-16.3.2025 - Svetové zimné hry Turín 2025</t>
  </si>
  <si>
    <t>Stanislav Gužák - ÚSMEV</t>
  </si>
  <si>
    <t>25PK/035</t>
  </si>
  <si>
    <t>394</t>
  </si>
  <si>
    <t>27.3.2025</t>
  </si>
  <si>
    <t>platba kartou - doposielanie pošty na novú adresu</t>
  </si>
  <si>
    <t>36631124</t>
  </si>
  <si>
    <t>25OZ/017</t>
  </si>
  <si>
    <t>25017</t>
  </si>
  <si>
    <t>28.3.2025</t>
  </si>
  <si>
    <t>refundácia nákladov - teplovzdušná pištoľ na voskovanie bežiek</t>
  </si>
  <si>
    <t>Jana Horváthová</t>
  </si>
  <si>
    <t>25FD/092</t>
  </si>
  <si>
    <t>vosk na lyže pre bežeckých lyžiarov</t>
  </si>
  <si>
    <t>40369340</t>
  </si>
  <si>
    <t>Bc. Vlastimil Koudela - EK SKI</t>
  </si>
  <si>
    <t>25PK/036</t>
  </si>
  <si>
    <t>25036</t>
  </si>
  <si>
    <t xml:space="preserve"> platba kartou - poštovné</t>
  </si>
  <si>
    <t>25PK/037</t>
  </si>
  <si>
    <t>25037</t>
  </si>
  <si>
    <t>25ZF/15</t>
  </si>
  <si>
    <t>25100759</t>
  </si>
  <si>
    <t>31.3.2025</t>
  </si>
  <si>
    <t>Paysy systém 10.4.-9.4.2025</t>
  </si>
  <si>
    <t>25FD/093</t>
  </si>
  <si>
    <t>202509</t>
  </si>
  <si>
    <t>servisné práce a montáž roletiek a žalúzií</t>
  </si>
  <si>
    <t>Igor Vojtek - GRIF</t>
  </si>
  <si>
    <t>VUB10030101</t>
  </si>
  <si>
    <t>25FD/094</t>
  </si>
  <si>
    <t>1.4.2025</t>
  </si>
  <si>
    <t>športová fľaša - 26 ks</t>
  </si>
  <si>
    <t>47184281</t>
  </si>
  <si>
    <t>STARM s.r.o.</t>
  </si>
  <si>
    <t>25FD/096</t>
  </si>
  <si>
    <t>25100044</t>
  </si>
  <si>
    <t>prenájom bazénu 3/2025</t>
  </si>
  <si>
    <t>25FD/097</t>
  </si>
  <si>
    <t>25100048</t>
  </si>
  <si>
    <t>prenájom Hala HUŠ 3/2025</t>
  </si>
  <si>
    <t>25FD/098</t>
  </si>
  <si>
    <t>250100011</t>
  </si>
  <si>
    <t>ednie účtovníctva 3/2025</t>
  </si>
  <si>
    <t>OFFICE MOUSE s.r.o.</t>
  </si>
  <si>
    <t>M32025</t>
  </si>
  <si>
    <t>Hrubá mzda vyplatené osobám (zamestnancom) vrátane odvodov zamestnávateľa zamestnancov 
počet fyzických osôb 5 z toho 5 TPP 
obdobie: 3/2025</t>
  </si>
  <si>
    <t>25OZ/019</t>
  </si>
  <si>
    <t>refundácia nákladov - doprava zdravotníka na M-SR vo florbale</t>
  </si>
  <si>
    <t>25ZF/16</t>
  </si>
  <si>
    <t>3225209165</t>
  </si>
  <si>
    <t>4.4.2025</t>
  </si>
  <si>
    <t>83 ks str.lístkov á 6,60€/1ks</t>
  </si>
  <si>
    <t>25FD/108</t>
  </si>
  <si>
    <t>0012025</t>
  </si>
  <si>
    <t>športový odborník - rozdhoca M- florbal</t>
  </si>
  <si>
    <t>Ondrej Bihál</t>
  </si>
  <si>
    <t>25FD/110</t>
  </si>
  <si>
    <t>202501</t>
  </si>
  <si>
    <t xml:space="preserve"> stravné (réžia) - 55 obedov - M-SR florbal</t>
  </si>
  <si>
    <t>Základná škola Ľudovíta Štúra, Komenského 1/A, Modra</t>
  </si>
  <si>
    <t>25FD/109</t>
  </si>
  <si>
    <t>202502</t>
  </si>
  <si>
    <t>stravné - 55 obedov - M-SR florbal</t>
  </si>
  <si>
    <t>25FD/105</t>
  </si>
  <si>
    <t>4225015391</t>
  </si>
  <si>
    <t xml:space="preserve">PHM služob.MV 18.3.-31.3.2025 </t>
  </si>
  <si>
    <t>25FD/106</t>
  </si>
  <si>
    <t>2025025</t>
  </si>
  <si>
    <t>upratovacie služby 3/2025</t>
  </si>
  <si>
    <t>25FD/100</t>
  </si>
  <si>
    <t>2025018</t>
  </si>
  <si>
    <t>športový workshop so simulátorom autizmu</t>
  </si>
  <si>
    <t>31747973</t>
  </si>
  <si>
    <t>Spoločnosť na pomoc osobám s autizmom</t>
  </si>
  <si>
    <t>25FD/107</t>
  </si>
  <si>
    <t>2025038</t>
  </si>
  <si>
    <t>služby TPO a ABT 1-3/2025</t>
  </si>
  <si>
    <t>44699891</t>
  </si>
  <si>
    <t>PROHAS, s.r.o.</t>
  </si>
  <si>
    <t>25FD/112</t>
  </si>
  <si>
    <t>ubytovanie so stravou - 30 osôb - M-SR florbal</t>
  </si>
  <si>
    <t>M.K.M. TRADING, spol. s r.o.</t>
  </si>
  <si>
    <t>25FD/113</t>
  </si>
  <si>
    <t>2025061</t>
  </si>
  <si>
    <t>preprava osôb 3/2025 - Swechat - Bratislava 8.3.,13.3.2025 - Zimné svetov</t>
  </si>
  <si>
    <t>25FD/114</t>
  </si>
  <si>
    <t>fotograf.práce - M-SR Florbal</t>
  </si>
  <si>
    <t>44699859</t>
  </si>
  <si>
    <t>25FD/115</t>
  </si>
  <si>
    <t>20250004</t>
  </si>
  <si>
    <t>obedové občerstvenie - Škoľské maratónske hry</t>
  </si>
  <si>
    <t>WaySub s. r. o.</t>
  </si>
  <si>
    <t>25FD/120</t>
  </si>
  <si>
    <t>250029206</t>
  </si>
  <si>
    <t>25FD/11</t>
  </si>
  <si>
    <t>mobilné telefóny 3/2025</t>
  </si>
  <si>
    <t>25ZF/17</t>
  </si>
  <si>
    <t>7612500077</t>
  </si>
  <si>
    <t>tričká a mikiny - ME v triatlone</t>
  </si>
  <si>
    <t>25FD/104</t>
  </si>
  <si>
    <t>25200131</t>
  </si>
  <si>
    <t>prenájom nebytových priestorov 4/2025</t>
  </si>
  <si>
    <t>25FD/103</t>
  </si>
  <si>
    <t>25FD/101</t>
  </si>
  <si>
    <t>25200134</t>
  </si>
  <si>
    <t>prenájom kancelárií 4/2025</t>
  </si>
  <si>
    <t>25FD/099</t>
  </si>
  <si>
    <t>2025006</t>
  </si>
  <si>
    <t>tenisové tréningy 5-6/2025</t>
  </si>
  <si>
    <t>45505462</t>
  </si>
  <si>
    <t>25FD/121</t>
  </si>
  <si>
    <t>0050810225</t>
  </si>
  <si>
    <t>prenájom MV 4/2025</t>
  </si>
  <si>
    <t>47977329</t>
  </si>
  <si>
    <t>25FD/125</t>
  </si>
  <si>
    <t>2250001879</t>
  </si>
  <si>
    <t>prenájom tlačiarne 2-3/2025</t>
  </si>
  <si>
    <t>31338551</t>
  </si>
  <si>
    <t>25FD/124</t>
  </si>
  <si>
    <t>2250001880</t>
  </si>
  <si>
    <t>vyúčtovanie spotreby tlačiarne 1-3/2025</t>
  </si>
  <si>
    <t>25FD/123</t>
  </si>
  <si>
    <t>prenájom tlačiarne 4/2025</t>
  </si>
  <si>
    <t>25FD/127</t>
  </si>
  <si>
    <t>administrácia web stránky 1-3/2025</t>
  </si>
  <si>
    <t>50606719</t>
  </si>
  <si>
    <t>TST service PD s.r.o.</t>
  </si>
  <si>
    <t>25FD/130</t>
  </si>
  <si>
    <t xml:space="preserve">PHM služob.MV 1.4.-17.4.2025 </t>
  </si>
  <si>
    <t>25FD/129</t>
  </si>
  <si>
    <t>25200100</t>
  </si>
  <si>
    <t>prenájom nebytových priestorov 3/2025</t>
  </si>
  <si>
    <t>25OZ/021</t>
  </si>
  <si>
    <t>efundácia nákladov - občerstvenie - M-SR Florbal</t>
  </si>
  <si>
    <t>Mgr. Romana Miškovská</t>
  </si>
  <si>
    <t>25ZF/18</t>
  </si>
  <si>
    <t>Paysy systém 10.5.-9.6.2025</t>
  </si>
  <si>
    <t>25FD/132</t>
  </si>
  <si>
    <t xml:space="preserve"> medaile - 24 ks, odznak 40 ks, stuha s potlačou 64 ks</t>
  </si>
  <si>
    <t>Jana Vohryzková</t>
  </si>
  <si>
    <t>25FD/134</t>
  </si>
  <si>
    <t>25ZF/19</t>
  </si>
  <si>
    <t>70% záloha na podujatie 15.-19.5.2025 - triatlon</t>
  </si>
  <si>
    <t>X-BIONIC® SPHERE a.s.</t>
  </si>
  <si>
    <t>VUB4</t>
  </si>
  <si>
    <t>VUB10040054</t>
  </si>
  <si>
    <t>30.4.2025</t>
  </si>
  <si>
    <t>25FD/138</t>
  </si>
  <si>
    <t>prenájom kancelárií 5/2025</t>
  </si>
  <si>
    <t>prenájom nebytových priestorov 5/2025</t>
  </si>
  <si>
    <t>25FD/136</t>
  </si>
  <si>
    <t>25FD/144</t>
  </si>
  <si>
    <t>upratovacie služby 4/2025</t>
  </si>
  <si>
    <t>25FD/142</t>
  </si>
  <si>
    <t>prenájom Hala HUŠ 4/2025</t>
  </si>
  <si>
    <t>25FD/141</t>
  </si>
  <si>
    <t>25100064</t>
  </si>
  <si>
    <t>prenájom bazénu 4/2025</t>
  </si>
  <si>
    <t>25FD/140</t>
  </si>
  <si>
    <t>vednie účtovníctva 4/2025</t>
  </si>
  <si>
    <t>25FD/139</t>
  </si>
  <si>
    <t>PHM služob.MV 18.4.-30.4.2025</t>
  </si>
  <si>
    <t>25FD/145</t>
  </si>
  <si>
    <t>mobilné telefóny 4/2025</t>
  </si>
  <si>
    <t>25FD/146</t>
  </si>
  <si>
    <t>prenájom MV 5/2025</t>
  </si>
  <si>
    <t>25ZF/20</t>
  </si>
  <si>
    <t>315 ks str.lístkov á 6,60€/1ks</t>
  </si>
  <si>
    <t>M42025</t>
  </si>
  <si>
    <t>Hrubá mzda vyplatené osobám (zamestnancom) vrátane odvodov zamestnávateľa zamestnancov 
počet fyzických osôb 5 z toho 5 TPP 
obdobie: 4/2025</t>
  </si>
  <si>
    <t>25FD/148</t>
  </si>
  <si>
    <t>tanečné lekcie v spoločenskom tanci 3-4/2025 - 18 osôb</t>
  </si>
  <si>
    <t>25FD/149</t>
  </si>
  <si>
    <t>tlač samolepky, poďakovania</t>
  </si>
  <si>
    <t>25FD/150</t>
  </si>
  <si>
    <t>prenájom tlačiarne 5/2025</t>
  </si>
  <si>
    <t>25ZF/21</t>
  </si>
  <si>
    <t xml:space="preserve">80% záloha na podujatie - sústredenie </t>
  </si>
  <si>
    <t>25FD/151</t>
  </si>
  <si>
    <t>2x cyklistické dresy - ME triatlon</t>
  </si>
  <si>
    <t>25FD/153</t>
  </si>
  <si>
    <t>audit RUZ za rok 2024 a overenie Výročnej správy s účt.závierkou za rok 2024</t>
  </si>
  <si>
    <t>BASTA AUDIT s.r.o.</t>
  </si>
  <si>
    <t>25FD/154</t>
  </si>
  <si>
    <t xml:space="preserve">PHM služob.MV 1.5.-17.5.2025 </t>
  </si>
  <si>
    <t>25PK/044</t>
  </si>
  <si>
    <t>platba kartou - občerstvenie Triatlon</t>
  </si>
  <si>
    <t>BILLA s.r.o.</t>
  </si>
  <si>
    <t>25FD/156</t>
  </si>
  <si>
    <t>letenky Cyprus  21.-24.10.2025 - 2 osoby - športová konferencia</t>
  </si>
  <si>
    <t>25PK/045</t>
  </si>
  <si>
    <t>platba kartou - materiál sústredenie MATP</t>
  </si>
  <si>
    <t>ENTO Železiarstvo, s.r.o.</t>
  </si>
  <si>
    <t>25FD/158</t>
  </si>
  <si>
    <t>fotograf.práce - YA MATP</t>
  </si>
  <si>
    <t>25FD/157</t>
  </si>
  <si>
    <t>služby technického delegáta - ME triatlon</t>
  </si>
  <si>
    <t>Thomas Klingler</t>
  </si>
  <si>
    <t>25FD/159</t>
  </si>
  <si>
    <t>právne služby 4-5/2025</t>
  </si>
  <si>
    <t>JUDr. Ing. Jana Černáková, PhD.</t>
  </si>
  <si>
    <t>25ZF/22</t>
  </si>
  <si>
    <t>Paysy systém 10.6.-9.7.2025</t>
  </si>
  <si>
    <t>25FD/160</t>
  </si>
  <si>
    <t>25PK/046</t>
  </si>
  <si>
    <t>platba kartou - koberec, hranoly - Boccia</t>
  </si>
  <si>
    <t>HORNBACH - Baumarkt SK spol. s r.o.</t>
  </si>
  <si>
    <t>25PK/047</t>
  </si>
  <si>
    <t>platba kartou - hranoly - ihrisko Boccia</t>
  </si>
  <si>
    <t>Ondrej Sandtner US ATYP</t>
  </si>
  <si>
    <t>25PK/048</t>
  </si>
  <si>
    <t>28.5.2025</t>
  </si>
  <si>
    <t xml:space="preserve"> platba kartou - materiál Boccia</t>
  </si>
  <si>
    <t>11692901</t>
  </si>
  <si>
    <t>25FD/162</t>
  </si>
  <si>
    <t>réžia- 65 osbedov - M-SR Boccia, Modra 28.5.2025</t>
  </si>
  <si>
    <t>25FD/161</t>
  </si>
  <si>
    <t>strava - 65 osbedov - M-SR Boccia, Modra 28.5.2025</t>
  </si>
  <si>
    <t>25FD/165</t>
  </si>
  <si>
    <t>ubytovanie a strava M-SR Boccia, Modra - 23 osôb</t>
  </si>
  <si>
    <t>17331463</t>
  </si>
  <si>
    <t>25FD/164</t>
  </si>
  <si>
    <t>ubytovanie a strava, prenájom priestorov - ME Triatlon</t>
  </si>
  <si>
    <t>VUB5</t>
  </si>
  <si>
    <t>VUB10050044</t>
  </si>
  <si>
    <t>31.5.2025</t>
  </si>
  <si>
    <t>VUB6</t>
  </si>
  <si>
    <t>VUB10060001</t>
  </si>
  <si>
    <t>2.6.2025</t>
  </si>
  <si>
    <t>popl.za výpisu k PK</t>
  </si>
  <si>
    <t>25FD/178</t>
  </si>
  <si>
    <t>registračný poplatok 2025 - 97 USD</t>
  </si>
  <si>
    <t xml:space="preserve">Special Olympics, Inc. </t>
  </si>
  <si>
    <t>VUB10060003</t>
  </si>
  <si>
    <t>3.6.2025</t>
  </si>
  <si>
    <t>popl.za platbu do zahraničia</t>
  </si>
  <si>
    <t>25FD/171</t>
  </si>
  <si>
    <t>upratovacie služby 5/2025</t>
  </si>
  <si>
    <t>25FD/168</t>
  </si>
  <si>
    <t>vednie účtovníctva 5/2025</t>
  </si>
  <si>
    <t>25FD/173</t>
  </si>
  <si>
    <t>prenájom Hala HUŠ 5/2025</t>
  </si>
  <si>
    <t>25FD/166</t>
  </si>
  <si>
    <t>športová fľaša 65 ks, tlač tričiek a mikín</t>
  </si>
  <si>
    <t>25FD/175</t>
  </si>
  <si>
    <t>prenájom kancelárií 6/2025</t>
  </si>
  <si>
    <t>25FD/176</t>
  </si>
  <si>
    <t>prenájom nebytových priestorov 6/2025</t>
  </si>
  <si>
    <t>25FD/169</t>
  </si>
  <si>
    <t>zhotovenie fotografií a videa - ME triatlon</t>
  </si>
  <si>
    <t>Peter Csonka - Peter Csonka production</t>
  </si>
  <si>
    <t>25FD/170</t>
  </si>
  <si>
    <t xml:space="preserve">PHM služob.MV 18.5.-31.5.2025 </t>
  </si>
  <si>
    <t>25FD/174</t>
  </si>
  <si>
    <t>prenájom bazén 5/2025</t>
  </si>
  <si>
    <t>25FD/179</t>
  </si>
  <si>
    <t>ubytovanie a prenájom priestorov -YA + MATP camp 19.-22.5.2025</t>
  </si>
  <si>
    <t>25FD/183</t>
  </si>
  <si>
    <t>certifikáty - odmeny športovci a tréneri</t>
  </si>
  <si>
    <t>25FD/182</t>
  </si>
  <si>
    <t>mobilné telefóny 5/2025</t>
  </si>
  <si>
    <t>25FD/184</t>
  </si>
  <si>
    <t>prenájom MV 6/2025</t>
  </si>
  <si>
    <t>25FD/185</t>
  </si>
  <si>
    <t>fotograf.práce - Zasadnutie VZ 5.6.2025</t>
  </si>
  <si>
    <t>25FD/187</t>
  </si>
  <si>
    <t>preprava osôb  -Bratislava - Šamorín ME Triatlon</t>
  </si>
  <si>
    <t>25FD/18</t>
  </si>
  <si>
    <t>preprava osôb  - Swechat - Bratislava ME Triatlon</t>
  </si>
  <si>
    <t>25FD/189</t>
  </si>
  <si>
    <t>Valné zhromaždenie ŠOS - 88 osôb - občerstvenie</t>
  </si>
  <si>
    <t>M52025</t>
  </si>
  <si>
    <t>Hrubá mzda vyplatené osobám (zamestnancom) vrátane odvodov zamestnávateľa zamestnancov 
počet fyzických osôb 5 z toho 5 TPP 
obdobie: 5/2025</t>
  </si>
  <si>
    <t>25FD/191</t>
  </si>
  <si>
    <t xml:space="preserve"> kuriérske služby 5/2025</t>
  </si>
  <si>
    <t>25FD/190</t>
  </si>
  <si>
    <t>fotograf.práce - M-SR Boccia</t>
  </si>
  <si>
    <t>25FD/192</t>
  </si>
  <si>
    <t>prenájom tlačiarne 6/2025</t>
  </si>
  <si>
    <t>alné zhromaždenie ŠOS - 88 osôb - parkovné</t>
  </si>
  <si>
    <t>25FD/196</t>
  </si>
  <si>
    <t>prenájom tlačiarne - vyúčtované služby 4-5/2025</t>
  </si>
  <si>
    <t>25FD/198</t>
  </si>
  <si>
    <t>tréningový plavecký proces počas sústredenia YA a MATP v termíne 19.-22.5.2025</t>
  </si>
  <si>
    <t>Športový klub SPECIAL STARS</t>
  </si>
  <si>
    <t>25FD/197</t>
  </si>
  <si>
    <t xml:space="preserve">strava - M-SR plávanie </t>
  </si>
  <si>
    <t>Zdeněk Mikulec</t>
  </si>
  <si>
    <t>25PK/050</t>
  </si>
  <si>
    <t>platba kartou - poštovné</t>
  </si>
  <si>
    <t>tréningový plavecký proces počas sústredenia YA a MATP v termíne 19.-22.5.2025 - doplatok</t>
  </si>
  <si>
    <t>25FD/199</t>
  </si>
  <si>
    <t>ubytovanie a strava 18.-19.6.2025 - 42 osôb /M-SR plávanie/</t>
  </si>
  <si>
    <t>55197191</t>
  </si>
  <si>
    <t>BECKOVSKÁ 6847 s.r.o.</t>
  </si>
  <si>
    <t>25PK/052</t>
  </si>
  <si>
    <t xml:space="preserve">platba kartou - poštovné </t>
  </si>
  <si>
    <t>25PK/053</t>
  </si>
  <si>
    <t>platba kartou - správny poplatok</t>
  </si>
  <si>
    <t>25FD/201</t>
  </si>
  <si>
    <t>fotograf.práce - M-SR plávanie</t>
  </si>
  <si>
    <t>25FD/200</t>
  </si>
  <si>
    <t xml:space="preserve">PHM služob.MV 1.6.-17.6.2025 </t>
  </si>
  <si>
    <t>25ZF/23</t>
  </si>
  <si>
    <t>ubytovanie - tenisový a bedmintonový kemp 27.6.-29.6.2025</t>
  </si>
  <si>
    <t>HOTEL BLUE s. r. o.</t>
  </si>
  <si>
    <t>25ZF/24</t>
  </si>
  <si>
    <t>Paysy systém 10.7.-9.8.2025</t>
  </si>
  <si>
    <t>25FD/204</t>
  </si>
  <si>
    <t>právne služby 6/2025</t>
  </si>
  <si>
    <t>VUB10060054</t>
  </si>
  <si>
    <t>30.6.2025</t>
  </si>
  <si>
    <t>25FD/210</t>
  </si>
  <si>
    <t>Úhrada faktúry</t>
  </si>
  <si>
    <t>odvody do ZP 06/25</t>
  </si>
  <si>
    <t>DÔVERA zdravotná poisťovňa, a. s.</t>
  </si>
  <si>
    <t>25FD/207</t>
  </si>
  <si>
    <t>upratovanie 06/2025</t>
  </si>
  <si>
    <t>25FD/211</t>
  </si>
  <si>
    <t>PHM služobných vozidiel 18.-30.06.2025</t>
  </si>
  <si>
    <t>25IN00019</t>
  </si>
  <si>
    <t>mzda 06/25</t>
  </si>
  <si>
    <t>Union zdravotná poisťovňa, a.s.</t>
  </si>
  <si>
    <t>odvody do SP 06/25</t>
  </si>
  <si>
    <t>Sociálna poisťovňa</t>
  </si>
  <si>
    <t>25OZ/084</t>
  </si>
  <si>
    <t>refundácia vstupenky do xbionic sphere - plávanie</t>
  </si>
  <si>
    <t>Vargová</t>
  </si>
  <si>
    <t>25FD/224</t>
  </si>
  <si>
    <t>2025/086</t>
  </si>
  <si>
    <t>služby TPO a ABT 4-6/2025</t>
  </si>
  <si>
    <t>25FD/234</t>
  </si>
  <si>
    <t>prenájom Hala HUŠ 06/25</t>
  </si>
  <si>
    <t>25FD/229</t>
  </si>
  <si>
    <t>mobilné telefóny 06/25</t>
  </si>
  <si>
    <t>25FD/223</t>
  </si>
  <si>
    <t>prenájom tlačiarne - vyúčtovanie 06/25</t>
  </si>
  <si>
    <t>25FD/232</t>
  </si>
  <si>
    <t>prenájom nebytových priestorov TC39 - 7/25</t>
  </si>
  <si>
    <t>25FD/233</t>
  </si>
  <si>
    <t>prenájom bazén 06/25</t>
  </si>
  <si>
    <t>25FD/205</t>
  </si>
  <si>
    <t>V2025187</t>
  </si>
  <si>
    <t>oceňovacie stužky - 4.-8.miesto /360 ks/</t>
  </si>
  <si>
    <t>Skiller s. r. o.</t>
  </si>
  <si>
    <t>25FD/208</t>
  </si>
  <si>
    <t>vednie účtovníctva 6/2025</t>
  </si>
  <si>
    <t>OFFICE MOUSE s. r. o.</t>
  </si>
  <si>
    <t>25FD/230</t>
  </si>
  <si>
    <t>prenájom nebytových priestorov kancelárie- 7/25</t>
  </si>
  <si>
    <t>preddavky za daň zo závislej činnosti 06/25</t>
  </si>
  <si>
    <t>Daňový úrad bratislava</t>
  </si>
  <si>
    <t>25IN00020</t>
  </si>
  <si>
    <t>25FD/239</t>
  </si>
  <si>
    <t>kancelárske potreby</t>
  </si>
  <si>
    <t>25FD/220</t>
  </si>
  <si>
    <t>org.tech.príprava a relizácia súťaže v jazdectve</t>
  </si>
  <si>
    <t>PARADREZÚRA EXCELENT</t>
  </si>
  <si>
    <t>25fd/236</t>
  </si>
  <si>
    <t>005-15085/25</t>
  </si>
  <si>
    <t>prenájom služobných vozidiel 07/25</t>
  </si>
  <si>
    <t>25FD/217</t>
  </si>
  <si>
    <t>prenájom áut do dejiska SZŠO Turín 2025</t>
  </si>
  <si>
    <t>MN BEAT s. r. o.</t>
  </si>
  <si>
    <t>25FD/251</t>
  </si>
  <si>
    <t>zabezpečenie tréningové procesu volejbal 23.5.-11.7.2025</t>
  </si>
  <si>
    <t>Martin Nemec</t>
  </si>
  <si>
    <t>25FD/212</t>
  </si>
  <si>
    <t>PHM služobných vozidiel 1.-17.07.2025</t>
  </si>
  <si>
    <t>25FD/240</t>
  </si>
  <si>
    <t>administrácia webstránky 04-06/2025</t>
  </si>
  <si>
    <t>Silvia Oravcová - 73,8 PRODUCTION</t>
  </si>
  <si>
    <t>VÚB100070045</t>
  </si>
  <si>
    <t>Bankové poplatky - zmena podpisového vzoru</t>
  </si>
  <si>
    <t>25FD/255</t>
  </si>
  <si>
    <t>adobe pc program</t>
  </si>
  <si>
    <t>Adobe Systems Software Ireland Ltd.</t>
  </si>
  <si>
    <t>25FD/215</t>
  </si>
  <si>
    <t>prenájom tlačiarne 07/25</t>
  </si>
  <si>
    <t>25ZF/26</t>
  </si>
  <si>
    <t>preddavok paysy systém 10.8.-9.9.2025</t>
  </si>
  <si>
    <t>VÚB10070045</t>
  </si>
  <si>
    <t>VÚB10070047</t>
  </si>
  <si>
    <t>Bankové poplatky</t>
  </si>
  <si>
    <t>VÚB10070048</t>
  </si>
  <si>
    <t>VÚB10070049</t>
  </si>
  <si>
    <t>VÚB10070050</t>
  </si>
  <si>
    <t>25PK/058</t>
  </si>
  <si>
    <t>víza do USA Talarčíková 21 USD</t>
  </si>
  <si>
    <t>U.S. Customs and Border Protection</t>
  </si>
  <si>
    <t>25FD/243</t>
  </si>
  <si>
    <t>prenájom tlačiarne - vyúčtovanie 07/25</t>
  </si>
  <si>
    <t>25FD/244</t>
  </si>
  <si>
    <t>fotografické práce - MSR jazdectvo 2025</t>
  </si>
  <si>
    <t>25FD/245</t>
  </si>
  <si>
    <t>upratovanie 07/25</t>
  </si>
  <si>
    <t>25IN00023</t>
  </si>
  <si>
    <t>Úhrada SP 07/25</t>
  </si>
  <si>
    <t>mzda 07/25</t>
  </si>
  <si>
    <t>odvody do ZP 07/25</t>
  </si>
  <si>
    <t>Preddavky zo závislej činnosťi 07/25</t>
  </si>
  <si>
    <t>25FD/246</t>
  </si>
  <si>
    <t>PHM do služ. vozidla 18.-31.7.2025</t>
  </si>
  <si>
    <t>25FD/250</t>
  </si>
  <si>
    <t>prenájom športových zariadení 7/2025</t>
  </si>
  <si>
    <t>25FD/248</t>
  </si>
  <si>
    <t>prenájom nebytových priestorov 8/2025 - TC39</t>
  </si>
  <si>
    <t>25FD/252</t>
  </si>
  <si>
    <t>mobilné telefóny 7/2025</t>
  </si>
  <si>
    <t>25FD/254</t>
  </si>
  <si>
    <t>005-17534/25</t>
  </si>
  <si>
    <t>prenájom MV 8/2025</t>
  </si>
  <si>
    <t>25FD/257</t>
  </si>
  <si>
    <t>hostin 03.09.25-04.09.2026 uhradené zálohovo</t>
  </si>
  <si>
    <t>25FD/256</t>
  </si>
  <si>
    <t>Prenájom tlačiaren 08/25</t>
  </si>
  <si>
    <t>25FD/282</t>
  </si>
  <si>
    <t>platba kartou - ADOBE PC program 10.8.-9.9.25</t>
  </si>
  <si>
    <t>25FD/247</t>
  </si>
  <si>
    <t>prenájom nebytových priestorov+energie 8/2025 - kancelárie</t>
  </si>
  <si>
    <t>25FD/258</t>
  </si>
  <si>
    <t>FA202578</t>
  </si>
  <si>
    <t>letenky 19.-21.9.2025 Vieden Barcelona - tomecek,ispold,babu</t>
  </si>
  <si>
    <t>25FD/262</t>
  </si>
  <si>
    <t>vyúčt.fa - stravné lístky 09-12/25 3x78ks*7,50 eur+služba</t>
  </si>
  <si>
    <t>25FD/261</t>
  </si>
  <si>
    <t>PHM do služ. vozidla 1.-17.8.2025</t>
  </si>
  <si>
    <t>VÚB10080025</t>
  </si>
  <si>
    <t>VÚB10080026</t>
  </si>
  <si>
    <t>25ZF/33</t>
  </si>
  <si>
    <t>Preddavok paysy systém 10.9.-9.10.2025</t>
  </si>
  <si>
    <t>25IN00037</t>
  </si>
  <si>
    <t>Úhrada ZP 08/2025</t>
  </si>
  <si>
    <t>25FD/271</t>
  </si>
  <si>
    <t>tréningy športovcov v tancoch 05+06/2025</t>
  </si>
  <si>
    <t>Úhrada dane z príjmov zo závislej činnosti 08/2025</t>
  </si>
  <si>
    <t>Daňový úrad Bratislava</t>
  </si>
  <si>
    <t>Úhrada mzdy 08/2025</t>
  </si>
  <si>
    <t>Úhrada SP 08/2025</t>
  </si>
  <si>
    <t>25FD/272</t>
  </si>
  <si>
    <t>prenájom tlačiarne - vyúčtované služby 08/2025</t>
  </si>
  <si>
    <t>25FD/273</t>
  </si>
  <si>
    <t>kanceláske potreby -kábel, disky- platba kartou</t>
  </si>
  <si>
    <t>25FD/266</t>
  </si>
  <si>
    <r>
      <rPr>
        <sz val="11"/>
        <rFont val="Calibri"/>
        <family val="2"/>
        <scheme val="minor"/>
      </rPr>
      <t>konferencia poplatok</t>
    </r>
    <r>
      <rPr>
        <sz val="11"/>
        <color theme="1"/>
        <rFont val="Calibri"/>
        <family val="2"/>
        <scheme val="minor"/>
      </rPr>
      <t xml:space="preserve"> Gogoľová, Sedláčková - SC 21.-24.10.2025</t>
    </r>
  </si>
  <si>
    <t>Special Olympis Cyprus</t>
  </si>
  <si>
    <t>25FD/263</t>
  </si>
  <si>
    <t>25FD/267</t>
  </si>
  <si>
    <t>mobilné telefóny 8/2025 + splátka zariadení</t>
  </si>
  <si>
    <t>25FD/269</t>
  </si>
  <si>
    <t>prenájom nebytových priestorov 9/2025 - TC39</t>
  </si>
  <si>
    <t>25FD/268</t>
  </si>
  <si>
    <t>prenájom nebytových priestorov+energie 9/2025 - kancelárie</t>
  </si>
  <si>
    <t>25FD/264</t>
  </si>
  <si>
    <t>PHM do služ. vozidla 18.-31.8.2025</t>
  </si>
  <si>
    <t>25FD/280</t>
  </si>
  <si>
    <t>prenájom športových zariadení - fitnes 08/25</t>
  </si>
  <si>
    <t>25FD/278</t>
  </si>
  <si>
    <t>občerstvenie let - akcia Turín</t>
  </si>
  <si>
    <t>Ministerstvo vnútra Slovenskej republiky</t>
  </si>
  <si>
    <t>25FD/279</t>
  </si>
  <si>
    <t>25FD/265</t>
  </si>
  <si>
    <t>005-20066/25</t>
  </si>
  <si>
    <t>prenájom MV 9/2025</t>
  </si>
  <si>
    <t>25FD/283</t>
  </si>
  <si>
    <t>Prenájom tlačiaren 09/25</t>
  </si>
  <si>
    <t>25OZ/087</t>
  </si>
  <si>
    <t>2509112TMDGSM</t>
  </si>
  <si>
    <t>Preddavok na zahr.SC Barcelona 2xšportovi a 1xtréner</t>
  </si>
  <si>
    <t>25FD/290</t>
  </si>
  <si>
    <t>reprezentačné oblečenie - ME krasokorčulovanie Prešov - platba kartou</t>
  </si>
  <si>
    <t>USRetail CZ, s.r.o.</t>
  </si>
  <si>
    <t>25FD/289</t>
  </si>
  <si>
    <t>platba kartou - ADOBE PC program 10.9.-9.10.25</t>
  </si>
  <si>
    <t>25FD/287</t>
  </si>
  <si>
    <t>FA202593</t>
  </si>
  <si>
    <t>letenky Viedeň-Larnaka-Viedeň - hajnalka 17.20.-10.2025</t>
  </si>
  <si>
    <t>25FD/286</t>
  </si>
  <si>
    <t>FA202591</t>
  </si>
  <si>
    <t>letenky Viedeň-Larnaka-Viedeň - dolinský 17.20.-10.2025</t>
  </si>
  <si>
    <t>25FD/285</t>
  </si>
  <si>
    <t xml:space="preserve">ubytovanie a strava EU Day  </t>
  </si>
  <si>
    <t>SO europe Eurasia Foundation</t>
  </si>
  <si>
    <t>25FD/291</t>
  </si>
  <si>
    <t>vedenie účtovníctva 07+08/25</t>
  </si>
  <si>
    <t>benter s. r. o.</t>
  </si>
  <si>
    <t>25FD/292</t>
  </si>
  <si>
    <t>PHM do služ. vozidla 1.-17.9.2025 - 80/20</t>
  </si>
  <si>
    <t>25FD/293</t>
  </si>
  <si>
    <t>tenisové tréningy 22.9.-23.12.2025</t>
  </si>
  <si>
    <t>25FD/302</t>
  </si>
  <si>
    <t>FA202598</t>
  </si>
  <si>
    <t>letenky Viedeň - Podgorica- Viedeň 29.-30.09.25 - gažová</t>
  </si>
  <si>
    <t>25FD/301</t>
  </si>
  <si>
    <t>FA2025100</t>
  </si>
  <si>
    <t>letenky Viedeň - Larnaka - Viedeň 15.-22.10.25 - gažová (ref</t>
  </si>
  <si>
    <t>25FD/297</t>
  </si>
  <si>
    <t>2025/110</t>
  </si>
  <si>
    <t>Preprava osôb BA - Viedeň 3x</t>
  </si>
  <si>
    <t>Milan Hájek - MB limousine</t>
  </si>
  <si>
    <t>25ZF/34</t>
  </si>
  <si>
    <t>Preddavok paysy systém 10.10.-9.11.2025</t>
  </si>
  <si>
    <t>X</t>
  </si>
  <si>
    <t>VÚB10090039</t>
  </si>
  <si>
    <t>25FD/315</t>
  </si>
  <si>
    <t>2025/114</t>
  </si>
  <si>
    <t>doprava letisko jedna osoba</t>
  </si>
  <si>
    <t>VÚB10100001</t>
  </si>
  <si>
    <t>25IN00063</t>
  </si>
  <si>
    <t>25OZ/089</t>
  </si>
  <si>
    <t>25FD/319</t>
  </si>
  <si>
    <t>25FD/320</t>
  </si>
  <si>
    <t>25FD/362</t>
  </si>
  <si>
    <t>25FD/330</t>
  </si>
  <si>
    <t>25FD/327</t>
  </si>
  <si>
    <t>FA2025111</t>
  </si>
  <si>
    <t>25FD/322</t>
  </si>
  <si>
    <t>25FD/331</t>
  </si>
  <si>
    <t>25FD/309</t>
  </si>
  <si>
    <t>25FD/326</t>
  </si>
  <si>
    <t>25FD/324</t>
  </si>
  <si>
    <t>25FD/338</t>
  </si>
  <si>
    <t>FA2025118</t>
  </si>
  <si>
    <t>25FD/334</t>
  </si>
  <si>
    <t>FA2025000662</t>
  </si>
  <si>
    <t>25FD/336</t>
  </si>
  <si>
    <t>25FD/337</t>
  </si>
  <si>
    <t>25FD/346</t>
  </si>
  <si>
    <t>25FD/347</t>
  </si>
  <si>
    <t>25ZF/36</t>
  </si>
  <si>
    <t>25FD/344</t>
  </si>
  <si>
    <t>2025/134</t>
  </si>
  <si>
    <t>25ZF/35</t>
  </si>
  <si>
    <t>25FD/341</t>
  </si>
  <si>
    <t>V2025367</t>
  </si>
  <si>
    <t>VÚB10100050</t>
  </si>
  <si>
    <t>mzdy 09/25</t>
  </si>
  <si>
    <t>odvody a daň z miezd 09/25</t>
  </si>
  <si>
    <t>adobe faktura</t>
  </si>
  <si>
    <t>Úhrada došlej faktúry 25FD/330</t>
  </si>
  <si>
    <t>Úhrada došlej faktúry 25FD/327</t>
  </si>
  <si>
    <t>Úhrada došlej faktúry 25FD/322</t>
  </si>
  <si>
    <t>Úhrada došlej faktúry 25FD/331</t>
  </si>
  <si>
    <t>Úhrada došlej faktúry 25FD/309</t>
  </si>
  <si>
    <t>Úhrada došlej faktúry 25FD/326</t>
  </si>
  <si>
    <t>SLOVAKIA RING AGENCY, s. r. o.</t>
  </si>
  <si>
    <t>Ayvens Slovakia, s. r. o.</t>
  </si>
  <si>
    <t>Úhrada došlej faktúry 25FD/334</t>
  </si>
  <si>
    <t>Medano s. r. o.</t>
  </si>
  <si>
    <t>Úhrada došlej faktúry 25FD/251</t>
  </si>
  <si>
    <t>Úhrada došlej faktúry 25FD/346</t>
  </si>
  <si>
    <t>Úhrada došlej faktúry 25FD/347</t>
  </si>
  <si>
    <t>Úhrada došlej faktúry 25ZF/36</t>
  </si>
  <si>
    <t>Úhrada došlej faktúry 25ZF/35</t>
  </si>
  <si>
    <t>Webglobe, a.s.</t>
  </si>
  <si>
    <t>Úhrada došlej faktúry 25FD/341</t>
  </si>
  <si>
    <t>25FD/348</t>
  </si>
  <si>
    <t>PHM do služ. vozidla 18.-31.10.2025 80/20</t>
  </si>
  <si>
    <t>25FD/354</t>
  </si>
  <si>
    <t>mobilné telefóny 10/2025+11/2025 + splátka zariadení</t>
  </si>
  <si>
    <t>25FD/355</t>
  </si>
  <si>
    <t>upratovanie 10/25</t>
  </si>
  <si>
    <t>25FD/353</t>
  </si>
  <si>
    <t>fotograf.práce - MS krasokorčulovanie Prešov</t>
  </si>
  <si>
    <t>GT FOTO s. r. o.</t>
  </si>
  <si>
    <t>25FD/352</t>
  </si>
  <si>
    <t>2025/182</t>
  </si>
  <si>
    <t>Preprava osôb 09/25</t>
  </si>
  <si>
    <t>25IN00075</t>
  </si>
  <si>
    <t>úhrada odvodov a miezd 11/25</t>
  </si>
  <si>
    <t>25FD/350</t>
  </si>
  <si>
    <t>prenájom nebytových priestorov 11/2025 - TC39</t>
  </si>
  <si>
    <t>25FD/351</t>
  </si>
  <si>
    <t>prenájom nebytových priestorov+energie 11/2025 - kancelárie</t>
  </si>
  <si>
    <t>25OZ/093</t>
  </si>
  <si>
    <t>stravné, doprava SC 22.-24.10.2025 konferencia Cyprus</t>
  </si>
  <si>
    <t>25ZF/37</t>
  </si>
  <si>
    <t>zf2025021</t>
  </si>
  <si>
    <t>záloha na ubytovanie 16.-18.11.2025 BA - podujatie stolný tenis</t>
  </si>
  <si>
    <t>Združenie na pomoc ľuďom s mentálnym postihnutím v Slovenskej republike</t>
  </si>
  <si>
    <t>25FD/357</t>
  </si>
  <si>
    <t>medaily, odznaky, stuhy - ME krasokorčulovanie</t>
  </si>
  <si>
    <t>25FD/358</t>
  </si>
  <si>
    <t>005-94865/25</t>
  </si>
  <si>
    <t>prenájom MV 11/2025</t>
  </si>
  <si>
    <t>25OZ/094</t>
  </si>
  <si>
    <t>stravné, doprava SC 15.-24.10.2025 konferencia Cyprus</t>
  </si>
  <si>
    <t>25ZF/38</t>
  </si>
  <si>
    <t>2025Z0106</t>
  </si>
  <si>
    <t>MEBA, spol. s r.o.</t>
  </si>
  <si>
    <t>25FD/363</t>
  </si>
  <si>
    <t>platba kartou - ADOBE PC program 10.11.-9.12.25</t>
  </si>
  <si>
    <t>VÚB10110024</t>
  </si>
  <si>
    <t>25IN00093</t>
  </si>
  <si>
    <t>catering - komisia športovcov</t>
  </si>
  <si>
    <t>25FD/361</t>
  </si>
  <si>
    <t>Prenájom tlačiaren 11/25</t>
  </si>
  <si>
    <t>ZF2501</t>
  </si>
  <si>
    <t>FVO/00100/2025</t>
  </si>
  <si>
    <t>ubytovanie a strava - školenie lyžovanie 10.-12.12.2025</t>
  </si>
  <si>
    <t>Speciální olympiáda Česká republika z.s.</t>
  </si>
  <si>
    <t>25FD/365</t>
  </si>
  <si>
    <t>PO2025023</t>
  </si>
  <si>
    <t>cateringové menu ME krasokorčulovanie</t>
  </si>
  <si>
    <t>JM Cocktail s.r.o.</t>
  </si>
  <si>
    <t>25FD/366</t>
  </si>
  <si>
    <t>of225407</t>
  </si>
  <si>
    <t>ubytovanie s raňajkami 29.-01.11.2025 - ME krasokorčulovanie</t>
  </si>
  <si>
    <t>Hotel DUKLA, a.s. Prešov</t>
  </si>
  <si>
    <t>25FD/369</t>
  </si>
  <si>
    <t>25LI-0066</t>
  </si>
  <si>
    <t>Zabezpečenie rozhodocov - cyklistika 1.10.2025</t>
  </si>
  <si>
    <t>25FD/374</t>
  </si>
  <si>
    <t>kuriérske služby</t>
  </si>
  <si>
    <t>25FD/372</t>
  </si>
  <si>
    <t>25FD/385</t>
  </si>
  <si>
    <t>PHM do služ. vozidla 18.-30.11.2025 80/20</t>
  </si>
  <si>
    <t>25FD/388</t>
  </si>
  <si>
    <t>tréningy športovcov v tancoch 09+10/2025</t>
  </si>
  <si>
    <t>25FD/394</t>
  </si>
  <si>
    <t>vedenie účtovníctva 10/25</t>
  </si>
  <si>
    <t>25PK/066</t>
  </si>
  <si>
    <t>poštovné - platba kartou</t>
  </si>
  <si>
    <t>25OZ/095</t>
  </si>
  <si>
    <t>cestovné - futbal Praha 16-18.11.2025</t>
  </si>
  <si>
    <t>25FD/391</t>
  </si>
  <si>
    <t>fotograf.práce - stolný tenis BA</t>
  </si>
  <si>
    <t>25FD/390</t>
  </si>
  <si>
    <t>H2025208</t>
  </si>
  <si>
    <t>vyúčtovanie - ubytovanie, strava - SC 19.-20.11.2025</t>
  </si>
  <si>
    <t>VÚB10110041</t>
  </si>
  <si>
    <t>25FD/386</t>
  </si>
  <si>
    <t>prenájom tlačiarne - vyúčtované služby 11/2025</t>
  </si>
  <si>
    <t>25FD/387</t>
  </si>
  <si>
    <t xml:space="preserve">video MS krasokorčulovanie </t>
  </si>
  <si>
    <t>REPORT STUDIO s.r.o.</t>
  </si>
  <si>
    <t xml:space="preserve">PHM do služ. vozidla 18.-30.11.2025 </t>
  </si>
  <si>
    <t>25FD/382</t>
  </si>
  <si>
    <t>prenájom nebytových priestorov 12/2025 - TC39</t>
  </si>
  <si>
    <t>25IN00095</t>
  </si>
  <si>
    <t>mzdy a odvody 11/2025</t>
  </si>
  <si>
    <t>25FD/381</t>
  </si>
  <si>
    <t>prenájom 11/2025 - bazén</t>
  </si>
  <si>
    <t>25FD/383</t>
  </si>
  <si>
    <t>prenájom nebytových priestorov+energie 12/2025 - kancelárie</t>
  </si>
  <si>
    <t>25FD/398</t>
  </si>
  <si>
    <t>Paysy systém 10.12.25-9.1.2026</t>
  </si>
  <si>
    <t>25FD/375</t>
  </si>
  <si>
    <t>tlač plagátov - MŠ krasokorčulovanie</t>
  </si>
  <si>
    <t>EKORA PLUS s. r. o.</t>
  </si>
  <si>
    <t>25FD/377</t>
  </si>
  <si>
    <t>Plávanie - prenájom športoviska</t>
  </si>
  <si>
    <t>25FD/379</t>
  </si>
  <si>
    <t>mobilné telefóny 11/2025+12/2025 + splátka zariadení</t>
  </si>
  <si>
    <t>25FD/376</t>
  </si>
  <si>
    <t>prenájom 10/2025 - bazén</t>
  </si>
  <si>
    <t>005-97661/25</t>
  </si>
  <si>
    <t>25FD/396</t>
  </si>
  <si>
    <t>upratovanie 11/25</t>
  </si>
  <si>
    <t>25FD/402</t>
  </si>
  <si>
    <t>administrácia web stránky 10-12/2025</t>
  </si>
  <si>
    <t>25FD/397</t>
  </si>
  <si>
    <t>stravovanie - stolný tenis</t>
  </si>
  <si>
    <t>25FD/401</t>
  </si>
  <si>
    <t>realizácia bowling turnaju</t>
  </si>
  <si>
    <t>LADO, s.r.o.</t>
  </si>
  <si>
    <t>25FD/399</t>
  </si>
  <si>
    <t>tréningy športovcov v tancoch 112025</t>
  </si>
  <si>
    <t>25FD/404</t>
  </si>
  <si>
    <t>25FD/412</t>
  </si>
  <si>
    <t>fotograf.práce - bowling Bytča 2.12.2025</t>
  </si>
  <si>
    <t>25FD/413</t>
  </si>
  <si>
    <t>workshop k autizmu 10.11. a 25.11.2025</t>
  </si>
  <si>
    <t>25FD/414</t>
  </si>
  <si>
    <t>026/25</t>
  </si>
  <si>
    <t>ubytovanie 13.-15.12.2025 krasokorčulovanie</t>
  </si>
  <si>
    <t>Patrik Huber - Eiskunstlaufverein Ausserfern</t>
  </si>
  <si>
    <t>25FD/406</t>
  </si>
  <si>
    <t>Prenájom tlačiaren 12/25</t>
  </si>
  <si>
    <t>25OZ/096</t>
  </si>
  <si>
    <t>stravné - služobná cesta Praha - školenie trénerov bežeckého lyžovania</t>
  </si>
  <si>
    <t>25FD/418</t>
  </si>
  <si>
    <t>tréningy športovcov v tancoch 122025</t>
  </si>
  <si>
    <t>25FD/403</t>
  </si>
  <si>
    <t>Prenájom stolný tenis súťaž 20.11.2025</t>
  </si>
  <si>
    <t>25FD/411</t>
  </si>
  <si>
    <t>CAR25150</t>
  </si>
  <si>
    <t>nájom auta AA728XX 12.-16.12.2025 vr. PHM,DZ</t>
  </si>
  <si>
    <t>ALMATI s.r.o.</t>
  </si>
  <si>
    <t>25FD/407</t>
  </si>
  <si>
    <t xml:space="preserve">PHM do služ. vozidla 1.-17.12.2025 </t>
  </si>
  <si>
    <t>25FD/409</t>
  </si>
  <si>
    <t>účtovníctvo, mzdy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</si>
</sst>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11"/>
      <name val="Calibri"/>
      <family val="2"/>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7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0" dropStyle="combo" dx="21" fmlaLink="$B$102" fmlaRange="Adr!$B$2:$B$239" noThreeD="1" sel="197" val="18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benter-my.sharepoint.com/personal/adriana_kubickova_benter_sk/Documents/Desktop/adka_kubickova/specialne%20olympiady%20slovensko/2025/_VYKAZNICTVO/12/SOS_vykaz%20pre%20MS_112025_podklad%20k%20doplneniu%20udajov%20z%20uctovnictva_AK.xlsx" TargetMode="External"/><Relationship Id="rId2" Type="http://schemas.microsoft.com/office/2019/04/relationships/externalLinkLongPath" Target="https://benter-my.sharepoint.com/personal/adriana_kubickova_benter_sk/Documents/Desktop/adka_kubickova/specialne%20olympiady%20slovensko/2025/_VYKAZNICTVO/12/SOS_vykaz%20pre%20MS_112025_podklad%20k%20doplneniu%20udajov%20z%20uctovnictva_AK.xlsx?685F6CE3" TargetMode="External"/><Relationship Id="rId1" Type="http://schemas.openxmlformats.org/officeDocument/2006/relationships/externalLinkPath" Target="file:///\\685F6CE3\SOS_vykaz%20pre%20MS_112025_podklad%20k%20doplneniu%20udajov%20z%20uctovnictva_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zoznam DF s textom"/>
      <sheetName val="uhrady z uctu"/>
      <sheetName val="podklad na vyplnenie vykazu"/>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4"/>
      <c r="D1" s="33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5"/>
      <c r="D21" s="335"/>
    </row>
    <row r="22" spans="1:4" x14ac:dyDescent="0.2">
      <c r="C22" s="336"/>
      <c r="D22" s="335"/>
    </row>
    <row r="23" spans="1:4" ht="63.75" x14ac:dyDescent="0.2">
      <c r="A23" s="23" t="s">
        <v>1353</v>
      </c>
      <c r="C23" s="255"/>
      <c r="D23" s="256"/>
    </row>
    <row r="24" spans="1:4" ht="12.75" customHeight="1" x14ac:dyDescent="0.2">
      <c r="C24" s="332"/>
      <c r="D24" s="33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Špeciálne olympiády Slovensko, Trnavská cesta 37, Bratislava, 831 04</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30811406</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7" t="s">
        <v>57</v>
      </c>
      <c r="B1" s="337"/>
      <c r="C1" s="337"/>
      <c r="D1" s="337"/>
      <c r="E1" s="337"/>
      <c r="F1" s="337"/>
      <c r="G1" s="337"/>
      <c r="H1" s="337"/>
      <c r="I1" s="52"/>
      <c r="J1" s="37"/>
    </row>
    <row r="2" spans="1:11" ht="15.75" x14ac:dyDescent="0.25">
      <c r="A2" s="343" t="s">
        <v>58</v>
      </c>
      <c r="B2" s="343"/>
      <c r="C2" s="343"/>
      <c r="D2" s="343"/>
      <c r="E2" s="343"/>
      <c r="F2" s="343"/>
      <c r="G2" s="343"/>
      <c r="H2" s="341" t="str">
        <f>+Doklady!I100</f>
        <v>V4</v>
      </c>
      <c r="I2" s="341"/>
    </row>
    <row r="3" spans="1:11" ht="15" x14ac:dyDescent="0.25">
      <c r="A3" s="40"/>
      <c r="B3" s="40"/>
      <c r="C3" s="40"/>
      <c r="D3" s="40"/>
      <c r="E3" s="40"/>
      <c r="F3" s="40"/>
      <c r="G3" s="40"/>
      <c r="H3" s="342">
        <f>+Doklady!I101</f>
        <v>45961</v>
      </c>
      <c r="I3" s="342"/>
    </row>
    <row r="4" spans="1:11" ht="15.75" customHeight="1" x14ac:dyDescent="0.2">
      <c r="A4" s="41" t="s">
        <v>59</v>
      </c>
      <c r="B4" s="338" t="s">
        <v>60</v>
      </c>
      <c r="C4" s="339"/>
      <c r="D4" s="339"/>
      <c r="E4" s="34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75" priority="2" stopIfTrue="1">
      <formula>$A78&lt;&gt;""</formula>
    </cfRule>
  </conditionalFormatting>
  <conditionalFormatting sqref="A8:I76 I78">
    <cfRule type="expression" dxfId="74" priority="7" stopIfTrue="1">
      <formula>$A8&lt;&gt;""</formula>
    </cfRule>
  </conditionalFormatting>
  <conditionalFormatting sqref="B78:H2888">
    <cfRule type="expression" dxfId="73" priority="3" stopIfTrue="1">
      <formula>$A78&lt;&gt;""</formula>
    </cfRule>
  </conditionalFormatting>
  <conditionalFormatting sqref="D2886:D2913">
    <cfRule type="expression" dxfId="7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6" t="s">
        <v>311</v>
      </c>
      <c r="B1" s="347"/>
      <c r="C1" s="174">
        <v>45688</v>
      </c>
      <c r="D1" s="26"/>
      <c r="G1" s="252">
        <v>45688</v>
      </c>
    </row>
    <row r="2" spans="1:7" ht="15" x14ac:dyDescent="0.25">
      <c r="A2" s="28"/>
      <c r="B2" s="28"/>
      <c r="G2" s="252">
        <v>45716</v>
      </c>
    </row>
    <row r="3" spans="1:7" ht="14.25" x14ac:dyDescent="0.2">
      <c r="A3" s="30" t="s">
        <v>312</v>
      </c>
      <c r="B3" s="344" t="str">
        <f>INDEX(Adr!B:B,Doklady!B102+1)</f>
        <v>Špeciálne olympiády Slovensko</v>
      </c>
      <c r="C3" s="344"/>
      <c r="D3" s="344"/>
      <c r="G3" s="252">
        <v>45747</v>
      </c>
    </row>
    <row r="4" spans="1:7" ht="14.25" x14ac:dyDescent="0.2">
      <c r="A4" s="30" t="s">
        <v>313</v>
      </c>
      <c r="B4" s="29" t="str">
        <f>RIGHT("0000"&amp;INDEX(Adr!A:A,Doklady!B102+1),8)</f>
        <v>30811406</v>
      </c>
      <c r="G4" s="252">
        <v>45777</v>
      </c>
    </row>
    <row r="5" spans="1:7" ht="14.25" x14ac:dyDescent="0.2">
      <c r="A5" s="30" t="s">
        <v>314</v>
      </c>
      <c r="B5" s="29" t="str">
        <f>INDEX(Adr!D:D,Doklady!B102+1)&amp;", "&amp;INDEX(Adr!E:E,Doklady!B102+1)</f>
        <v>Trnavská cesta 37,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45" t="s">
        <v>328</v>
      </c>
      <c r="B17" s="345"/>
      <c r="C17" s="345"/>
      <c r="D17" s="34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8"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
      <c r="B3" s="160" t="s">
        <v>59</v>
      </c>
      <c r="C3" s="357" t="str">
        <f>INDEX(Adr!B2:B244,Doklady!B102)</f>
        <v>Špeciálne olympiády Slovensko</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30811406</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Trnavská cesta 37,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8" x14ac:dyDescent="0.25">
      <c r="A10" s="69" t="s">
        <v>317</v>
      </c>
      <c r="B10" s="70" t="s">
        <v>318</v>
      </c>
      <c r="C10" s="126">
        <f>SUMIF(FP!J:J,Doklady!$B$1&amp;A10,FP!D:D)</f>
        <v>0</v>
      </c>
      <c r="D10" s="126">
        <f>C10-E10</f>
        <v>0</v>
      </c>
      <c r="E10" s="349">
        <f>SUMIF(K:K,A10,I:I)</f>
        <v>0</v>
      </c>
      <c r="F10" s="350"/>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0">
        <f>+I39-I42+I44-I47</f>
        <v>0</v>
      </c>
      <c r="F11" s="361"/>
      <c r="J11" s="176"/>
      <c r="L11" s="161">
        <f>L41</f>
        <v>2</v>
      </c>
      <c r="M11" s="118"/>
      <c r="N11" s="118"/>
      <c r="O11" s="118"/>
      <c r="P11" s="118"/>
      <c r="Q11" s="118"/>
      <c r="R11" s="118"/>
      <c r="S11" s="118"/>
    </row>
    <row r="12" spans="1:26" ht="18" x14ac:dyDescent="0.25">
      <c r="A12" s="69" t="s">
        <v>321</v>
      </c>
      <c r="B12" s="70" t="s">
        <v>322</v>
      </c>
      <c r="C12" s="126">
        <f>SUMIF(FP!J:J,Doklady!$B$1&amp;A12,FP!D:D)</f>
        <v>460344</v>
      </c>
      <c r="D12" s="126">
        <f>C12-E12</f>
        <v>460344</v>
      </c>
      <c r="E12" s="349">
        <f>SUMIF(K:K,A12,I:I)</f>
        <v>0</v>
      </c>
      <c r="F12" s="350"/>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0</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460344</v>
      </c>
    </row>
    <row r="20" spans="1:20" x14ac:dyDescent="0.2">
      <c r="A20" s="135" t="s">
        <v>345</v>
      </c>
      <c r="B20" s="353" t="s">
        <v>346</v>
      </c>
      <c r="C20" s="354"/>
      <c r="D20" s="354"/>
      <c r="E20" s="354"/>
      <c r="F20" s="354"/>
      <c r="G20" s="354"/>
      <c r="H20" s="355"/>
      <c r="I20" s="73">
        <f>SUMIF(FP!I:I,Doklady!$B$1&amp;A20,FP!D:D)</f>
        <v>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0</v>
      </c>
      <c r="T22" s="86"/>
    </row>
    <row r="23" spans="1:20" x14ac:dyDescent="0.2">
      <c r="A23" s="115" t="s">
        <v>351</v>
      </c>
      <c r="B23" s="353" t="s">
        <v>352</v>
      </c>
      <c r="C23" s="354"/>
      <c r="D23" s="354"/>
      <c r="E23" s="354"/>
      <c r="F23" s="354"/>
      <c r="G23" s="354"/>
      <c r="H23" s="355"/>
      <c r="I23" s="73">
        <f>SUMIF(FP!I:I,Doklady!$B$1&amp;A23,FP!D:D)</f>
        <v>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2236</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2990</v>
      </c>
      <c r="C28" s="354"/>
      <c r="D28" s="354"/>
      <c r="E28" s="354"/>
      <c r="F28" s="354"/>
      <c r="G28" s="354"/>
      <c r="H28" s="355"/>
      <c r="I28" s="73">
        <f>SUMIF(FP!I:I,Doklady!$B$1&amp;A28,FP!D:D)</f>
        <v>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c</v>
      </c>
      <c r="B53" s="119" t="str">
        <f>Doklady!H1</f>
        <v>zabezpečenie činnosti a úloh v roku 2025</v>
      </c>
      <c r="C53" s="73">
        <f>IF(A53&lt;&gt;"",INDEX(FP!D:D,Doklady!B$2+(ROW()-53)),"")</f>
        <v>460344</v>
      </c>
      <c r="D53" s="73">
        <f>IF(A53&lt;&gt;"",Doklady!I1-Doklady!J1,"")</f>
        <v>460344</v>
      </c>
      <c r="E53" s="73">
        <f>IF(A53&lt;&gt;"",MIN(D53,C53)*Doklady!C1/(1-Doklady!C1),"")</f>
        <v>0</v>
      </c>
      <c r="F53" s="71">
        <f>IF(A53&lt;&gt;"",Doklady!J1,"")</f>
        <v>0</v>
      </c>
      <c r="G53" s="73">
        <f>+IFERROR(HLOOKUP(IF(RIGHT(B53,15)="bežné transfery",LEFT(B53,LEN(B53)-18),0),$J$40:$K$42,3,0),MIN(C53,D53))</f>
        <v>460344</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460344</v>
      </c>
      <c r="D130" s="228">
        <f t="shared" ref="D130:I130" si="9">SUM(D53:D129)</f>
        <v>460344</v>
      </c>
      <c r="E130" s="228">
        <f t="shared" si="9"/>
        <v>0</v>
      </c>
      <c r="F130" s="228">
        <f t="shared" si="9"/>
        <v>0</v>
      </c>
      <c r="G130" s="228">
        <f t="shared" si="9"/>
        <v>460344</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8"/>
      <c r="E140" s="368"/>
      <c r="F140" s="368"/>
      <c r="G140" s="368"/>
      <c r="H140" s="368"/>
      <c r="I140" s="368"/>
      <c r="J140" s="85"/>
    </row>
    <row r="141" spans="1:26" ht="68.25" customHeight="1" x14ac:dyDescent="0.2">
      <c r="A141" s="9"/>
      <c r="B141" s="281" t="s">
        <v>393</v>
      </c>
      <c r="C141" s="214"/>
      <c r="D141" s="348" t="s">
        <v>394</v>
      </c>
      <c r="E141" s="348"/>
      <c r="F141" s="348"/>
      <c r="G141" s="348"/>
      <c r="H141" s="348"/>
      <c r="I141" s="348"/>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71" priority="43" stopIfTrue="1" operator="lessThanOrEqual">
      <formula>0</formula>
    </cfRule>
    <cfRule type="cellIs" dxfId="70" priority="44" stopIfTrue="1" operator="greaterThan">
      <formula>0</formula>
    </cfRule>
  </conditionalFormatting>
  <conditionalFormatting sqref="D53:D129">
    <cfRule type="expression" dxfId="69" priority="31" stopIfTrue="1">
      <formula>$C53=$D53</formula>
    </cfRule>
    <cfRule type="expression" dxfId="68" priority="33" stopIfTrue="1">
      <formula>$C53&lt;&gt;$D53</formula>
    </cfRule>
  </conditionalFormatting>
  <conditionalFormatting sqref="E9:F9">
    <cfRule type="expression" dxfId="67" priority="38" stopIfTrue="1">
      <formula>SUM($E$10:$F$14)&gt;0</formula>
    </cfRule>
  </conditionalFormatting>
  <conditionalFormatting sqref="G53:G129">
    <cfRule type="expression" dxfId="66" priority="13" stopIfTrue="1">
      <formula>$C53=$G53</formula>
    </cfRule>
    <cfRule type="expression" dxfId="65" priority="14" stopIfTrue="1">
      <formula>$C53&lt;&gt;$G53</formula>
    </cfRule>
  </conditionalFormatting>
  <conditionalFormatting sqref="I42">
    <cfRule type="cellIs" dxfId="64" priority="1" stopIfTrue="1" operator="greaterThan">
      <formula>0</formula>
    </cfRule>
  </conditionalFormatting>
  <conditionalFormatting sqref="I47">
    <cfRule type="cellIs" dxfId="63" priority="15" stopIfTrue="1" operator="greaterThan">
      <formula>0</formula>
    </cfRule>
  </conditionalFormatting>
  <conditionalFormatting sqref="I53:I129">
    <cfRule type="cellIs" dxfId="62" priority="40" stopIfTrue="1" operator="equal">
      <formula>0</formula>
    </cfRule>
    <cfRule type="cellIs" dxfId="6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478" zoomScaleNormal="100" workbookViewId="0">
      <selection activeCell="X250" sqref="X25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c - zabezpečenie činnosti a úloh v roku 2025</v>
      </c>
      <c r="B1" s="232" t="str">
        <f>INDEX(Adr!A:A,B102+1)</f>
        <v>30811406</v>
      </c>
      <c r="C1" s="233">
        <f>IF(ROW()&lt;=B$3,INDEX(FP!E:E,B$2+ROW()-1),"")</f>
        <v>0</v>
      </c>
      <c r="D1" s="234" t="str">
        <f>IF(ROW()&lt;=B$3,INDEX(FP!F:F,B$2+ROW()-1),"")</f>
        <v>c</v>
      </c>
      <c r="E1" s="234"/>
      <c r="F1" s="234" t="str">
        <f>IF(ROW()&lt;=B$3,INDEX(FP!G:G,B$2+ROW()-1),"")</f>
        <v>026 03</v>
      </c>
      <c r="G1" s="234"/>
      <c r="H1" s="235" t="str">
        <f>IF(ROW()&lt;=B$3,INDEX(FP!C:C,B$2+ROW()-1),"")</f>
        <v>zabezpečenie činnosti a úloh v roku 2025</v>
      </c>
      <c r="I1" s="236">
        <f t="shared" ref="I1:I6" si="0">IF(ROW()&lt;=B$3,SUMIF(A$107:A$10042,A1,I$107:I$10042),"")</f>
        <v>460344</v>
      </c>
      <c r="J1" s="236">
        <f t="shared" ref="J1:J32" si="1">IF(ROW()&lt;=B$3,SUMIFS(I$103:I$50042,A$103:A$50042,K1,J$103:J$50042,L1),"")</f>
        <v>0</v>
      </c>
      <c r="K1" s="110" t="str">
        <f>$A1</f>
        <v>c - zabezpečenie činnosti a úloh v roku 2025</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454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26" t="s">
        <v>329</v>
      </c>
      <c r="B100" s="326"/>
      <c r="C100" s="326"/>
      <c r="D100" s="326"/>
      <c r="E100" s="326"/>
      <c r="F100" s="326"/>
      <c r="G100" s="326"/>
      <c r="H100" s="326"/>
      <c r="I100" s="328" t="s">
        <v>2992</v>
      </c>
      <c r="J100" s="328"/>
      <c r="K100" s="89"/>
    </row>
    <row r="101" spans="1:25" ht="15.75" x14ac:dyDescent="0.25">
      <c r="A101" s="326"/>
      <c r="B101" s="326"/>
      <c r="C101" s="326"/>
      <c r="D101" s="326"/>
      <c r="E101" s="326"/>
      <c r="F101" s="326"/>
      <c r="G101" s="326"/>
      <c r="H101" s="326"/>
      <c r="I101" s="327">
        <v>45961</v>
      </c>
      <c r="J101" s="327"/>
    </row>
    <row r="102" spans="1:25" ht="14.25" x14ac:dyDescent="0.2">
      <c r="A102" s="249" t="s">
        <v>399</v>
      </c>
      <c r="B102" s="250">
        <v>197</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2997</v>
      </c>
      <c r="B107" s="14" t="s">
        <v>2998</v>
      </c>
      <c r="C107" s="14" t="s">
        <v>2999</v>
      </c>
      <c r="D107" s="16">
        <v>45660</v>
      </c>
      <c r="E107" s="16"/>
      <c r="F107" s="14" t="s">
        <v>3000</v>
      </c>
      <c r="G107" s="14" t="s">
        <v>3001</v>
      </c>
      <c r="H107" s="14" t="s">
        <v>3002</v>
      </c>
      <c r="I107" s="15">
        <v>136.91</v>
      </c>
      <c r="J107" s="77"/>
      <c r="K107" s="92"/>
    </row>
    <row r="108" spans="1:25" ht="12.75" x14ac:dyDescent="0.2">
      <c r="A108" s="14" t="s">
        <v>2997</v>
      </c>
      <c r="B108" s="14" t="s">
        <v>3004</v>
      </c>
      <c r="C108" s="14">
        <v>2025002</v>
      </c>
      <c r="D108" s="16">
        <v>45670</v>
      </c>
      <c r="E108" s="16"/>
      <c r="F108" s="14" t="s">
        <v>3005</v>
      </c>
      <c r="G108" s="14">
        <v>45505462</v>
      </c>
      <c r="H108" s="14" t="s">
        <v>3006</v>
      </c>
      <c r="I108" s="15">
        <v>1887</v>
      </c>
      <c r="J108" s="77"/>
      <c r="K108" s="92"/>
    </row>
    <row r="109" spans="1:25" ht="12.75" x14ac:dyDescent="0.2">
      <c r="A109" s="14" t="s">
        <v>2997</v>
      </c>
      <c r="B109" s="14" t="s">
        <v>3007</v>
      </c>
      <c r="C109" s="14">
        <v>25200026</v>
      </c>
      <c r="D109" s="16">
        <v>45670</v>
      </c>
      <c r="E109" s="16"/>
      <c r="F109" s="14" t="s">
        <v>3008</v>
      </c>
      <c r="G109" s="14">
        <v>35723025</v>
      </c>
      <c r="H109" s="14" t="s">
        <v>3003</v>
      </c>
      <c r="I109" s="15">
        <v>500</v>
      </c>
      <c r="J109" s="77"/>
      <c r="K109" s="92"/>
    </row>
    <row r="110" spans="1:25" ht="12.75" x14ac:dyDescent="0.2">
      <c r="A110" s="14" t="s">
        <v>2997</v>
      </c>
      <c r="B110" s="14" t="s">
        <v>3009</v>
      </c>
      <c r="C110" s="14">
        <v>250001561</v>
      </c>
      <c r="D110" s="16">
        <v>45670</v>
      </c>
      <c r="E110" s="16"/>
      <c r="F110" s="14" t="s">
        <v>3010</v>
      </c>
      <c r="G110" s="14">
        <v>35710691</v>
      </c>
      <c r="H110" s="14" t="s">
        <v>3011</v>
      </c>
      <c r="I110" s="15">
        <v>309.97000000000003</v>
      </c>
      <c r="J110" s="77"/>
      <c r="K110" s="92"/>
    </row>
    <row r="111" spans="1:25" ht="22.5" x14ac:dyDescent="0.2">
      <c r="A111" s="14" t="s">
        <v>2997</v>
      </c>
      <c r="B111" s="14" t="s">
        <v>3013</v>
      </c>
      <c r="C111" s="14" t="s">
        <v>3014</v>
      </c>
      <c r="D111" s="16">
        <v>45670</v>
      </c>
      <c r="E111" s="16"/>
      <c r="F111" s="14" t="s">
        <v>3015</v>
      </c>
      <c r="G111" s="14">
        <v>31338551</v>
      </c>
      <c r="H111" s="14" t="s">
        <v>3016</v>
      </c>
      <c r="I111" s="15">
        <v>72.52</v>
      </c>
      <c r="J111" s="77"/>
      <c r="K111" s="92"/>
    </row>
    <row r="112" spans="1:25" ht="12.75" x14ac:dyDescent="0.2">
      <c r="A112" s="14" t="s">
        <v>2997</v>
      </c>
      <c r="B112" s="14" t="s">
        <v>3017</v>
      </c>
      <c r="C112" s="14">
        <v>1491078327</v>
      </c>
      <c r="D112" s="16">
        <v>45670</v>
      </c>
      <c r="E112" s="16"/>
      <c r="F112" s="14" t="s">
        <v>3018</v>
      </c>
      <c r="G112" s="14">
        <v>35849436</v>
      </c>
      <c r="H112" s="14" t="s">
        <v>3019</v>
      </c>
      <c r="I112" s="15">
        <v>245.23</v>
      </c>
      <c r="J112" s="77"/>
      <c r="K112" s="92"/>
    </row>
    <row r="113" spans="1:11" ht="22.5" x14ac:dyDescent="0.2">
      <c r="A113" s="14" t="s">
        <v>2997</v>
      </c>
      <c r="B113" s="14" t="s">
        <v>3020</v>
      </c>
      <c r="C113" s="14" t="s">
        <v>3021</v>
      </c>
      <c r="D113" s="16">
        <v>45670</v>
      </c>
      <c r="E113" s="16"/>
      <c r="F113" s="14" t="s">
        <v>3022</v>
      </c>
      <c r="G113" s="14"/>
      <c r="H113" s="14" t="s">
        <v>3023</v>
      </c>
      <c r="I113" s="15">
        <v>1210</v>
      </c>
      <c r="J113" s="77"/>
      <c r="K113" s="92"/>
    </row>
    <row r="114" spans="1:11" ht="22.5" x14ac:dyDescent="0.2">
      <c r="A114" s="14" t="s">
        <v>2997</v>
      </c>
      <c r="B114" s="14" t="s">
        <v>3024</v>
      </c>
      <c r="C114" s="14">
        <v>20250006</v>
      </c>
      <c r="D114" s="16">
        <v>45671</v>
      </c>
      <c r="E114" s="16"/>
      <c r="F114" s="14" t="s">
        <v>3025</v>
      </c>
      <c r="G114" s="14" t="s">
        <v>3026</v>
      </c>
      <c r="H114" s="14" t="s">
        <v>3027</v>
      </c>
      <c r="I114" s="15">
        <v>2721.7</v>
      </c>
      <c r="J114" s="77"/>
      <c r="K114" s="92"/>
    </row>
    <row r="115" spans="1:11" ht="22.5" x14ac:dyDescent="0.2">
      <c r="A115" s="14" t="s">
        <v>2997</v>
      </c>
      <c r="B115" s="14" t="s">
        <v>3028</v>
      </c>
      <c r="C115" s="14" t="s">
        <v>3029</v>
      </c>
      <c r="D115" s="16">
        <v>45672</v>
      </c>
      <c r="E115" s="16"/>
      <c r="F115" s="14" t="s">
        <v>3030</v>
      </c>
      <c r="G115" s="14">
        <v>36389170</v>
      </c>
      <c r="H115" s="14" t="s">
        <v>3031</v>
      </c>
      <c r="I115" s="15">
        <v>2700</v>
      </c>
      <c r="J115" s="77"/>
      <c r="K115" s="92"/>
    </row>
    <row r="116" spans="1:11" ht="12.75" x14ac:dyDescent="0.2">
      <c r="A116" s="14" t="s">
        <v>2997</v>
      </c>
      <c r="B116" s="14" t="s">
        <v>3032</v>
      </c>
      <c r="C116" s="14" t="s">
        <v>3033</v>
      </c>
      <c r="D116" s="16">
        <v>45672</v>
      </c>
      <c r="E116" s="16"/>
      <c r="F116" s="14" t="s">
        <v>3034</v>
      </c>
      <c r="G116" s="14" t="s">
        <v>3035</v>
      </c>
      <c r="H116" s="14" t="s">
        <v>3036</v>
      </c>
      <c r="I116" s="15">
        <v>165</v>
      </c>
      <c r="J116" s="77"/>
      <c r="K116" s="92"/>
    </row>
    <row r="117" spans="1:11" ht="12.75" x14ac:dyDescent="0.2">
      <c r="A117" s="14" t="s">
        <v>2997</v>
      </c>
      <c r="B117" s="14" t="s">
        <v>3037</v>
      </c>
      <c r="C117" s="14">
        <v>4672980853</v>
      </c>
      <c r="D117" s="16">
        <v>45673</v>
      </c>
      <c r="E117" s="16"/>
      <c r="F117" s="14" t="s">
        <v>3038</v>
      </c>
      <c r="G117" s="14"/>
      <c r="H117" s="14" t="s">
        <v>3039</v>
      </c>
      <c r="I117" s="15">
        <v>5</v>
      </c>
      <c r="J117" s="77"/>
      <c r="K117" s="92"/>
    </row>
    <row r="118" spans="1:11" ht="22.5" x14ac:dyDescent="0.2">
      <c r="A118" s="14" t="s">
        <v>2997</v>
      </c>
      <c r="B118" s="14" t="s">
        <v>3040</v>
      </c>
      <c r="C118" s="14" t="s">
        <v>3041</v>
      </c>
      <c r="D118" s="16">
        <v>45677</v>
      </c>
      <c r="E118" s="16"/>
      <c r="F118" s="14" t="s">
        <v>3042</v>
      </c>
      <c r="G118" s="14">
        <v>36855278</v>
      </c>
      <c r="H118" s="14" t="s">
        <v>3043</v>
      </c>
      <c r="I118" s="15">
        <v>246</v>
      </c>
      <c r="J118" s="77"/>
      <c r="K118" s="92"/>
    </row>
    <row r="119" spans="1:11" ht="12.75" x14ac:dyDescent="0.2">
      <c r="A119" s="14" t="s">
        <v>2997</v>
      </c>
      <c r="B119" s="14" t="s">
        <v>3044</v>
      </c>
      <c r="C119" s="14" t="s">
        <v>3045</v>
      </c>
      <c r="D119" s="16">
        <v>45677</v>
      </c>
      <c r="E119" s="16"/>
      <c r="F119" s="14" t="s">
        <v>3046</v>
      </c>
      <c r="G119" s="14">
        <v>53528654</v>
      </c>
      <c r="H119" s="14" t="s">
        <v>3047</v>
      </c>
      <c r="I119" s="15">
        <v>541.51</v>
      </c>
      <c r="J119" s="77"/>
      <c r="K119" s="92"/>
    </row>
    <row r="120" spans="1:11" ht="12.75" x14ac:dyDescent="0.2">
      <c r="A120" s="14" t="s">
        <v>2997</v>
      </c>
      <c r="B120" s="14" t="s">
        <v>3048</v>
      </c>
      <c r="C120" s="14" t="s">
        <v>3049</v>
      </c>
      <c r="D120" s="16">
        <v>45678</v>
      </c>
      <c r="E120" s="16"/>
      <c r="F120" s="14" t="s">
        <v>3050</v>
      </c>
      <c r="G120" s="14">
        <v>47977329</v>
      </c>
      <c r="H120" s="14" t="s">
        <v>3051</v>
      </c>
      <c r="I120" s="15">
        <v>3126.34</v>
      </c>
      <c r="J120" s="77"/>
      <c r="K120" s="92"/>
    </row>
    <row r="121" spans="1:11" ht="12.75" x14ac:dyDescent="0.2">
      <c r="A121" s="14" t="s">
        <v>2997</v>
      </c>
      <c r="B121" s="14"/>
      <c r="C121" s="14"/>
      <c r="D121" s="16">
        <v>45680</v>
      </c>
      <c r="E121" s="16"/>
      <c r="F121" s="14" t="s">
        <v>3052</v>
      </c>
      <c r="G121" s="14"/>
      <c r="H121" s="14"/>
      <c r="I121" s="15">
        <v>226.15</v>
      </c>
      <c r="J121" s="77"/>
      <c r="K121" s="92"/>
    </row>
    <row r="122" spans="1:11" ht="22.5" x14ac:dyDescent="0.2">
      <c r="A122" s="14" t="s">
        <v>2997</v>
      </c>
      <c r="B122" s="14" t="s">
        <v>3053</v>
      </c>
      <c r="C122" s="14" t="s">
        <v>3054</v>
      </c>
      <c r="D122" s="16">
        <v>45681</v>
      </c>
      <c r="E122" s="16"/>
      <c r="F122" s="14" t="s">
        <v>3055</v>
      </c>
      <c r="G122" s="14">
        <v>35558652</v>
      </c>
      <c r="H122" s="14" t="s">
        <v>3056</v>
      </c>
      <c r="I122" s="15">
        <v>300</v>
      </c>
      <c r="J122" s="77"/>
      <c r="K122" s="92"/>
    </row>
    <row r="123" spans="1:11" ht="22.5" x14ac:dyDescent="0.2">
      <c r="A123" s="14" t="s">
        <v>2997</v>
      </c>
      <c r="B123" s="14" t="s">
        <v>3057</v>
      </c>
      <c r="C123" s="14">
        <v>20250004</v>
      </c>
      <c r="D123" s="16">
        <v>45681</v>
      </c>
      <c r="E123" s="16"/>
      <c r="F123" s="14" t="s">
        <v>3058</v>
      </c>
      <c r="G123" s="14" t="s">
        <v>3059</v>
      </c>
      <c r="H123" s="14" t="s">
        <v>3060</v>
      </c>
      <c r="I123" s="15">
        <v>220</v>
      </c>
      <c r="J123" s="77"/>
      <c r="K123" s="92"/>
    </row>
    <row r="124" spans="1:11" ht="12.75" x14ac:dyDescent="0.2">
      <c r="A124" s="14" t="s">
        <v>2997</v>
      </c>
      <c r="B124" s="14" t="s">
        <v>3061</v>
      </c>
      <c r="C124" s="14" t="s">
        <v>3062</v>
      </c>
      <c r="D124" s="16">
        <v>45684</v>
      </c>
      <c r="E124" s="16"/>
      <c r="F124" s="14" t="s">
        <v>3063</v>
      </c>
      <c r="G124" s="14" t="s">
        <v>3064</v>
      </c>
      <c r="H124" s="14" t="s">
        <v>3065</v>
      </c>
      <c r="I124" s="15">
        <v>1296.1199999999999</v>
      </c>
      <c r="J124" s="77"/>
      <c r="K124" s="92"/>
    </row>
    <row r="125" spans="1:11" ht="12.75" x14ac:dyDescent="0.2">
      <c r="A125" s="14" t="s">
        <v>2997</v>
      </c>
      <c r="B125" s="14" t="s">
        <v>3066</v>
      </c>
      <c r="C125" s="14" t="s">
        <v>3067</v>
      </c>
      <c r="D125" s="16">
        <v>45685</v>
      </c>
      <c r="E125" s="16"/>
      <c r="F125" s="14" t="s">
        <v>3068</v>
      </c>
      <c r="G125" s="14" t="s">
        <v>3069</v>
      </c>
      <c r="H125" s="14" t="s">
        <v>3070</v>
      </c>
      <c r="I125" s="15">
        <v>960</v>
      </c>
      <c r="J125" s="77"/>
      <c r="K125" s="92"/>
    </row>
    <row r="126" spans="1:11" ht="12.75" x14ac:dyDescent="0.2">
      <c r="A126" s="14" t="s">
        <v>2997</v>
      </c>
      <c r="B126" s="14" t="s">
        <v>3071</v>
      </c>
      <c r="C126" s="14" t="s">
        <v>3072</v>
      </c>
      <c r="D126" s="16">
        <v>45685</v>
      </c>
      <c r="E126" s="16"/>
      <c r="F126" s="14" t="s">
        <v>3073</v>
      </c>
      <c r="G126" s="14"/>
      <c r="H126" s="14" t="s">
        <v>3074</v>
      </c>
      <c r="I126" s="15">
        <v>82.6</v>
      </c>
      <c r="J126" s="77"/>
      <c r="K126" s="92"/>
    </row>
    <row r="127" spans="1:11" ht="22.5" x14ac:dyDescent="0.2">
      <c r="A127" s="14" t="s">
        <v>2997</v>
      </c>
      <c r="B127" s="14" t="s">
        <v>3075</v>
      </c>
      <c r="C127" s="14" t="s">
        <v>3076</v>
      </c>
      <c r="D127" s="16">
        <v>45686</v>
      </c>
      <c r="E127" s="16"/>
      <c r="F127" s="14" t="s">
        <v>3077</v>
      </c>
      <c r="G127" s="14" t="s">
        <v>3078</v>
      </c>
      <c r="H127" s="14" t="s">
        <v>3079</v>
      </c>
      <c r="I127" s="15">
        <v>162.5</v>
      </c>
      <c r="J127" s="77"/>
      <c r="K127" s="92"/>
    </row>
    <row r="128" spans="1:11" ht="22.5" x14ac:dyDescent="0.2">
      <c r="A128" s="14" t="s">
        <v>2997</v>
      </c>
      <c r="B128" s="14" t="s">
        <v>3080</v>
      </c>
      <c r="C128" s="14">
        <v>25005</v>
      </c>
      <c r="D128" s="16">
        <v>45686</v>
      </c>
      <c r="E128" s="16"/>
      <c r="F128" s="14" t="s">
        <v>3081</v>
      </c>
      <c r="G128" s="14"/>
      <c r="H128" s="14" t="s">
        <v>3082</v>
      </c>
      <c r="I128" s="15">
        <v>94.05</v>
      </c>
      <c r="J128" s="77"/>
      <c r="K128" s="92"/>
    </row>
    <row r="129" spans="1:11" ht="12.75" x14ac:dyDescent="0.2">
      <c r="A129" s="14" t="s">
        <v>2997</v>
      </c>
      <c r="B129" s="14" t="s">
        <v>3083</v>
      </c>
      <c r="C129" s="14" t="s">
        <v>3084</v>
      </c>
      <c r="D129" s="16">
        <v>45688</v>
      </c>
      <c r="E129" s="16"/>
      <c r="F129" s="14" t="s">
        <v>3085</v>
      </c>
      <c r="G129" s="14">
        <v>31320155</v>
      </c>
      <c r="H129" s="14" t="s">
        <v>3086</v>
      </c>
      <c r="I129" s="15">
        <v>20.7</v>
      </c>
      <c r="J129" s="77"/>
      <c r="K129" s="92"/>
    </row>
    <row r="130" spans="1:11" ht="45" x14ac:dyDescent="0.2">
      <c r="A130" s="14" t="s">
        <v>2997</v>
      </c>
      <c r="B130" s="14" t="s">
        <v>3087</v>
      </c>
      <c r="C130" s="14" t="s">
        <v>3088</v>
      </c>
      <c r="D130" s="16">
        <v>45692</v>
      </c>
      <c r="E130" s="16"/>
      <c r="F130" s="14" t="s">
        <v>3089</v>
      </c>
      <c r="G130" s="14" t="s">
        <v>3090</v>
      </c>
      <c r="H130" s="14" t="s">
        <v>3091</v>
      </c>
      <c r="I130" s="15">
        <v>600</v>
      </c>
      <c r="J130" s="77"/>
      <c r="K130" s="92"/>
    </row>
    <row r="131" spans="1:11" ht="12.75" x14ac:dyDescent="0.2">
      <c r="A131" s="14" t="s">
        <v>2997</v>
      </c>
      <c r="B131" s="14" t="s">
        <v>3092</v>
      </c>
      <c r="C131" s="14">
        <v>2025002</v>
      </c>
      <c r="D131" s="16">
        <v>45692</v>
      </c>
      <c r="E131" s="16"/>
      <c r="F131" s="14" t="s">
        <v>3093</v>
      </c>
      <c r="G131" s="14" t="s">
        <v>3094</v>
      </c>
      <c r="H131" s="14" t="s">
        <v>3095</v>
      </c>
      <c r="I131" s="15">
        <v>420</v>
      </c>
      <c r="J131" s="77"/>
      <c r="K131" s="92"/>
    </row>
    <row r="132" spans="1:11" ht="12.75" x14ac:dyDescent="0.2">
      <c r="A132" s="14" t="s">
        <v>2997</v>
      </c>
      <c r="B132" s="14" t="s">
        <v>3096</v>
      </c>
      <c r="C132" s="14">
        <v>250100001</v>
      </c>
      <c r="D132" s="16">
        <v>45692</v>
      </c>
      <c r="E132" s="16"/>
      <c r="F132" s="14" t="s">
        <v>3097</v>
      </c>
      <c r="G132" s="14">
        <v>44513925</v>
      </c>
      <c r="H132" s="14" t="s">
        <v>3098</v>
      </c>
      <c r="I132" s="15">
        <v>1600</v>
      </c>
      <c r="J132" s="77"/>
      <c r="K132" s="92"/>
    </row>
    <row r="133" spans="1:11" ht="12.75" x14ac:dyDescent="0.2">
      <c r="A133" s="14" t="s">
        <v>2997</v>
      </c>
      <c r="B133" s="14" t="s">
        <v>3099</v>
      </c>
      <c r="C133" s="14" t="s">
        <v>3100</v>
      </c>
      <c r="D133" s="16">
        <v>45692</v>
      </c>
      <c r="E133" s="16"/>
      <c r="F133" s="14" t="s">
        <v>3101</v>
      </c>
      <c r="G133" s="14">
        <v>35723025</v>
      </c>
      <c r="H133" s="14" t="s">
        <v>3003</v>
      </c>
      <c r="I133" s="15">
        <v>500</v>
      </c>
      <c r="J133" s="77"/>
      <c r="K133" s="92"/>
    </row>
    <row r="134" spans="1:11" ht="12.75" x14ac:dyDescent="0.2">
      <c r="A134" s="14" t="s">
        <v>2997</v>
      </c>
      <c r="B134" s="14" t="s">
        <v>3102</v>
      </c>
      <c r="C134" s="14" t="s">
        <v>3103</v>
      </c>
      <c r="D134" s="16">
        <v>45692</v>
      </c>
      <c r="E134" s="16"/>
      <c r="F134" s="14" t="s">
        <v>3104</v>
      </c>
      <c r="G134" s="14">
        <v>53528654</v>
      </c>
      <c r="H134" s="14" t="s">
        <v>3047</v>
      </c>
      <c r="I134" s="15">
        <v>417.32</v>
      </c>
      <c r="J134" s="77"/>
      <c r="K134" s="92"/>
    </row>
    <row r="135" spans="1:11" ht="56.25" x14ac:dyDescent="0.2">
      <c r="A135" s="14" t="s">
        <v>2997</v>
      </c>
      <c r="B135" s="14" t="s">
        <v>3105</v>
      </c>
      <c r="C135" s="14" t="s">
        <v>3105</v>
      </c>
      <c r="D135" s="16">
        <v>45692</v>
      </c>
      <c r="E135" s="16"/>
      <c r="F135" s="14" t="s">
        <v>3106</v>
      </c>
      <c r="G135" s="14"/>
      <c r="H135" s="14" t="s">
        <v>3107</v>
      </c>
      <c r="I135" s="15">
        <v>17215.599999999999</v>
      </c>
      <c r="J135" s="77"/>
      <c r="K135" s="92"/>
    </row>
    <row r="136" spans="1:11" ht="12.75" x14ac:dyDescent="0.2">
      <c r="A136" s="14" t="s">
        <v>2997</v>
      </c>
      <c r="B136" s="14" t="s">
        <v>3108</v>
      </c>
      <c r="C136" s="14" t="s">
        <v>3109</v>
      </c>
      <c r="D136" s="16">
        <v>45694</v>
      </c>
      <c r="E136" s="16"/>
      <c r="F136" s="14" t="s">
        <v>3110</v>
      </c>
      <c r="G136" s="14">
        <v>35723025</v>
      </c>
      <c r="H136" s="14" t="s">
        <v>3003</v>
      </c>
      <c r="I136" s="15">
        <v>360.78</v>
      </c>
      <c r="J136" s="77"/>
      <c r="K136" s="92"/>
    </row>
    <row r="137" spans="1:11" ht="22.5" x14ac:dyDescent="0.2">
      <c r="A137" s="14" t="s">
        <v>2997</v>
      </c>
      <c r="B137" s="14" t="s">
        <v>3111</v>
      </c>
      <c r="C137" s="14">
        <v>20254</v>
      </c>
      <c r="D137" s="16">
        <v>45694</v>
      </c>
      <c r="E137" s="16"/>
      <c r="F137" s="14" t="s">
        <v>3112</v>
      </c>
      <c r="G137" s="14">
        <v>43982387</v>
      </c>
      <c r="H137" s="14" t="s">
        <v>3113</v>
      </c>
      <c r="I137" s="15">
        <v>207</v>
      </c>
      <c r="J137" s="77"/>
      <c r="K137" s="92"/>
    </row>
    <row r="138" spans="1:11" ht="12.75" x14ac:dyDescent="0.2">
      <c r="A138" s="14" t="s">
        <v>2997</v>
      </c>
      <c r="B138" s="14" t="s">
        <v>3117</v>
      </c>
      <c r="C138" s="14" t="s">
        <v>3118</v>
      </c>
      <c r="D138" s="16">
        <v>45698</v>
      </c>
      <c r="E138" s="16"/>
      <c r="F138" s="14" t="s">
        <v>3119</v>
      </c>
      <c r="G138" s="14" t="s">
        <v>3120</v>
      </c>
      <c r="H138" s="14" t="s">
        <v>3121</v>
      </c>
      <c r="I138" s="15">
        <v>320.2</v>
      </c>
      <c r="J138" s="77"/>
      <c r="K138" s="92"/>
    </row>
    <row r="139" spans="1:11" ht="12.75" x14ac:dyDescent="0.2">
      <c r="A139" s="14" t="s">
        <v>2997</v>
      </c>
      <c r="B139" s="14" t="s">
        <v>3122</v>
      </c>
      <c r="C139" s="14">
        <v>50374925</v>
      </c>
      <c r="D139" s="16">
        <v>45699</v>
      </c>
      <c r="E139" s="16"/>
      <c r="F139" s="14" t="s">
        <v>3123</v>
      </c>
      <c r="G139" s="14">
        <v>47977329</v>
      </c>
      <c r="H139" s="14" t="s">
        <v>3051</v>
      </c>
      <c r="I139" s="15">
        <v>3126.34</v>
      </c>
      <c r="J139" s="77"/>
      <c r="K139" s="92"/>
    </row>
    <row r="140" spans="1:11" ht="22.5" x14ac:dyDescent="0.2">
      <c r="A140" s="14" t="s">
        <v>2997</v>
      </c>
      <c r="B140" s="14" t="s">
        <v>3124</v>
      </c>
      <c r="C140" s="14">
        <v>202540221</v>
      </c>
      <c r="D140" s="16">
        <v>45699</v>
      </c>
      <c r="E140" s="16"/>
      <c r="F140" s="14" t="s">
        <v>3125</v>
      </c>
      <c r="G140" s="14" t="s">
        <v>3126</v>
      </c>
      <c r="H140" s="14" t="s">
        <v>3127</v>
      </c>
      <c r="I140" s="15">
        <v>750.3</v>
      </c>
      <c r="J140" s="77"/>
      <c r="K140" s="92"/>
    </row>
    <row r="141" spans="1:11" ht="12.75" x14ac:dyDescent="0.2">
      <c r="A141" s="14" t="s">
        <v>2997</v>
      </c>
      <c r="B141" s="14" t="s">
        <v>3128</v>
      </c>
      <c r="C141" s="14" t="s">
        <v>3129</v>
      </c>
      <c r="D141" s="16">
        <v>45699</v>
      </c>
      <c r="E141" s="16"/>
      <c r="F141" s="14" t="s">
        <v>3130</v>
      </c>
      <c r="G141" s="14" t="s">
        <v>3131</v>
      </c>
      <c r="H141" s="14" t="s">
        <v>3132</v>
      </c>
      <c r="I141" s="15">
        <v>102.15</v>
      </c>
      <c r="J141" s="77"/>
      <c r="K141" s="92"/>
    </row>
    <row r="142" spans="1:11" ht="12.75" x14ac:dyDescent="0.2">
      <c r="A142" s="14" t="s">
        <v>2997</v>
      </c>
      <c r="B142" s="14" t="s">
        <v>3133</v>
      </c>
      <c r="C142" s="14">
        <v>7612500014</v>
      </c>
      <c r="D142" s="16">
        <v>45699</v>
      </c>
      <c r="E142" s="16"/>
      <c r="F142" s="14" t="s">
        <v>3114</v>
      </c>
      <c r="G142" s="14" t="s">
        <v>3115</v>
      </c>
      <c r="H142" s="14" t="s">
        <v>3116</v>
      </c>
      <c r="I142" s="15">
        <v>206</v>
      </c>
      <c r="J142" s="77"/>
      <c r="K142" s="92"/>
    </row>
    <row r="143" spans="1:11" ht="12.75" x14ac:dyDescent="0.2">
      <c r="A143" s="14" t="s">
        <v>2997</v>
      </c>
      <c r="B143" s="14" t="s">
        <v>3134</v>
      </c>
      <c r="C143" s="14" t="s">
        <v>3135</v>
      </c>
      <c r="D143" s="16">
        <v>45700</v>
      </c>
      <c r="E143" s="16"/>
      <c r="F143" s="14" t="s">
        <v>3136</v>
      </c>
      <c r="G143" s="14">
        <v>45428859</v>
      </c>
      <c r="H143" s="14" t="s">
        <v>3137</v>
      </c>
      <c r="I143" s="15">
        <v>294.92</v>
      </c>
      <c r="J143" s="77"/>
      <c r="K143" s="92"/>
    </row>
    <row r="144" spans="1:11" ht="12.75" x14ac:dyDescent="0.2">
      <c r="A144" s="14" t="s">
        <v>2997</v>
      </c>
      <c r="B144" s="14" t="s">
        <v>3138</v>
      </c>
      <c r="C144" s="14" t="s">
        <v>3139</v>
      </c>
      <c r="D144" s="16">
        <v>45700</v>
      </c>
      <c r="E144" s="16"/>
      <c r="F144" s="14" t="s">
        <v>3140</v>
      </c>
      <c r="G144" s="14" t="s">
        <v>3141</v>
      </c>
      <c r="H144" s="14" t="s">
        <v>3003</v>
      </c>
      <c r="I144" s="15">
        <v>4164.84</v>
      </c>
      <c r="J144" s="77"/>
      <c r="K144" s="92"/>
    </row>
    <row r="145" spans="1:11" ht="12.75" x14ac:dyDescent="0.2">
      <c r="A145" s="14" t="s">
        <v>2997</v>
      </c>
      <c r="B145" s="14" t="s">
        <v>3142</v>
      </c>
      <c r="C145" s="14" t="s">
        <v>3143</v>
      </c>
      <c r="D145" s="16">
        <v>45707</v>
      </c>
      <c r="E145" s="16"/>
      <c r="F145" s="14" t="s">
        <v>3144</v>
      </c>
      <c r="G145" s="14" t="s">
        <v>3145</v>
      </c>
      <c r="H145" s="14" t="s">
        <v>3011</v>
      </c>
      <c r="I145" s="15">
        <v>201.93</v>
      </c>
      <c r="J145" s="77"/>
      <c r="K145" s="92"/>
    </row>
    <row r="146" spans="1:11" ht="22.5" x14ac:dyDescent="0.2">
      <c r="A146" s="14" t="s">
        <v>2997</v>
      </c>
      <c r="B146" s="14" t="s">
        <v>3146</v>
      </c>
      <c r="C146" s="14" t="s">
        <v>3147</v>
      </c>
      <c r="D146" s="16">
        <v>45707</v>
      </c>
      <c r="E146" s="16"/>
      <c r="F146" s="14" t="s">
        <v>3148</v>
      </c>
      <c r="G146" s="14" t="s">
        <v>3149</v>
      </c>
      <c r="H146" s="14" t="s">
        <v>3150</v>
      </c>
      <c r="I146" s="15">
        <v>60.6</v>
      </c>
      <c r="J146" s="77"/>
      <c r="K146" s="92"/>
    </row>
    <row r="147" spans="1:11" ht="12.75" x14ac:dyDescent="0.2">
      <c r="A147" s="14" t="s">
        <v>2997</v>
      </c>
      <c r="B147" s="14" t="s">
        <v>3151</v>
      </c>
      <c r="C147" s="14" t="s">
        <v>3152</v>
      </c>
      <c r="D147" s="16">
        <v>45707</v>
      </c>
      <c r="E147" s="16"/>
      <c r="F147" s="14" t="s">
        <v>3153</v>
      </c>
      <c r="G147" s="14" t="s">
        <v>3149</v>
      </c>
      <c r="H147" s="14" t="s">
        <v>3150</v>
      </c>
      <c r="I147" s="15">
        <v>22</v>
      </c>
      <c r="J147" s="77"/>
      <c r="K147" s="92"/>
    </row>
    <row r="148" spans="1:11" ht="12.75" x14ac:dyDescent="0.2">
      <c r="A148" s="14" t="s">
        <v>2997</v>
      </c>
      <c r="B148" s="14" t="s">
        <v>3154</v>
      </c>
      <c r="C148" s="14" t="s">
        <v>3155</v>
      </c>
      <c r="D148" s="16">
        <v>45709</v>
      </c>
      <c r="E148" s="16"/>
      <c r="F148" s="14" t="s">
        <v>3156</v>
      </c>
      <c r="G148" s="14" t="s">
        <v>3157</v>
      </c>
      <c r="H148" s="14" t="s">
        <v>3047</v>
      </c>
      <c r="I148" s="15">
        <v>676.53</v>
      </c>
      <c r="J148" s="77"/>
      <c r="K148" s="92"/>
    </row>
    <row r="149" spans="1:11" ht="12.75" x14ac:dyDescent="0.2">
      <c r="A149" s="14" t="s">
        <v>2997</v>
      </c>
      <c r="B149" s="14" t="s">
        <v>3158</v>
      </c>
      <c r="C149" s="14" t="s">
        <v>3159</v>
      </c>
      <c r="D149" s="16">
        <v>45709</v>
      </c>
      <c r="E149" s="16"/>
      <c r="F149" s="14" t="s">
        <v>3160</v>
      </c>
      <c r="G149" s="14">
        <v>52080790</v>
      </c>
      <c r="H149" s="14" t="s">
        <v>3150</v>
      </c>
      <c r="I149" s="15">
        <v>118.5</v>
      </c>
      <c r="J149" s="77"/>
      <c r="K149" s="92"/>
    </row>
    <row r="150" spans="1:11" ht="12.75" x14ac:dyDescent="0.2">
      <c r="A150" s="14" t="s">
        <v>2997</v>
      </c>
      <c r="B150" s="14" t="s">
        <v>3161</v>
      </c>
      <c r="C150" s="14">
        <v>102566987</v>
      </c>
      <c r="D150" s="16">
        <v>45709</v>
      </c>
      <c r="E150" s="16"/>
      <c r="F150" s="14" t="s">
        <v>3162</v>
      </c>
      <c r="G150" s="14" t="s">
        <v>3163</v>
      </c>
      <c r="H150" s="14" t="s">
        <v>3164</v>
      </c>
      <c r="I150" s="15">
        <v>19.559999999999999</v>
      </c>
      <c r="J150" s="77"/>
      <c r="K150" s="92"/>
    </row>
    <row r="151" spans="1:11" ht="12.75" x14ac:dyDescent="0.2">
      <c r="A151" s="14" t="s">
        <v>2997</v>
      </c>
      <c r="B151" s="14" t="s">
        <v>3165</v>
      </c>
      <c r="C151" s="14" t="s">
        <v>3166</v>
      </c>
      <c r="D151" s="16">
        <v>45712</v>
      </c>
      <c r="E151" s="16"/>
      <c r="F151" s="14" t="s">
        <v>3167</v>
      </c>
      <c r="G151" s="14">
        <v>35763469</v>
      </c>
      <c r="H151" s="14" t="s">
        <v>3168</v>
      </c>
      <c r="I151" s="15">
        <v>308.83</v>
      </c>
      <c r="J151" s="77"/>
      <c r="K151" s="92"/>
    </row>
    <row r="152" spans="1:11" ht="12.75" x14ac:dyDescent="0.2">
      <c r="A152" s="14" t="s">
        <v>2997</v>
      </c>
      <c r="B152" s="14" t="s">
        <v>3169</v>
      </c>
      <c r="C152" s="14" t="s">
        <v>3170</v>
      </c>
      <c r="D152" s="16">
        <v>45712</v>
      </c>
      <c r="E152" s="16"/>
      <c r="F152" s="14" t="s">
        <v>3171</v>
      </c>
      <c r="G152" s="14" t="s">
        <v>3172</v>
      </c>
      <c r="H152" s="14" t="s">
        <v>3173</v>
      </c>
      <c r="I152" s="15">
        <v>102.83</v>
      </c>
      <c r="J152" s="77"/>
      <c r="K152" s="92"/>
    </row>
    <row r="153" spans="1:11" ht="22.5" x14ac:dyDescent="0.2">
      <c r="A153" s="14" t="s">
        <v>2997</v>
      </c>
      <c r="B153" s="14" t="s">
        <v>3174</v>
      </c>
      <c r="C153" s="14" t="s">
        <v>3175</v>
      </c>
      <c r="D153" s="16">
        <v>45712</v>
      </c>
      <c r="E153" s="16"/>
      <c r="F153" s="14" t="s">
        <v>3176</v>
      </c>
      <c r="G153" s="14"/>
      <c r="H153" s="14" t="s">
        <v>3177</v>
      </c>
      <c r="I153" s="15">
        <v>448</v>
      </c>
      <c r="J153" s="77"/>
      <c r="K153" s="92"/>
    </row>
    <row r="154" spans="1:11" ht="22.5" x14ac:dyDescent="0.2">
      <c r="A154" s="14" t="s">
        <v>2997</v>
      </c>
      <c r="B154" s="14" t="s">
        <v>3178</v>
      </c>
      <c r="C154" s="14" t="s">
        <v>3179</v>
      </c>
      <c r="D154" s="16">
        <v>45713</v>
      </c>
      <c r="E154" s="16"/>
      <c r="F154" s="14" t="s">
        <v>3180</v>
      </c>
      <c r="G154" s="14" t="s">
        <v>3149</v>
      </c>
      <c r="H154" s="14" t="s">
        <v>3150</v>
      </c>
      <c r="I154" s="15">
        <v>2800</v>
      </c>
      <c r="J154" s="77"/>
      <c r="K154" s="92"/>
    </row>
    <row r="155" spans="1:11" ht="12.75" x14ac:dyDescent="0.2">
      <c r="A155" s="14" t="s">
        <v>2997</v>
      </c>
      <c r="B155" s="14" t="s">
        <v>3181</v>
      </c>
      <c r="C155" s="14" t="s">
        <v>3182</v>
      </c>
      <c r="D155" s="16">
        <v>45713</v>
      </c>
      <c r="E155" s="16"/>
      <c r="F155" s="14" t="s">
        <v>3183</v>
      </c>
      <c r="G155" s="14" t="s">
        <v>3035</v>
      </c>
      <c r="H155" s="14" t="s">
        <v>3036</v>
      </c>
      <c r="I155" s="15">
        <v>167.7</v>
      </c>
      <c r="J155" s="77"/>
      <c r="K155" s="92"/>
    </row>
    <row r="156" spans="1:11" ht="22.5" x14ac:dyDescent="0.2">
      <c r="A156" s="14" t="s">
        <v>2997</v>
      </c>
      <c r="B156" s="14" t="s">
        <v>3184</v>
      </c>
      <c r="C156" s="14">
        <v>2240067962</v>
      </c>
      <c r="D156" s="16">
        <v>45713</v>
      </c>
      <c r="E156" s="16"/>
      <c r="F156" s="14" t="s">
        <v>3185</v>
      </c>
      <c r="G156" s="14">
        <v>31338551</v>
      </c>
      <c r="H156" s="14" t="s">
        <v>3016</v>
      </c>
      <c r="I156" s="15">
        <v>178.35</v>
      </c>
      <c r="J156" s="77"/>
      <c r="K156" s="92"/>
    </row>
    <row r="157" spans="1:11" ht="12.75" x14ac:dyDescent="0.2">
      <c r="A157" s="14" t="s">
        <v>2997</v>
      </c>
      <c r="B157" s="14" t="s">
        <v>3186</v>
      </c>
      <c r="C157" s="14" t="s">
        <v>3187</v>
      </c>
      <c r="D157" s="16">
        <v>45714</v>
      </c>
      <c r="E157" s="16"/>
      <c r="F157" s="14" t="s">
        <v>3188</v>
      </c>
      <c r="G157" s="14">
        <v>45428859</v>
      </c>
      <c r="H157" s="14" t="s">
        <v>3137</v>
      </c>
      <c r="I157" s="15">
        <v>82.21</v>
      </c>
      <c r="J157" s="77"/>
      <c r="K157" s="92"/>
    </row>
    <row r="158" spans="1:11" ht="12.75" x14ac:dyDescent="0.2">
      <c r="A158" s="14" t="s">
        <v>2997</v>
      </c>
      <c r="B158" s="14" t="s">
        <v>3189</v>
      </c>
      <c r="C158" s="14" t="s">
        <v>3190</v>
      </c>
      <c r="D158" s="16">
        <v>45715</v>
      </c>
      <c r="E158" s="16"/>
      <c r="F158" s="14" t="s">
        <v>3191</v>
      </c>
      <c r="G158" s="14" t="s">
        <v>3192</v>
      </c>
      <c r="H158" s="14" t="s">
        <v>3193</v>
      </c>
      <c r="I158" s="15">
        <v>89.79</v>
      </c>
      <c r="J158" s="77"/>
      <c r="K158" s="92"/>
    </row>
    <row r="159" spans="1:11" ht="22.5" x14ac:dyDescent="0.2">
      <c r="A159" s="14" t="s">
        <v>2997</v>
      </c>
      <c r="B159" s="14" t="s">
        <v>3194</v>
      </c>
      <c r="C159" s="14" t="s">
        <v>3195</v>
      </c>
      <c r="D159" s="16">
        <v>45716</v>
      </c>
      <c r="E159" s="16"/>
      <c r="F159" s="14" t="s">
        <v>3196</v>
      </c>
      <c r="G159" s="14">
        <v>45610843</v>
      </c>
      <c r="H159" s="14" t="s">
        <v>3197</v>
      </c>
      <c r="I159" s="15">
        <v>876</v>
      </c>
      <c r="J159" s="77"/>
      <c r="K159" s="92"/>
    </row>
    <row r="160" spans="1:11" ht="12.75" x14ac:dyDescent="0.2">
      <c r="A160" s="14" t="s">
        <v>2997</v>
      </c>
      <c r="B160" s="14" t="s">
        <v>3198</v>
      </c>
      <c r="C160" s="14">
        <v>250100007</v>
      </c>
      <c r="D160" s="16">
        <v>45716</v>
      </c>
      <c r="E160" s="16"/>
      <c r="F160" s="14" t="s">
        <v>3199</v>
      </c>
      <c r="G160" s="14">
        <v>44513925</v>
      </c>
      <c r="H160" s="14" t="s">
        <v>3098</v>
      </c>
      <c r="I160" s="15">
        <v>1600</v>
      </c>
      <c r="J160" s="77"/>
      <c r="K160" s="92"/>
    </row>
    <row r="161" spans="1:11" ht="12.75" x14ac:dyDescent="0.2">
      <c r="A161" s="14" t="s">
        <v>2997</v>
      </c>
      <c r="B161" s="14" t="s">
        <v>3200</v>
      </c>
      <c r="C161" s="14" t="s">
        <v>3201</v>
      </c>
      <c r="D161" s="16">
        <v>45716</v>
      </c>
      <c r="E161" s="16"/>
      <c r="F161" s="14" t="s">
        <v>3085</v>
      </c>
      <c r="G161" s="14">
        <v>31320155</v>
      </c>
      <c r="H161" s="14" t="s">
        <v>3086</v>
      </c>
      <c r="I161" s="15">
        <v>23.5</v>
      </c>
      <c r="J161" s="77"/>
      <c r="K161" s="92"/>
    </row>
    <row r="162" spans="1:11" ht="12.75" x14ac:dyDescent="0.2">
      <c r="A162" s="14" t="s">
        <v>2997</v>
      </c>
      <c r="B162" s="14" t="s">
        <v>3202</v>
      </c>
      <c r="C162" s="14" t="s">
        <v>3203</v>
      </c>
      <c r="D162" s="16">
        <v>45719</v>
      </c>
      <c r="E162" s="16"/>
      <c r="F162" s="14" t="s">
        <v>3204</v>
      </c>
      <c r="G162" s="14">
        <v>35723025</v>
      </c>
      <c r="H162" s="14" t="s">
        <v>3003</v>
      </c>
      <c r="I162" s="15">
        <v>500</v>
      </c>
      <c r="J162" s="77"/>
      <c r="K162" s="92"/>
    </row>
    <row r="163" spans="1:11" ht="22.5" x14ac:dyDescent="0.2">
      <c r="A163" s="14" t="s">
        <v>2997</v>
      </c>
      <c r="B163" s="14" t="s">
        <v>3205</v>
      </c>
      <c r="C163" s="14" t="s">
        <v>3206</v>
      </c>
      <c r="D163" s="16">
        <v>45719</v>
      </c>
      <c r="E163" s="16"/>
      <c r="F163" s="14" t="s">
        <v>3207</v>
      </c>
      <c r="G163" s="14" t="s">
        <v>3208</v>
      </c>
      <c r="H163" s="14" t="s">
        <v>3209</v>
      </c>
      <c r="I163" s="15">
        <v>1000</v>
      </c>
      <c r="J163" s="77"/>
      <c r="K163" s="92"/>
    </row>
    <row r="164" spans="1:11" ht="12.75" x14ac:dyDescent="0.2">
      <c r="A164" s="14" t="s">
        <v>2997</v>
      </c>
      <c r="B164" s="14" t="s">
        <v>3210</v>
      </c>
      <c r="C164" s="14" t="s">
        <v>3211</v>
      </c>
      <c r="D164" s="16">
        <v>45719</v>
      </c>
      <c r="E164" s="16"/>
      <c r="F164" s="14" t="s">
        <v>3212</v>
      </c>
      <c r="G164" s="14" t="s">
        <v>3157</v>
      </c>
      <c r="H164" s="14" t="s">
        <v>3047</v>
      </c>
      <c r="I164" s="15">
        <v>408.55</v>
      </c>
      <c r="J164" s="77"/>
      <c r="K164" s="92"/>
    </row>
    <row r="165" spans="1:11" ht="12.75" x14ac:dyDescent="0.2">
      <c r="A165" s="14" t="s">
        <v>2997</v>
      </c>
      <c r="B165" s="14" t="s">
        <v>3213</v>
      </c>
      <c r="C165" s="14" t="s">
        <v>3214</v>
      </c>
      <c r="D165" s="16">
        <v>45720</v>
      </c>
      <c r="E165" s="16"/>
      <c r="F165" s="14" t="s">
        <v>3085</v>
      </c>
      <c r="G165" s="14">
        <v>31320155</v>
      </c>
      <c r="H165" s="14" t="s">
        <v>3086</v>
      </c>
      <c r="I165" s="15">
        <v>20</v>
      </c>
      <c r="J165" s="77"/>
      <c r="K165" s="92"/>
    </row>
    <row r="166" spans="1:11" ht="12.75" x14ac:dyDescent="0.2">
      <c r="A166" s="14" t="s">
        <v>2997</v>
      </c>
      <c r="B166" s="14" t="s">
        <v>3215</v>
      </c>
      <c r="C166" s="14">
        <v>102565086</v>
      </c>
      <c r="D166" s="16">
        <v>45720</v>
      </c>
      <c r="E166" s="16"/>
      <c r="F166" s="14" t="s">
        <v>3216</v>
      </c>
      <c r="G166" s="14">
        <v>36421928</v>
      </c>
      <c r="H166" s="14" t="s">
        <v>3164</v>
      </c>
      <c r="I166" s="15">
        <v>73.650000000000006</v>
      </c>
      <c r="J166" s="77"/>
      <c r="K166" s="92"/>
    </row>
    <row r="167" spans="1:11" ht="12.75" x14ac:dyDescent="0.2">
      <c r="A167" s="14" t="s">
        <v>2997</v>
      </c>
      <c r="B167" s="14" t="s">
        <v>3217</v>
      </c>
      <c r="C167" s="14">
        <v>25100027</v>
      </c>
      <c r="D167" s="16">
        <v>45720</v>
      </c>
      <c r="E167" s="16"/>
      <c r="F167" s="14" t="s">
        <v>3218</v>
      </c>
      <c r="G167" s="14">
        <v>35723025</v>
      </c>
      <c r="H167" s="14" t="s">
        <v>3003</v>
      </c>
      <c r="I167" s="15">
        <v>324.79000000000002</v>
      </c>
      <c r="J167" s="77"/>
      <c r="K167" s="92"/>
    </row>
    <row r="168" spans="1:11" ht="33.75" x14ac:dyDescent="0.2">
      <c r="A168" s="14" t="s">
        <v>2997</v>
      </c>
      <c r="B168" s="14" t="s">
        <v>3219</v>
      </c>
      <c r="C168" s="14">
        <v>2025038</v>
      </c>
      <c r="D168" s="16">
        <v>45720</v>
      </c>
      <c r="E168" s="16"/>
      <c r="F168" s="14" t="s">
        <v>3220</v>
      </c>
      <c r="G168" s="14" t="s">
        <v>3221</v>
      </c>
      <c r="H168" s="14" t="s">
        <v>3222</v>
      </c>
      <c r="I168" s="15">
        <v>130</v>
      </c>
      <c r="J168" s="77"/>
      <c r="K168" s="92"/>
    </row>
    <row r="169" spans="1:11" ht="12.75" x14ac:dyDescent="0.2">
      <c r="A169" s="14" t="s">
        <v>2997</v>
      </c>
      <c r="B169" s="14" t="s">
        <v>3223</v>
      </c>
      <c r="C169" s="14">
        <v>25008</v>
      </c>
      <c r="D169" s="16">
        <v>45720</v>
      </c>
      <c r="E169" s="16"/>
      <c r="F169" s="14" t="s">
        <v>3224</v>
      </c>
      <c r="G169" s="14"/>
      <c r="H169" s="14" t="s">
        <v>3225</v>
      </c>
      <c r="I169" s="15">
        <v>79.900000000000006</v>
      </c>
      <c r="J169" s="77"/>
      <c r="K169" s="92"/>
    </row>
    <row r="170" spans="1:11" ht="12.75" x14ac:dyDescent="0.2">
      <c r="A170" s="14" t="s">
        <v>2997</v>
      </c>
      <c r="B170" s="14" t="s">
        <v>3226</v>
      </c>
      <c r="C170" s="14" t="s">
        <v>3227</v>
      </c>
      <c r="D170" s="16">
        <v>45720</v>
      </c>
      <c r="E170" s="16"/>
      <c r="F170" s="14" t="s">
        <v>3228</v>
      </c>
      <c r="G170" s="14" t="s">
        <v>3141</v>
      </c>
      <c r="H170" s="14" t="s">
        <v>3003</v>
      </c>
      <c r="I170" s="15">
        <v>340.98</v>
      </c>
      <c r="J170" s="77"/>
      <c r="K170" s="92"/>
    </row>
    <row r="171" spans="1:11" ht="12.75" x14ac:dyDescent="0.2">
      <c r="A171" s="14" t="s">
        <v>2997</v>
      </c>
      <c r="B171" s="14" t="s">
        <v>3229</v>
      </c>
      <c r="C171" s="14" t="s">
        <v>3230</v>
      </c>
      <c r="D171" s="16">
        <v>45720</v>
      </c>
      <c r="E171" s="16"/>
      <c r="F171" s="14" t="s">
        <v>3231</v>
      </c>
      <c r="G171" s="14" t="s">
        <v>3232</v>
      </c>
      <c r="H171" s="14" t="s">
        <v>3168</v>
      </c>
      <c r="I171" s="15">
        <v>315.23</v>
      </c>
      <c r="J171" s="77"/>
      <c r="K171" s="92"/>
    </row>
    <row r="172" spans="1:11" ht="56.25" x14ac:dyDescent="0.2">
      <c r="A172" s="14" t="s">
        <v>2997</v>
      </c>
      <c r="B172" s="14" t="s">
        <v>3234</v>
      </c>
      <c r="C172" s="14" t="s">
        <v>3234</v>
      </c>
      <c r="D172" s="16">
        <v>45720</v>
      </c>
      <c r="E172" s="16"/>
      <c r="F172" s="14" t="s">
        <v>3235</v>
      </c>
      <c r="G172" s="14"/>
      <c r="H172" s="14" t="s">
        <v>3107</v>
      </c>
      <c r="I172" s="15">
        <v>17215.599999999999</v>
      </c>
      <c r="J172" s="77"/>
      <c r="K172" s="92"/>
    </row>
    <row r="173" spans="1:11" ht="12.75" x14ac:dyDescent="0.2">
      <c r="A173" s="14" t="s">
        <v>2997</v>
      </c>
      <c r="B173" s="14" t="s">
        <v>3236</v>
      </c>
      <c r="C173" s="14">
        <v>25100552</v>
      </c>
      <c r="D173" s="16">
        <v>45721</v>
      </c>
      <c r="E173" s="16"/>
      <c r="F173" s="14" t="s">
        <v>3237</v>
      </c>
      <c r="G173" s="14" t="s">
        <v>3238</v>
      </c>
      <c r="H173" s="14" t="s">
        <v>3239</v>
      </c>
      <c r="I173" s="15">
        <v>126.69</v>
      </c>
      <c r="J173" s="77"/>
      <c r="K173" s="92"/>
    </row>
    <row r="174" spans="1:11" ht="22.5" x14ac:dyDescent="0.2">
      <c r="A174" s="14" t="s">
        <v>2997</v>
      </c>
      <c r="B174" s="14" t="s">
        <v>3240</v>
      </c>
      <c r="C174" s="14" t="s">
        <v>3241</v>
      </c>
      <c r="D174" s="16">
        <v>45721</v>
      </c>
      <c r="E174" s="16"/>
      <c r="F174" s="14" t="s">
        <v>3242</v>
      </c>
      <c r="G174" s="14">
        <v>43982387</v>
      </c>
      <c r="H174" s="14" t="s">
        <v>3113</v>
      </c>
      <c r="I174" s="15">
        <v>1658</v>
      </c>
      <c r="J174" s="77"/>
      <c r="K174" s="92"/>
    </row>
    <row r="175" spans="1:11" ht="12.75" x14ac:dyDescent="0.2">
      <c r="A175" s="14" t="s">
        <v>2997</v>
      </c>
      <c r="B175" s="14" t="s">
        <v>3243</v>
      </c>
      <c r="C175" s="14" t="s">
        <v>3244</v>
      </c>
      <c r="D175" s="16">
        <v>45727</v>
      </c>
      <c r="E175" s="16"/>
      <c r="F175" s="14" t="s">
        <v>3245</v>
      </c>
      <c r="G175" s="14">
        <v>47977329</v>
      </c>
      <c r="H175" s="14" t="s">
        <v>3051</v>
      </c>
      <c r="I175" s="15">
        <v>3126.34</v>
      </c>
      <c r="J175" s="77"/>
      <c r="K175" s="92"/>
    </row>
    <row r="176" spans="1:11" ht="12.75" x14ac:dyDescent="0.2">
      <c r="A176" s="14" t="s">
        <v>2997</v>
      </c>
      <c r="B176" s="14" t="s">
        <v>3246</v>
      </c>
      <c r="C176" s="14">
        <v>2502103</v>
      </c>
      <c r="D176" s="16">
        <v>45727</v>
      </c>
      <c r="E176" s="16"/>
      <c r="F176" s="14" t="s">
        <v>3247</v>
      </c>
      <c r="G176" s="14" t="s">
        <v>3131</v>
      </c>
      <c r="H176" s="14" t="s">
        <v>3132</v>
      </c>
      <c r="I176" s="15">
        <v>10.25</v>
      </c>
      <c r="J176" s="77"/>
      <c r="K176" s="92"/>
    </row>
    <row r="177" spans="1:11" ht="12.75" x14ac:dyDescent="0.2">
      <c r="A177" s="14" t="s">
        <v>2997</v>
      </c>
      <c r="B177" s="14" t="s">
        <v>3248</v>
      </c>
      <c r="C177" s="14">
        <v>2025016</v>
      </c>
      <c r="D177" s="16">
        <v>45734</v>
      </c>
      <c r="E177" s="16"/>
      <c r="F177" s="14" t="s">
        <v>3249</v>
      </c>
      <c r="G177" s="14">
        <v>48306924</v>
      </c>
      <c r="H177" s="14" t="s">
        <v>3095</v>
      </c>
      <c r="I177" s="15">
        <v>420</v>
      </c>
      <c r="J177" s="77"/>
      <c r="K177" s="92"/>
    </row>
    <row r="178" spans="1:11" ht="22.5" x14ac:dyDescent="0.2">
      <c r="A178" s="14" t="s">
        <v>2997</v>
      </c>
      <c r="B178" s="14" t="s">
        <v>3250</v>
      </c>
      <c r="C178" s="14">
        <v>25012</v>
      </c>
      <c r="D178" s="16">
        <v>45734</v>
      </c>
      <c r="E178" s="16"/>
      <c r="F178" s="14" t="s">
        <v>3251</v>
      </c>
      <c r="G178" s="14"/>
      <c r="H178" s="14" t="s">
        <v>3252</v>
      </c>
      <c r="I178" s="15">
        <v>196.11</v>
      </c>
      <c r="J178" s="77"/>
      <c r="K178" s="92"/>
    </row>
    <row r="179" spans="1:11" ht="22.5" x14ac:dyDescent="0.2">
      <c r="A179" s="14" t="s">
        <v>2997</v>
      </c>
      <c r="B179" s="14" t="s">
        <v>3253</v>
      </c>
      <c r="C179" s="14" t="s">
        <v>3254</v>
      </c>
      <c r="D179" s="16">
        <v>45734</v>
      </c>
      <c r="E179" s="16"/>
      <c r="F179" s="14" t="s">
        <v>3255</v>
      </c>
      <c r="G179" s="14"/>
      <c r="H179" s="14" t="s">
        <v>3256</v>
      </c>
      <c r="I179" s="15">
        <v>187.4</v>
      </c>
      <c r="J179" s="77"/>
      <c r="K179" s="92"/>
    </row>
    <row r="180" spans="1:11" ht="22.5" x14ac:dyDescent="0.2">
      <c r="A180" s="14" t="s">
        <v>2997</v>
      </c>
      <c r="B180" s="14" t="s">
        <v>3257</v>
      </c>
      <c r="C180" s="14" t="s">
        <v>3258</v>
      </c>
      <c r="D180" s="16">
        <v>45734</v>
      </c>
      <c r="E180" s="16"/>
      <c r="F180" s="14" t="s">
        <v>3255</v>
      </c>
      <c r="G180" s="14"/>
      <c r="H180" s="14" t="s">
        <v>3259</v>
      </c>
      <c r="I180" s="15">
        <v>19.8</v>
      </c>
      <c r="J180" s="77"/>
      <c r="K180" s="92"/>
    </row>
    <row r="181" spans="1:11" ht="22.5" x14ac:dyDescent="0.2">
      <c r="A181" s="14" t="s">
        <v>2997</v>
      </c>
      <c r="B181" s="14" t="s">
        <v>3260</v>
      </c>
      <c r="C181" s="14" t="s">
        <v>3261</v>
      </c>
      <c r="D181" s="16">
        <v>45734</v>
      </c>
      <c r="E181" s="16"/>
      <c r="F181" s="14" t="s">
        <v>3262</v>
      </c>
      <c r="G181" s="14"/>
      <c r="H181" s="14" t="s">
        <v>3263</v>
      </c>
      <c r="I181" s="15">
        <v>160.75</v>
      </c>
      <c r="J181" s="77"/>
      <c r="K181" s="92"/>
    </row>
    <row r="182" spans="1:11" ht="22.5" x14ac:dyDescent="0.2">
      <c r="A182" s="14" t="s">
        <v>2997</v>
      </c>
      <c r="B182" s="14" t="s">
        <v>3264</v>
      </c>
      <c r="C182" s="14" t="s">
        <v>3265</v>
      </c>
      <c r="D182" s="16">
        <v>45734</v>
      </c>
      <c r="E182" s="16"/>
      <c r="F182" s="14" t="s">
        <v>3266</v>
      </c>
      <c r="G182" s="14"/>
      <c r="H182" s="14" t="s">
        <v>3267</v>
      </c>
      <c r="I182" s="15">
        <v>869.26</v>
      </c>
      <c r="J182" s="77"/>
      <c r="K182" s="92"/>
    </row>
    <row r="183" spans="1:11" ht="33.75" x14ac:dyDescent="0.2">
      <c r="A183" s="14" t="s">
        <v>2997</v>
      </c>
      <c r="B183" s="14" t="s">
        <v>3268</v>
      </c>
      <c r="C183" s="14" t="s">
        <v>3269</v>
      </c>
      <c r="D183" s="16">
        <v>45735</v>
      </c>
      <c r="E183" s="16"/>
      <c r="F183" s="14" t="s">
        <v>3270</v>
      </c>
      <c r="G183" s="14" t="s">
        <v>3271</v>
      </c>
      <c r="H183" s="14" t="s">
        <v>3272</v>
      </c>
      <c r="I183" s="15">
        <v>5477.5</v>
      </c>
      <c r="J183" s="77"/>
      <c r="K183" s="92"/>
    </row>
    <row r="184" spans="1:11" ht="22.5" x14ac:dyDescent="0.2">
      <c r="A184" s="14" t="s">
        <v>2997</v>
      </c>
      <c r="B184" s="14" t="s">
        <v>3273</v>
      </c>
      <c r="C184" s="14">
        <v>20250150</v>
      </c>
      <c r="D184" s="16">
        <v>45736</v>
      </c>
      <c r="E184" s="16"/>
      <c r="F184" s="14" t="s">
        <v>3274</v>
      </c>
      <c r="G184" s="14" t="s">
        <v>3275</v>
      </c>
      <c r="H184" s="14" t="s">
        <v>3276</v>
      </c>
      <c r="I184" s="15">
        <v>1840</v>
      </c>
      <c r="J184" s="77"/>
      <c r="K184" s="92"/>
    </row>
    <row r="185" spans="1:11" ht="12.75" x14ac:dyDescent="0.2">
      <c r="A185" s="14" t="s">
        <v>2997</v>
      </c>
      <c r="B185" s="14" t="s">
        <v>3277</v>
      </c>
      <c r="C185" s="14" t="s">
        <v>3278</v>
      </c>
      <c r="D185" s="16">
        <v>45736</v>
      </c>
      <c r="E185" s="16"/>
      <c r="F185" s="14" t="s">
        <v>3279</v>
      </c>
      <c r="G185" s="14" t="s">
        <v>3157</v>
      </c>
      <c r="H185" s="14" t="s">
        <v>3047</v>
      </c>
      <c r="I185" s="15">
        <v>486.18</v>
      </c>
      <c r="J185" s="77"/>
      <c r="K185" s="92"/>
    </row>
    <row r="186" spans="1:11" ht="22.5" x14ac:dyDescent="0.2">
      <c r="A186" s="14" t="s">
        <v>2997</v>
      </c>
      <c r="B186" s="14" t="s">
        <v>3280</v>
      </c>
      <c r="C186" s="14">
        <v>2025032</v>
      </c>
      <c r="D186" s="16">
        <v>45736</v>
      </c>
      <c r="E186" s="16"/>
      <c r="F186" s="14" t="s">
        <v>3281</v>
      </c>
      <c r="G186" s="14" t="s">
        <v>3282</v>
      </c>
      <c r="H186" s="14" t="s">
        <v>3283</v>
      </c>
      <c r="I186" s="15">
        <v>310</v>
      </c>
      <c r="J186" s="77"/>
      <c r="K186" s="92"/>
    </row>
    <row r="187" spans="1:11" ht="12.75" x14ac:dyDescent="0.2">
      <c r="A187" s="14" t="s">
        <v>2997</v>
      </c>
      <c r="B187" s="14" t="s">
        <v>3284</v>
      </c>
      <c r="C187" s="14" t="s">
        <v>3285</v>
      </c>
      <c r="D187" s="16">
        <v>45737</v>
      </c>
      <c r="E187" s="16"/>
      <c r="F187" s="14" t="s">
        <v>3286</v>
      </c>
      <c r="G187" s="14">
        <v>35763469</v>
      </c>
      <c r="H187" s="14" t="s">
        <v>3168</v>
      </c>
      <c r="I187" s="15">
        <v>489</v>
      </c>
      <c r="J187" s="77"/>
      <c r="K187" s="92"/>
    </row>
    <row r="188" spans="1:11" ht="22.5" x14ac:dyDescent="0.2">
      <c r="A188" s="14" t="s">
        <v>2997</v>
      </c>
      <c r="B188" s="14" t="s">
        <v>3287</v>
      </c>
      <c r="C188" s="14" t="s">
        <v>3288</v>
      </c>
      <c r="D188" s="16">
        <v>45740</v>
      </c>
      <c r="E188" s="16"/>
      <c r="F188" s="14" t="s">
        <v>3289</v>
      </c>
      <c r="G188" s="14"/>
      <c r="H188" s="14" t="s">
        <v>3290</v>
      </c>
      <c r="I188" s="15">
        <v>55.4</v>
      </c>
      <c r="J188" s="77"/>
      <c r="K188" s="92"/>
    </row>
    <row r="189" spans="1:11" ht="22.5" x14ac:dyDescent="0.2">
      <c r="A189" s="14" t="s">
        <v>2997</v>
      </c>
      <c r="B189" s="14" t="s">
        <v>3291</v>
      </c>
      <c r="C189" s="14" t="s">
        <v>3292</v>
      </c>
      <c r="D189" s="16">
        <v>45740</v>
      </c>
      <c r="E189" s="16"/>
      <c r="F189" s="14" t="s">
        <v>3293</v>
      </c>
      <c r="G189" s="14">
        <v>55933432</v>
      </c>
      <c r="H189" s="14" t="s">
        <v>3294</v>
      </c>
      <c r="I189" s="15">
        <v>1500</v>
      </c>
      <c r="J189" s="77"/>
      <c r="K189" s="92"/>
    </row>
    <row r="190" spans="1:11" ht="22.5" x14ac:dyDescent="0.2">
      <c r="A190" s="14" t="s">
        <v>2997</v>
      </c>
      <c r="B190" s="14" t="s">
        <v>3295</v>
      </c>
      <c r="C190" s="14">
        <v>2025013</v>
      </c>
      <c r="D190" s="16">
        <v>45740</v>
      </c>
      <c r="E190" s="16"/>
      <c r="F190" s="14" t="s">
        <v>3296</v>
      </c>
      <c r="G190" s="14">
        <v>51150999</v>
      </c>
      <c r="H190" s="14" t="s">
        <v>3297</v>
      </c>
      <c r="I190" s="15">
        <v>1300</v>
      </c>
      <c r="J190" s="77"/>
      <c r="K190" s="92"/>
    </row>
    <row r="191" spans="1:11" ht="12.75" x14ac:dyDescent="0.2">
      <c r="A191" s="14" t="s">
        <v>2997</v>
      </c>
      <c r="B191" s="14" t="s">
        <v>3298</v>
      </c>
      <c r="C191" s="14" t="s">
        <v>3299</v>
      </c>
      <c r="D191" s="16">
        <v>45740</v>
      </c>
      <c r="E191" s="16"/>
      <c r="F191" s="14" t="s">
        <v>3300</v>
      </c>
      <c r="G191" s="14">
        <v>35723025</v>
      </c>
      <c r="H191" s="14" t="s">
        <v>3003</v>
      </c>
      <c r="I191" s="15">
        <v>2081.9299999999998</v>
      </c>
      <c r="J191" s="77"/>
      <c r="K191" s="92"/>
    </row>
    <row r="192" spans="1:11" ht="12.75" x14ac:dyDescent="0.2">
      <c r="A192" s="14" t="s">
        <v>2997</v>
      </c>
      <c r="B192" s="14" t="s">
        <v>3301</v>
      </c>
      <c r="C192" s="14">
        <v>2511</v>
      </c>
      <c r="D192" s="16">
        <v>45740</v>
      </c>
      <c r="E192" s="16"/>
      <c r="F192" s="14" t="s">
        <v>3302</v>
      </c>
      <c r="G192" s="14">
        <v>44699859</v>
      </c>
      <c r="H192" s="14" t="s">
        <v>3290</v>
      </c>
      <c r="I192" s="15">
        <v>1500</v>
      </c>
      <c r="J192" s="77"/>
      <c r="K192" s="92"/>
    </row>
    <row r="193" spans="1:11" ht="22.5" x14ac:dyDescent="0.2">
      <c r="A193" s="14" t="s">
        <v>2997</v>
      </c>
      <c r="B193" s="14" t="s">
        <v>3303</v>
      </c>
      <c r="C193" s="14" t="s">
        <v>3304</v>
      </c>
      <c r="D193" s="16">
        <v>45740</v>
      </c>
      <c r="E193" s="16"/>
      <c r="F193" s="14" t="s">
        <v>3305</v>
      </c>
      <c r="G193" s="14"/>
      <c r="H193" s="14" t="s">
        <v>3306</v>
      </c>
      <c r="I193" s="15">
        <v>146.03</v>
      </c>
      <c r="J193" s="77"/>
      <c r="K193" s="92"/>
    </row>
    <row r="194" spans="1:11" ht="12.75" x14ac:dyDescent="0.2">
      <c r="A194" s="14" t="s">
        <v>2997</v>
      </c>
      <c r="B194" s="14" t="s">
        <v>3307</v>
      </c>
      <c r="C194" s="14" t="s">
        <v>3308</v>
      </c>
      <c r="D194" s="16" t="s">
        <v>3309</v>
      </c>
      <c r="E194" s="16"/>
      <c r="F194" s="14" t="s">
        <v>3010</v>
      </c>
      <c r="G194" s="14" t="s">
        <v>3145</v>
      </c>
      <c r="H194" s="14" t="s">
        <v>3011</v>
      </c>
      <c r="I194" s="15">
        <v>53.89</v>
      </c>
      <c r="J194" s="77"/>
      <c r="K194" s="92"/>
    </row>
    <row r="195" spans="1:11" ht="33.75" x14ac:dyDescent="0.2">
      <c r="A195" s="14" t="s">
        <v>2997</v>
      </c>
      <c r="B195" s="14" t="s">
        <v>3310</v>
      </c>
      <c r="C195" s="14" t="s">
        <v>3311</v>
      </c>
      <c r="D195" s="16" t="s">
        <v>3309</v>
      </c>
      <c r="E195" s="16"/>
      <c r="F195" s="14" t="s">
        <v>3312</v>
      </c>
      <c r="G195" s="14">
        <v>42348404</v>
      </c>
      <c r="H195" s="14" t="s">
        <v>3313</v>
      </c>
      <c r="I195" s="15">
        <v>1468.65</v>
      </c>
      <c r="J195" s="77"/>
      <c r="K195" s="92"/>
    </row>
    <row r="196" spans="1:11" ht="22.5" x14ac:dyDescent="0.2">
      <c r="A196" s="14" t="s">
        <v>2997</v>
      </c>
      <c r="B196" s="14" t="s">
        <v>3314</v>
      </c>
      <c r="C196" s="14">
        <v>72025</v>
      </c>
      <c r="D196" s="16" t="s">
        <v>3315</v>
      </c>
      <c r="E196" s="16"/>
      <c r="F196" s="14" t="s">
        <v>3316</v>
      </c>
      <c r="G196" s="14">
        <v>41319583</v>
      </c>
      <c r="H196" s="14" t="s">
        <v>3317</v>
      </c>
      <c r="I196" s="15">
        <v>2214</v>
      </c>
      <c r="J196" s="77"/>
      <c r="K196" s="92"/>
    </row>
    <row r="197" spans="1:11" ht="22.5" x14ac:dyDescent="0.2">
      <c r="A197" s="14" t="s">
        <v>2997</v>
      </c>
      <c r="B197" s="14" t="s">
        <v>3318</v>
      </c>
      <c r="C197" s="14" t="s">
        <v>3319</v>
      </c>
      <c r="D197" s="16" t="s">
        <v>3320</v>
      </c>
      <c r="E197" s="16"/>
      <c r="F197" s="14" t="s">
        <v>3321</v>
      </c>
      <c r="G197" s="14" t="s">
        <v>3322</v>
      </c>
      <c r="H197" s="14" t="s">
        <v>152</v>
      </c>
      <c r="I197" s="15">
        <v>90</v>
      </c>
      <c r="J197" s="77"/>
      <c r="K197" s="92"/>
    </row>
    <row r="198" spans="1:11" ht="22.5" x14ac:dyDescent="0.2">
      <c r="A198" s="14" t="s">
        <v>2997</v>
      </c>
      <c r="B198" s="14" t="s">
        <v>3323</v>
      </c>
      <c r="C198" s="14" t="s">
        <v>3324</v>
      </c>
      <c r="D198" s="16" t="s">
        <v>3325</v>
      </c>
      <c r="E198" s="16"/>
      <c r="F198" s="14" t="s">
        <v>3326</v>
      </c>
      <c r="G198" s="14"/>
      <c r="H198" s="14" t="s">
        <v>3327</v>
      </c>
      <c r="I198" s="15">
        <v>20</v>
      </c>
      <c r="J198" s="77"/>
      <c r="K198" s="92"/>
    </row>
    <row r="199" spans="1:11" ht="12.75" x14ac:dyDescent="0.2">
      <c r="A199" s="14" t="s">
        <v>2997</v>
      </c>
      <c r="B199" s="14" t="s">
        <v>3328</v>
      </c>
      <c r="C199" s="14" t="s">
        <v>3311</v>
      </c>
      <c r="D199" s="16" t="s">
        <v>3325</v>
      </c>
      <c r="E199" s="16"/>
      <c r="F199" s="14" t="s">
        <v>3329</v>
      </c>
      <c r="G199" s="14" t="s">
        <v>3330</v>
      </c>
      <c r="H199" s="14" t="s">
        <v>3331</v>
      </c>
      <c r="I199" s="15">
        <v>250.3</v>
      </c>
      <c r="J199" s="77"/>
      <c r="K199" s="92"/>
    </row>
    <row r="200" spans="1:11" ht="12.75" x14ac:dyDescent="0.2">
      <c r="A200" s="14" t="s">
        <v>2997</v>
      </c>
      <c r="B200" s="14" t="s">
        <v>3332</v>
      </c>
      <c r="C200" s="14" t="s">
        <v>3333</v>
      </c>
      <c r="D200" s="16" t="s">
        <v>3325</v>
      </c>
      <c r="E200" s="16"/>
      <c r="F200" s="14" t="s">
        <v>3334</v>
      </c>
      <c r="G200" s="14" t="s">
        <v>3322</v>
      </c>
      <c r="H200" s="14" t="s">
        <v>152</v>
      </c>
      <c r="I200" s="15">
        <v>5.9</v>
      </c>
      <c r="J200" s="77"/>
      <c r="K200" s="92"/>
    </row>
    <row r="201" spans="1:11" ht="12.75" x14ac:dyDescent="0.2">
      <c r="A201" s="14" t="s">
        <v>2997</v>
      </c>
      <c r="B201" s="14" t="s">
        <v>3335</v>
      </c>
      <c r="C201" s="14" t="s">
        <v>3336</v>
      </c>
      <c r="D201" s="16" t="s">
        <v>3325</v>
      </c>
      <c r="E201" s="16"/>
      <c r="F201" s="14" t="s">
        <v>3334</v>
      </c>
      <c r="G201" s="14" t="s">
        <v>3322</v>
      </c>
      <c r="H201" s="14" t="s">
        <v>152</v>
      </c>
      <c r="I201" s="15">
        <v>120</v>
      </c>
      <c r="J201" s="77"/>
      <c r="K201" s="92"/>
    </row>
    <row r="202" spans="1:11" ht="12.75" x14ac:dyDescent="0.2">
      <c r="A202" s="14" t="s">
        <v>2997</v>
      </c>
      <c r="B202" s="14" t="s">
        <v>3337</v>
      </c>
      <c r="C202" s="14" t="s">
        <v>3338</v>
      </c>
      <c r="D202" s="16" t="s">
        <v>3339</v>
      </c>
      <c r="E202" s="16"/>
      <c r="F202" s="14" t="s">
        <v>3340</v>
      </c>
      <c r="G202" s="14">
        <v>50835271</v>
      </c>
      <c r="H202" s="14" t="s">
        <v>3239</v>
      </c>
      <c r="I202" s="15">
        <v>126.69</v>
      </c>
      <c r="J202" s="77"/>
      <c r="K202" s="92"/>
    </row>
    <row r="203" spans="1:11" ht="12.75" x14ac:dyDescent="0.2">
      <c r="A203" s="14" t="s">
        <v>2997</v>
      </c>
      <c r="B203" s="14" t="s">
        <v>3341</v>
      </c>
      <c r="C203" s="14" t="s">
        <v>3342</v>
      </c>
      <c r="D203" s="16" t="s">
        <v>3339</v>
      </c>
      <c r="E203" s="16"/>
      <c r="F203" s="14" t="s">
        <v>3343</v>
      </c>
      <c r="G203" s="14">
        <v>11785217</v>
      </c>
      <c r="H203" s="14" t="s">
        <v>3344</v>
      </c>
      <c r="I203" s="15">
        <v>660.51</v>
      </c>
      <c r="J203" s="77"/>
      <c r="K203" s="92"/>
    </row>
    <row r="204" spans="1:11" ht="12.75" x14ac:dyDescent="0.2">
      <c r="A204" s="14" t="s">
        <v>2997</v>
      </c>
      <c r="B204" s="14" t="s">
        <v>3213</v>
      </c>
      <c r="C204" s="14" t="s">
        <v>3345</v>
      </c>
      <c r="D204" s="16" t="s">
        <v>3339</v>
      </c>
      <c r="E204" s="16"/>
      <c r="F204" s="14" t="s">
        <v>3085</v>
      </c>
      <c r="G204" s="14">
        <v>31320155</v>
      </c>
      <c r="H204" s="14" t="s">
        <v>3086</v>
      </c>
      <c r="I204" s="15">
        <v>33</v>
      </c>
      <c r="J204" s="77"/>
      <c r="K204" s="92"/>
    </row>
    <row r="205" spans="1:11" ht="12.75" x14ac:dyDescent="0.2">
      <c r="A205" s="14" t="s">
        <v>2997</v>
      </c>
      <c r="B205" s="14" t="s">
        <v>3346</v>
      </c>
      <c r="C205" s="14">
        <v>2503024</v>
      </c>
      <c r="D205" s="16" t="s">
        <v>3347</v>
      </c>
      <c r="E205" s="16"/>
      <c r="F205" s="14" t="s">
        <v>3348</v>
      </c>
      <c r="G205" s="14" t="s">
        <v>3349</v>
      </c>
      <c r="H205" s="14" t="s">
        <v>3350</v>
      </c>
      <c r="I205" s="15">
        <v>444.52</v>
      </c>
      <c r="J205" s="77"/>
      <c r="K205" s="92"/>
    </row>
    <row r="206" spans="1:11" ht="12.75" x14ac:dyDescent="0.2">
      <c r="A206" s="14" t="s">
        <v>2997</v>
      </c>
      <c r="B206" s="14" t="s">
        <v>3351</v>
      </c>
      <c r="C206" s="14" t="s">
        <v>3352</v>
      </c>
      <c r="D206" s="16" t="s">
        <v>3347</v>
      </c>
      <c r="E206" s="16"/>
      <c r="F206" s="14" t="s">
        <v>3353</v>
      </c>
      <c r="G206" s="14">
        <v>35723025</v>
      </c>
      <c r="H206" s="14" t="s">
        <v>3003</v>
      </c>
      <c r="I206" s="15">
        <v>447.23</v>
      </c>
      <c r="J206" s="77"/>
      <c r="K206" s="92"/>
    </row>
    <row r="207" spans="1:11" ht="12.75" x14ac:dyDescent="0.2">
      <c r="A207" s="14" t="s">
        <v>2997</v>
      </c>
      <c r="B207" s="14" t="s">
        <v>3354</v>
      </c>
      <c r="C207" s="14" t="s">
        <v>3355</v>
      </c>
      <c r="D207" s="16" t="s">
        <v>3347</v>
      </c>
      <c r="E207" s="16"/>
      <c r="F207" s="14" t="s">
        <v>3356</v>
      </c>
      <c r="G207" s="14">
        <v>35723025</v>
      </c>
      <c r="H207" s="14" t="s">
        <v>3003</v>
      </c>
      <c r="I207" s="15">
        <v>332.79</v>
      </c>
      <c r="J207" s="77"/>
      <c r="K207" s="92"/>
    </row>
    <row r="208" spans="1:11" ht="12.75" x14ac:dyDescent="0.2">
      <c r="A208" s="14" t="s">
        <v>2997</v>
      </c>
      <c r="B208" s="14" t="s">
        <v>3357</v>
      </c>
      <c r="C208" s="14" t="s">
        <v>3358</v>
      </c>
      <c r="D208" s="16" t="s">
        <v>3347</v>
      </c>
      <c r="E208" s="16"/>
      <c r="F208" s="14" t="s">
        <v>3359</v>
      </c>
      <c r="G208" s="14">
        <v>44513925</v>
      </c>
      <c r="H208" s="14" t="s">
        <v>3360</v>
      </c>
      <c r="I208" s="15">
        <v>1600</v>
      </c>
      <c r="J208" s="77"/>
      <c r="K208" s="92"/>
    </row>
    <row r="209" spans="1:11" ht="56.25" x14ac:dyDescent="0.2">
      <c r="A209" s="14" t="s">
        <v>2997</v>
      </c>
      <c r="B209" s="14" t="s">
        <v>3361</v>
      </c>
      <c r="C209" s="14" t="s">
        <v>3361</v>
      </c>
      <c r="D209" s="16">
        <v>45751</v>
      </c>
      <c r="E209" s="16"/>
      <c r="F209" s="14" t="s">
        <v>3362</v>
      </c>
      <c r="G209" s="14"/>
      <c r="H209" s="14" t="s">
        <v>3107</v>
      </c>
      <c r="I209" s="15">
        <v>17215.599999999999</v>
      </c>
      <c r="J209" s="77"/>
      <c r="K209" s="92"/>
    </row>
    <row r="210" spans="1:11" ht="22.5" x14ac:dyDescent="0.2">
      <c r="A210" s="14" t="s">
        <v>2997</v>
      </c>
      <c r="B210" s="14" t="s">
        <v>3363</v>
      </c>
      <c r="C210" s="14">
        <v>25019</v>
      </c>
      <c r="D210" s="16">
        <v>45751</v>
      </c>
      <c r="E210" s="16"/>
      <c r="F210" s="14" t="s">
        <v>3364</v>
      </c>
      <c r="G210" s="14"/>
      <c r="H210" s="14" t="s">
        <v>3256</v>
      </c>
      <c r="I210" s="15">
        <v>25.9</v>
      </c>
      <c r="J210" s="77"/>
      <c r="K210" s="92"/>
    </row>
    <row r="211" spans="1:11" ht="12.75" x14ac:dyDescent="0.2">
      <c r="A211" s="14" t="s">
        <v>2997</v>
      </c>
      <c r="B211" s="14" t="s">
        <v>3365</v>
      </c>
      <c r="C211" s="14" t="s">
        <v>3366</v>
      </c>
      <c r="D211" s="16" t="s">
        <v>3367</v>
      </c>
      <c r="E211" s="16"/>
      <c r="F211" s="14" t="s">
        <v>3368</v>
      </c>
      <c r="G211" s="14">
        <v>56214863</v>
      </c>
      <c r="H211" s="14" t="s">
        <v>3065</v>
      </c>
      <c r="I211" s="15">
        <v>428.43</v>
      </c>
      <c r="J211" s="77"/>
      <c r="K211" s="92"/>
    </row>
    <row r="212" spans="1:11" ht="12.75" x14ac:dyDescent="0.2">
      <c r="A212" s="14" t="s">
        <v>2997</v>
      </c>
      <c r="B212" s="14" t="s">
        <v>3369</v>
      </c>
      <c r="C212" s="14" t="s">
        <v>3370</v>
      </c>
      <c r="D212" s="16" t="s">
        <v>3367</v>
      </c>
      <c r="E212" s="16"/>
      <c r="F212" s="14" t="s">
        <v>3371</v>
      </c>
      <c r="G212" s="14">
        <v>56516100</v>
      </c>
      <c r="H212" s="14" t="s">
        <v>3372</v>
      </c>
      <c r="I212" s="15">
        <v>176</v>
      </c>
      <c r="J212" s="77"/>
      <c r="K212" s="92"/>
    </row>
    <row r="213" spans="1:11" ht="22.5" x14ac:dyDescent="0.2">
      <c r="A213" s="14" t="s">
        <v>2997</v>
      </c>
      <c r="B213" s="14" t="s">
        <v>3373</v>
      </c>
      <c r="C213" s="14" t="s">
        <v>3374</v>
      </c>
      <c r="D213" s="16" t="s">
        <v>3367</v>
      </c>
      <c r="E213" s="16"/>
      <c r="F213" s="14" t="s">
        <v>3375</v>
      </c>
      <c r="G213" s="14">
        <v>31816681</v>
      </c>
      <c r="H213" s="14" t="s">
        <v>3376</v>
      </c>
      <c r="I213" s="15">
        <v>51.7</v>
      </c>
      <c r="J213" s="77"/>
      <c r="K213" s="92"/>
    </row>
    <row r="214" spans="1:11" ht="22.5" x14ac:dyDescent="0.2">
      <c r="A214" s="14" t="s">
        <v>2997</v>
      </c>
      <c r="B214" s="14" t="s">
        <v>3377</v>
      </c>
      <c r="C214" s="14" t="s">
        <v>3378</v>
      </c>
      <c r="D214" s="16" t="s">
        <v>3367</v>
      </c>
      <c r="E214" s="16"/>
      <c r="F214" s="14" t="s">
        <v>3379</v>
      </c>
      <c r="G214" s="14">
        <v>31816681</v>
      </c>
      <c r="H214" s="14" t="s">
        <v>3376</v>
      </c>
      <c r="I214" s="15">
        <v>143</v>
      </c>
      <c r="J214" s="77"/>
      <c r="K214" s="92"/>
    </row>
    <row r="215" spans="1:11" ht="12.75" x14ac:dyDescent="0.2">
      <c r="A215" s="14" t="s">
        <v>2997</v>
      </c>
      <c r="B215" s="14" t="s">
        <v>3380</v>
      </c>
      <c r="C215" s="14" t="s">
        <v>3381</v>
      </c>
      <c r="D215" s="16" t="s">
        <v>3367</v>
      </c>
      <c r="E215" s="16"/>
      <c r="F215" s="14" t="s">
        <v>3382</v>
      </c>
      <c r="G215" s="14">
        <v>53528654</v>
      </c>
      <c r="H215" s="14" t="s">
        <v>3047</v>
      </c>
      <c r="I215" s="15">
        <v>715.12</v>
      </c>
      <c r="J215" s="77"/>
      <c r="K215" s="92"/>
    </row>
    <row r="216" spans="1:11" ht="12.75" x14ac:dyDescent="0.2">
      <c r="A216" s="14" t="s">
        <v>2997</v>
      </c>
      <c r="B216" s="14" t="s">
        <v>3383</v>
      </c>
      <c r="C216" s="14" t="s">
        <v>3384</v>
      </c>
      <c r="D216" s="16" t="s">
        <v>3367</v>
      </c>
      <c r="E216" s="16"/>
      <c r="F216" s="14" t="s">
        <v>3385</v>
      </c>
      <c r="G216" s="14">
        <v>48306924</v>
      </c>
      <c r="H216" s="14" t="s">
        <v>3095</v>
      </c>
      <c r="I216" s="15">
        <v>420</v>
      </c>
      <c r="J216" s="77"/>
      <c r="K216" s="92"/>
    </row>
    <row r="217" spans="1:11" ht="22.5" x14ac:dyDescent="0.2">
      <c r="A217" s="14" t="s">
        <v>2997</v>
      </c>
      <c r="B217" s="14" t="s">
        <v>3386</v>
      </c>
      <c r="C217" s="14" t="s">
        <v>3387</v>
      </c>
      <c r="D217" s="16">
        <v>45757</v>
      </c>
      <c r="E217" s="16"/>
      <c r="F217" s="14" t="s">
        <v>3388</v>
      </c>
      <c r="G217" s="14" t="s">
        <v>3389</v>
      </c>
      <c r="H217" s="14" t="s">
        <v>3390</v>
      </c>
      <c r="I217" s="15">
        <v>250</v>
      </c>
      <c r="J217" s="77"/>
      <c r="K217" s="92"/>
    </row>
    <row r="218" spans="1:11" ht="12.75" x14ac:dyDescent="0.2">
      <c r="A218" s="14" t="s">
        <v>2997</v>
      </c>
      <c r="B218" s="14" t="s">
        <v>3391</v>
      </c>
      <c r="C218" s="14" t="s">
        <v>3392</v>
      </c>
      <c r="D218" s="16">
        <v>45757</v>
      </c>
      <c r="E218" s="16"/>
      <c r="F218" s="14" t="s">
        <v>3393</v>
      </c>
      <c r="G218" s="14" t="s">
        <v>3394</v>
      </c>
      <c r="H218" s="14" t="s">
        <v>3395</v>
      </c>
      <c r="I218" s="15">
        <v>184.5</v>
      </c>
      <c r="J218" s="77"/>
      <c r="K218" s="92"/>
    </row>
    <row r="219" spans="1:11" ht="22.5" x14ac:dyDescent="0.2">
      <c r="A219" s="14" t="s">
        <v>2997</v>
      </c>
      <c r="B219" s="14" t="s">
        <v>3396</v>
      </c>
      <c r="C219" s="14">
        <v>2025036</v>
      </c>
      <c r="D219" s="16">
        <v>45757</v>
      </c>
      <c r="E219" s="16"/>
      <c r="F219" s="14" t="s">
        <v>3397</v>
      </c>
      <c r="G219" s="14">
        <v>17331463</v>
      </c>
      <c r="H219" s="14" t="s">
        <v>3398</v>
      </c>
      <c r="I219" s="15">
        <v>1314</v>
      </c>
      <c r="J219" s="77"/>
      <c r="K219" s="92"/>
    </row>
    <row r="220" spans="1:11" ht="22.5" x14ac:dyDescent="0.2">
      <c r="A220" s="14" t="s">
        <v>2997</v>
      </c>
      <c r="B220" s="14" t="s">
        <v>3399</v>
      </c>
      <c r="C220" s="14" t="s">
        <v>3400</v>
      </c>
      <c r="D220" s="16">
        <v>45757</v>
      </c>
      <c r="E220" s="16"/>
      <c r="F220" s="14" t="s">
        <v>3401</v>
      </c>
      <c r="G220" s="14">
        <v>46184414</v>
      </c>
      <c r="H220" s="14" t="s">
        <v>3222</v>
      </c>
      <c r="I220" s="15">
        <v>190</v>
      </c>
      <c r="J220" s="77"/>
      <c r="K220" s="92"/>
    </row>
    <row r="221" spans="1:11" ht="12.75" x14ac:dyDescent="0.2">
      <c r="A221" s="14" t="s">
        <v>2997</v>
      </c>
      <c r="B221" s="14" t="s">
        <v>3402</v>
      </c>
      <c r="C221" s="14">
        <v>2517</v>
      </c>
      <c r="D221" s="16">
        <v>45757</v>
      </c>
      <c r="E221" s="16"/>
      <c r="F221" s="14" t="s">
        <v>3403</v>
      </c>
      <c r="G221" s="14" t="s">
        <v>3404</v>
      </c>
      <c r="H221" s="14" t="s">
        <v>3290</v>
      </c>
      <c r="I221" s="15">
        <v>140</v>
      </c>
      <c r="J221" s="77"/>
      <c r="K221" s="92"/>
    </row>
    <row r="222" spans="1:11" ht="22.5" x14ac:dyDescent="0.2">
      <c r="A222" s="14" t="s">
        <v>2997</v>
      </c>
      <c r="B222" s="14" t="s">
        <v>3405</v>
      </c>
      <c r="C222" s="14" t="s">
        <v>3406</v>
      </c>
      <c r="D222" s="16">
        <v>45757</v>
      </c>
      <c r="E222" s="16"/>
      <c r="F222" s="14" t="s">
        <v>3407</v>
      </c>
      <c r="G222" s="14">
        <v>46026720</v>
      </c>
      <c r="H222" s="14" t="s">
        <v>3408</v>
      </c>
      <c r="I222" s="15">
        <v>146.25</v>
      </c>
      <c r="J222" s="77"/>
      <c r="K222" s="92"/>
    </row>
    <row r="223" spans="1:11" ht="12.75" x14ac:dyDescent="0.2">
      <c r="A223" s="14" t="s">
        <v>2997</v>
      </c>
      <c r="B223" s="14" t="s">
        <v>3409</v>
      </c>
      <c r="C223" s="14" t="s">
        <v>3410</v>
      </c>
      <c r="D223" s="16">
        <v>45757</v>
      </c>
      <c r="E223" s="16"/>
      <c r="F223" s="14" t="s">
        <v>3010</v>
      </c>
      <c r="G223" s="14">
        <v>35710691</v>
      </c>
      <c r="H223" s="14" t="s">
        <v>3011</v>
      </c>
      <c r="I223" s="15">
        <v>103.31</v>
      </c>
      <c r="J223" s="77"/>
      <c r="K223" s="92"/>
    </row>
    <row r="224" spans="1:11" ht="12.75" x14ac:dyDescent="0.2">
      <c r="A224" s="14" t="s">
        <v>2997</v>
      </c>
      <c r="B224" s="14" t="s">
        <v>3411</v>
      </c>
      <c r="C224" s="14">
        <v>8367219508</v>
      </c>
      <c r="D224" s="16">
        <v>45757</v>
      </c>
      <c r="E224" s="16"/>
      <c r="F224" s="14" t="s">
        <v>3412</v>
      </c>
      <c r="G224" s="14">
        <v>35763469</v>
      </c>
      <c r="H224" s="14" t="s">
        <v>3168</v>
      </c>
      <c r="I224" s="15">
        <v>387.04</v>
      </c>
      <c r="J224" s="77"/>
      <c r="K224" s="92"/>
    </row>
    <row r="225" spans="1:11" ht="12.75" x14ac:dyDescent="0.2">
      <c r="A225" s="14" t="s">
        <v>2997</v>
      </c>
      <c r="B225" s="14" t="s">
        <v>3413</v>
      </c>
      <c r="C225" s="14" t="s">
        <v>3414</v>
      </c>
      <c r="D225" s="16">
        <v>45757</v>
      </c>
      <c r="E225" s="16"/>
      <c r="F225" s="14" t="s">
        <v>3415</v>
      </c>
      <c r="G225" s="14" t="s">
        <v>3115</v>
      </c>
      <c r="H225" s="14" t="s">
        <v>3116</v>
      </c>
      <c r="I225" s="15">
        <v>2677.5</v>
      </c>
      <c r="J225" s="77"/>
      <c r="K225" s="92"/>
    </row>
    <row r="226" spans="1:11" ht="12.75" x14ac:dyDescent="0.2">
      <c r="A226" s="14" t="s">
        <v>2997</v>
      </c>
      <c r="B226" s="14" t="s">
        <v>3416</v>
      </c>
      <c r="C226" s="14" t="s">
        <v>3417</v>
      </c>
      <c r="D226" s="16">
        <v>45758</v>
      </c>
      <c r="E226" s="16"/>
      <c r="F226" s="14" t="s">
        <v>3418</v>
      </c>
      <c r="G226" s="14" t="s">
        <v>3141</v>
      </c>
      <c r="H226" s="14" t="s">
        <v>3003</v>
      </c>
      <c r="I226" s="15">
        <v>1500</v>
      </c>
      <c r="J226" s="77"/>
      <c r="K226" s="92"/>
    </row>
    <row r="227" spans="1:11" ht="12.75" x14ac:dyDescent="0.2">
      <c r="A227" s="14" t="s">
        <v>2997</v>
      </c>
      <c r="B227" s="14" t="s">
        <v>3419</v>
      </c>
      <c r="C227" s="14">
        <v>25200132</v>
      </c>
      <c r="D227" s="16">
        <v>45758</v>
      </c>
      <c r="E227" s="16"/>
      <c r="F227" s="14" t="s">
        <v>3418</v>
      </c>
      <c r="G227" s="14">
        <v>35723025</v>
      </c>
      <c r="H227" s="14" t="s">
        <v>3003</v>
      </c>
      <c r="I227" s="15">
        <v>500</v>
      </c>
      <c r="J227" s="77"/>
      <c r="K227" s="92"/>
    </row>
    <row r="228" spans="1:11" ht="12.75" x14ac:dyDescent="0.2">
      <c r="A228" s="14" t="s">
        <v>2997</v>
      </c>
      <c r="B228" s="14" t="s">
        <v>3420</v>
      </c>
      <c r="C228" s="14" t="s">
        <v>3421</v>
      </c>
      <c r="D228" s="16">
        <v>45758</v>
      </c>
      <c r="E228" s="16"/>
      <c r="F228" s="14" t="s">
        <v>3422</v>
      </c>
      <c r="G228" s="14">
        <v>35723025</v>
      </c>
      <c r="H228" s="14" t="s">
        <v>3003</v>
      </c>
      <c r="I228" s="15">
        <v>2081.9299999999998</v>
      </c>
      <c r="J228" s="77"/>
      <c r="K228" s="92"/>
    </row>
    <row r="229" spans="1:11" ht="12.75" x14ac:dyDescent="0.2">
      <c r="A229" s="14" t="s">
        <v>2997</v>
      </c>
      <c r="B229" s="14" t="s">
        <v>3423</v>
      </c>
      <c r="C229" s="14" t="s">
        <v>3424</v>
      </c>
      <c r="D229" s="16">
        <v>45758</v>
      </c>
      <c r="E229" s="16"/>
      <c r="F229" s="14" t="s">
        <v>3425</v>
      </c>
      <c r="G229" s="14" t="s">
        <v>3426</v>
      </c>
      <c r="H229" s="14" t="s">
        <v>3006</v>
      </c>
      <c r="I229" s="15">
        <v>788</v>
      </c>
      <c r="J229" s="77"/>
      <c r="K229" s="92"/>
    </row>
    <row r="230" spans="1:11" ht="12.75" x14ac:dyDescent="0.2">
      <c r="A230" s="14" t="s">
        <v>2997</v>
      </c>
      <c r="B230" s="14" t="s">
        <v>3427</v>
      </c>
      <c r="C230" s="14" t="s">
        <v>3428</v>
      </c>
      <c r="D230" s="16">
        <v>45758</v>
      </c>
      <c r="E230" s="16"/>
      <c r="F230" s="14" t="s">
        <v>3429</v>
      </c>
      <c r="G230" s="14" t="s">
        <v>3430</v>
      </c>
      <c r="H230" s="14" t="s">
        <v>3051</v>
      </c>
      <c r="I230" s="15">
        <v>3126.34</v>
      </c>
      <c r="J230" s="77"/>
      <c r="K230" s="92"/>
    </row>
    <row r="231" spans="1:11" ht="22.5" x14ac:dyDescent="0.2">
      <c r="A231" s="14" t="s">
        <v>2997</v>
      </c>
      <c r="B231" s="14" t="s">
        <v>3431</v>
      </c>
      <c r="C231" s="14" t="s">
        <v>3432</v>
      </c>
      <c r="D231" s="16">
        <v>45758</v>
      </c>
      <c r="E231" s="16"/>
      <c r="F231" s="14" t="s">
        <v>3433</v>
      </c>
      <c r="G231" s="14" t="s">
        <v>3434</v>
      </c>
      <c r="H231" s="14" t="s">
        <v>3016</v>
      </c>
      <c r="I231" s="15">
        <v>145.04</v>
      </c>
      <c r="J231" s="77"/>
      <c r="K231" s="92"/>
    </row>
    <row r="232" spans="1:11" ht="22.5" x14ac:dyDescent="0.2">
      <c r="A232" s="14" t="s">
        <v>2997</v>
      </c>
      <c r="B232" s="14" t="s">
        <v>3435</v>
      </c>
      <c r="C232" s="14" t="s">
        <v>3436</v>
      </c>
      <c r="D232" s="16">
        <v>45758</v>
      </c>
      <c r="E232" s="16"/>
      <c r="F232" s="14" t="s">
        <v>3437</v>
      </c>
      <c r="G232" s="14" t="s">
        <v>3434</v>
      </c>
      <c r="H232" s="14" t="s">
        <v>3016</v>
      </c>
      <c r="I232" s="15">
        <v>109.2</v>
      </c>
      <c r="J232" s="77"/>
      <c r="K232" s="92"/>
    </row>
    <row r="233" spans="1:11" ht="22.5" x14ac:dyDescent="0.2">
      <c r="A233" s="14" t="s">
        <v>2997</v>
      </c>
      <c r="B233" s="14" t="s">
        <v>3438</v>
      </c>
      <c r="C233" s="14">
        <v>2250003477</v>
      </c>
      <c r="D233" s="16">
        <v>45758</v>
      </c>
      <c r="E233" s="16"/>
      <c r="F233" s="14" t="s">
        <v>3439</v>
      </c>
      <c r="G233" s="14" t="s">
        <v>3434</v>
      </c>
      <c r="H233" s="14" t="s">
        <v>3016</v>
      </c>
      <c r="I233" s="15">
        <v>72.52</v>
      </c>
      <c r="J233" s="77"/>
      <c r="K233" s="92"/>
    </row>
    <row r="234" spans="1:11" ht="12.75" x14ac:dyDescent="0.2">
      <c r="A234" s="14" t="s">
        <v>2997</v>
      </c>
      <c r="B234" s="14" t="s">
        <v>3440</v>
      </c>
      <c r="C234" s="14">
        <v>250018</v>
      </c>
      <c r="D234" s="16">
        <v>45758</v>
      </c>
      <c r="E234" s="16"/>
      <c r="F234" s="14" t="s">
        <v>3441</v>
      </c>
      <c r="G234" s="14" t="s">
        <v>3442</v>
      </c>
      <c r="H234" s="14" t="s">
        <v>3443</v>
      </c>
      <c r="I234" s="15">
        <v>442.8</v>
      </c>
      <c r="J234" s="77"/>
      <c r="K234" s="92"/>
    </row>
    <row r="235" spans="1:11" ht="12.75" x14ac:dyDescent="0.2">
      <c r="A235" s="14" t="s">
        <v>2997</v>
      </c>
      <c r="B235" s="14" t="s">
        <v>3444</v>
      </c>
      <c r="C235" s="14">
        <v>4225017990</v>
      </c>
      <c r="D235" s="16">
        <v>45770</v>
      </c>
      <c r="E235" s="16"/>
      <c r="F235" s="14" t="s">
        <v>3445</v>
      </c>
      <c r="G235" s="14" t="s">
        <v>3157</v>
      </c>
      <c r="H235" s="14" t="s">
        <v>3047</v>
      </c>
      <c r="I235" s="15">
        <v>502.11</v>
      </c>
      <c r="J235" s="77"/>
      <c r="K235" s="92"/>
    </row>
    <row r="236" spans="1:11" ht="12.75" x14ac:dyDescent="0.2">
      <c r="A236" s="14" t="s">
        <v>2997</v>
      </c>
      <c r="B236" s="14" t="s">
        <v>3446</v>
      </c>
      <c r="C236" s="14" t="s">
        <v>3447</v>
      </c>
      <c r="D236" s="16">
        <v>45770</v>
      </c>
      <c r="E236" s="16"/>
      <c r="F236" s="14" t="s">
        <v>3448</v>
      </c>
      <c r="G236" s="14">
        <v>35723025</v>
      </c>
      <c r="H236" s="14" t="s">
        <v>3003</v>
      </c>
      <c r="I236" s="15">
        <v>1308.3</v>
      </c>
      <c r="J236" s="77"/>
      <c r="K236" s="92"/>
    </row>
    <row r="237" spans="1:11" ht="22.5" x14ac:dyDescent="0.2">
      <c r="A237" s="14" t="s">
        <v>2997</v>
      </c>
      <c r="B237" s="14" t="s">
        <v>3449</v>
      </c>
      <c r="C237" s="14">
        <v>25021</v>
      </c>
      <c r="D237" s="16">
        <v>45771</v>
      </c>
      <c r="E237" s="16">
        <v>45750</v>
      </c>
      <c r="F237" s="14" t="s">
        <v>3450</v>
      </c>
      <c r="G237" s="14"/>
      <c r="H237" s="14" t="s">
        <v>3451</v>
      </c>
      <c r="I237" s="15">
        <v>140.05000000000001</v>
      </c>
      <c r="J237" s="77"/>
      <c r="K237" s="92"/>
    </row>
    <row r="238" spans="1:11" ht="12.75" x14ac:dyDescent="0.2">
      <c r="A238" s="14" t="s">
        <v>2997</v>
      </c>
      <c r="B238" s="14" t="s">
        <v>3452</v>
      </c>
      <c r="C238" s="14">
        <v>25101038</v>
      </c>
      <c r="D238" s="16">
        <v>45772</v>
      </c>
      <c r="E238" s="16"/>
      <c r="F238" s="14" t="s">
        <v>3453</v>
      </c>
      <c r="G238" s="14">
        <v>50835271</v>
      </c>
      <c r="H238" s="14" t="s">
        <v>3239</v>
      </c>
      <c r="I238" s="15">
        <v>126.69</v>
      </c>
      <c r="J238" s="77"/>
      <c r="K238" s="92"/>
    </row>
    <row r="239" spans="1:11" ht="22.5" x14ac:dyDescent="0.2">
      <c r="A239" s="14" t="s">
        <v>2997</v>
      </c>
      <c r="B239" s="14" t="s">
        <v>3454</v>
      </c>
      <c r="C239" s="14">
        <v>1250578</v>
      </c>
      <c r="D239" s="16">
        <v>45776</v>
      </c>
      <c r="E239" s="16"/>
      <c r="F239" s="14" t="s">
        <v>3455</v>
      </c>
      <c r="G239" s="14">
        <v>63262339</v>
      </c>
      <c r="H239" s="14" t="s">
        <v>3456</v>
      </c>
      <c r="I239" s="15">
        <v>554</v>
      </c>
      <c r="J239" s="77"/>
      <c r="K239" s="92"/>
    </row>
    <row r="240" spans="1:11" ht="12.75" x14ac:dyDescent="0.2">
      <c r="A240" s="14" t="s">
        <v>2997</v>
      </c>
      <c r="B240" s="14" t="s">
        <v>3457</v>
      </c>
      <c r="C240" s="14">
        <v>250034050</v>
      </c>
      <c r="D240" s="16">
        <v>45776</v>
      </c>
      <c r="E240" s="16"/>
      <c r="F240" s="14" t="s">
        <v>3010</v>
      </c>
      <c r="G240" s="14">
        <v>35710691</v>
      </c>
      <c r="H240" s="14" t="s">
        <v>3011</v>
      </c>
      <c r="I240" s="15">
        <v>143.32</v>
      </c>
      <c r="J240" s="77"/>
      <c r="K240" s="92"/>
    </row>
    <row r="241" spans="1:11" ht="22.5" x14ac:dyDescent="0.2">
      <c r="A241" s="14" t="s">
        <v>2997</v>
      </c>
      <c r="B241" s="14" t="s">
        <v>3458</v>
      </c>
      <c r="C241" s="14">
        <v>902025197</v>
      </c>
      <c r="D241" s="16">
        <v>45777</v>
      </c>
      <c r="E241" s="16"/>
      <c r="F241" s="14" t="s">
        <v>3459</v>
      </c>
      <c r="G241" s="14">
        <v>46640134</v>
      </c>
      <c r="H241" s="14" t="s">
        <v>3460</v>
      </c>
      <c r="I241" s="15">
        <v>14176</v>
      </c>
      <c r="J241" s="77"/>
      <c r="K241" s="92"/>
    </row>
    <row r="242" spans="1:11" ht="12.75" x14ac:dyDescent="0.2">
      <c r="A242" s="14" t="s">
        <v>2997</v>
      </c>
      <c r="B242" s="14" t="s">
        <v>3461</v>
      </c>
      <c r="C242" s="14" t="s">
        <v>3462</v>
      </c>
      <c r="D242" s="16" t="s">
        <v>3463</v>
      </c>
      <c r="E242" s="16"/>
      <c r="F242" s="14" t="s">
        <v>3085</v>
      </c>
      <c r="G242" s="14">
        <v>31320155</v>
      </c>
      <c r="H242" s="14" t="s">
        <v>3086</v>
      </c>
      <c r="I242" s="15">
        <v>23.25</v>
      </c>
      <c r="J242" s="77"/>
      <c r="K242" s="92"/>
    </row>
    <row r="243" spans="1:11" ht="12.75" x14ac:dyDescent="0.2">
      <c r="A243" s="14" t="s">
        <v>2997</v>
      </c>
      <c r="B243" s="14" t="s">
        <v>3464</v>
      </c>
      <c r="C243" s="14">
        <v>25200169</v>
      </c>
      <c r="D243" s="16">
        <v>45782</v>
      </c>
      <c r="E243" s="16"/>
      <c r="F243" s="14" t="s">
        <v>3465</v>
      </c>
      <c r="G243" s="14">
        <v>35723025</v>
      </c>
      <c r="H243" s="14" t="s">
        <v>3003</v>
      </c>
      <c r="I243" s="15">
        <v>2081.9299999999998</v>
      </c>
      <c r="J243" s="77"/>
      <c r="K243" s="92"/>
    </row>
    <row r="244" spans="1:11" ht="12.75" x14ac:dyDescent="0.2">
      <c r="A244" s="14" t="s">
        <v>2997</v>
      </c>
      <c r="B244" s="14" t="s">
        <v>3467</v>
      </c>
      <c r="C244" s="14">
        <v>25200166</v>
      </c>
      <c r="D244" s="16">
        <v>45782</v>
      </c>
      <c r="E244" s="16"/>
      <c r="F244" s="14" t="s">
        <v>3466</v>
      </c>
      <c r="G244" s="14">
        <v>35723025</v>
      </c>
      <c r="H244" s="14" t="s">
        <v>3003</v>
      </c>
      <c r="I244" s="15">
        <v>500</v>
      </c>
      <c r="J244" s="77"/>
      <c r="K244" s="92"/>
    </row>
    <row r="245" spans="1:11" ht="12.75" x14ac:dyDescent="0.2">
      <c r="A245" s="14" t="s">
        <v>2997</v>
      </c>
      <c r="B245" s="14" t="s">
        <v>3468</v>
      </c>
      <c r="C245" s="14">
        <v>2025034</v>
      </c>
      <c r="D245" s="16">
        <v>45782</v>
      </c>
      <c r="E245" s="16"/>
      <c r="F245" s="14" t="s">
        <v>3469</v>
      </c>
      <c r="G245" s="14">
        <v>48306924</v>
      </c>
      <c r="H245" s="14" t="s">
        <v>3095</v>
      </c>
      <c r="I245" s="15">
        <v>420</v>
      </c>
      <c r="J245" s="77"/>
      <c r="K245" s="92"/>
    </row>
    <row r="246" spans="1:11" ht="12.75" x14ac:dyDescent="0.2">
      <c r="A246" s="14" t="s">
        <v>2997</v>
      </c>
      <c r="B246" s="14" t="s">
        <v>3470</v>
      </c>
      <c r="C246" s="14">
        <v>25100068</v>
      </c>
      <c r="D246" s="16">
        <v>45782</v>
      </c>
      <c r="E246" s="16"/>
      <c r="F246" s="14" t="s">
        <v>3471</v>
      </c>
      <c r="G246" s="14">
        <v>35723025</v>
      </c>
      <c r="H246" s="14" t="s">
        <v>3003</v>
      </c>
      <c r="I246" s="15">
        <v>400.99</v>
      </c>
      <c r="J246" s="77"/>
      <c r="K246" s="92"/>
    </row>
    <row r="247" spans="1:11" ht="12.75" x14ac:dyDescent="0.2">
      <c r="A247" s="14" t="s">
        <v>2997</v>
      </c>
      <c r="B247" s="14" t="s">
        <v>3472</v>
      </c>
      <c r="C247" s="14" t="s">
        <v>3473</v>
      </c>
      <c r="D247" s="16">
        <v>45782</v>
      </c>
      <c r="E247" s="16"/>
      <c r="F247" s="14" t="s">
        <v>3474</v>
      </c>
      <c r="G247" s="14">
        <v>35723025</v>
      </c>
      <c r="H247" s="14" t="s">
        <v>3003</v>
      </c>
      <c r="I247" s="15">
        <v>521.77</v>
      </c>
      <c r="J247" s="77"/>
      <c r="K247" s="92"/>
    </row>
    <row r="248" spans="1:11" ht="12.75" x14ac:dyDescent="0.2">
      <c r="A248" s="14" t="s">
        <v>2997</v>
      </c>
      <c r="B248" s="14" t="s">
        <v>3475</v>
      </c>
      <c r="C248" s="14">
        <v>250100014</v>
      </c>
      <c r="D248" s="16">
        <v>45782</v>
      </c>
      <c r="E248" s="16"/>
      <c r="F248" s="14" t="s">
        <v>3476</v>
      </c>
      <c r="G248" s="14">
        <v>44513925</v>
      </c>
      <c r="H248" s="14" t="s">
        <v>3360</v>
      </c>
      <c r="I248" s="15">
        <v>1600</v>
      </c>
      <c r="J248" s="77"/>
      <c r="K248" s="92"/>
    </row>
    <row r="249" spans="1:11" ht="12.75" x14ac:dyDescent="0.2">
      <c r="A249" s="14" t="s">
        <v>2997</v>
      </c>
      <c r="B249" s="14" t="s">
        <v>3477</v>
      </c>
      <c r="C249" s="14">
        <v>4225020594</v>
      </c>
      <c r="D249" s="16">
        <v>45782</v>
      </c>
      <c r="E249" s="16"/>
      <c r="F249" s="14" t="s">
        <v>3478</v>
      </c>
      <c r="G249" s="14">
        <v>53528654</v>
      </c>
      <c r="H249" s="14" t="s">
        <v>3047</v>
      </c>
      <c r="I249" s="15">
        <v>319.95</v>
      </c>
      <c r="J249" s="77"/>
      <c r="K249" s="92"/>
    </row>
    <row r="250" spans="1:11" ht="12.75" x14ac:dyDescent="0.2">
      <c r="A250" s="14" t="s">
        <v>2997</v>
      </c>
      <c r="B250" s="14" t="s">
        <v>3479</v>
      </c>
      <c r="C250" s="14">
        <v>8368799811</v>
      </c>
      <c r="D250" s="16">
        <v>45783</v>
      </c>
      <c r="E250" s="16"/>
      <c r="F250" s="14" t="s">
        <v>3480</v>
      </c>
      <c r="G250" s="14">
        <v>35763469</v>
      </c>
      <c r="H250" s="14" t="s">
        <v>3168</v>
      </c>
      <c r="I250" s="15">
        <v>358.75</v>
      </c>
      <c r="J250" s="77"/>
      <c r="K250" s="92"/>
    </row>
    <row r="251" spans="1:11" ht="12.75" x14ac:dyDescent="0.2">
      <c r="A251" s="14" t="s">
        <v>2997</v>
      </c>
      <c r="B251" s="14" t="s">
        <v>3481</v>
      </c>
      <c r="C251" s="14">
        <v>51030725</v>
      </c>
      <c r="D251" s="16">
        <v>45783</v>
      </c>
      <c r="E251" s="16"/>
      <c r="F251" s="14" t="s">
        <v>3482</v>
      </c>
      <c r="G251" s="14">
        <v>47977329</v>
      </c>
      <c r="H251" s="14" t="s">
        <v>3051</v>
      </c>
      <c r="I251" s="15">
        <v>3126.34</v>
      </c>
      <c r="J251" s="77"/>
      <c r="K251" s="92"/>
    </row>
    <row r="252" spans="1:11" ht="12.75" x14ac:dyDescent="0.2">
      <c r="A252" s="14" t="s">
        <v>2997</v>
      </c>
      <c r="B252" s="14" t="s">
        <v>3483</v>
      </c>
      <c r="C252" s="14">
        <v>3225211940</v>
      </c>
      <c r="D252" s="16">
        <v>45783</v>
      </c>
      <c r="E252" s="16"/>
      <c r="F252" s="14" t="s">
        <v>3484</v>
      </c>
      <c r="G252" s="14">
        <v>56214863</v>
      </c>
      <c r="H252" s="14" t="s">
        <v>3065</v>
      </c>
      <c r="I252" s="15">
        <v>1600.39</v>
      </c>
      <c r="J252" s="77"/>
      <c r="K252" s="92"/>
    </row>
    <row r="253" spans="1:11" ht="56.25" x14ac:dyDescent="0.2">
      <c r="A253" s="14" t="s">
        <v>2997</v>
      </c>
      <c r="B253" s="14" t="s">
        <v>3485</v>
      </c>
      <c r="C253" s="14" t="s">
        <v>3485</v>
      </c>
      <c r="D253" s="16">
        <v>45783</v>
      </c>
      <c r="E253" s="16"/>
      <c r="F253" s="14" t="s">
        <v>3486</v>
      </c>
      <c r="G253" s="14"/>
      <c r="H253" s="14" t="s">
        <v>3107</v>
      </c>
      <c r="I253" s="15">
        <v>14476.74</v>
      </c>
      <c r="J253" s="77"/>
      <c r="K253" s="92"/>
    </row>
    <row r="254" spans="1:11" ht="22.5" x14ac:dyDescent="0.2">
      <c r="A254" s="14" t="s">
        <v>2997</v>
      </c>
      <c r="B254" s="14" t="s">
        <v>3487</v>
      </c>
      <c r="C254" s="14">
        <v>20250271</v>
      </c>
      <c r="D254" s="16">
        <v>45784</v>
      </c>
      <c r="E254" s="16"/>
      <c r="F254" s="14" t="s">
        <v>3488</v>
      </c>
      <c r="G254" s="14">
        <v>48484555</v>
      </c>
      <c r="H254" s="14" t="s">
        <v>3276</v>
      </c>
      <c r="I254" s="15">
        <v>2300</v>
      </c>
      <c r="J254" s="77"/>
      <c r="K254" s="92"/>
    </row>
    <row r="255" spans="1:11" ht="12.75" x14ac:dyDescent="0.2">
      <c r="A255" s="14" t="s">
        <v>2997</v>
      </c>
      <c r="B255" s="14" t="s">
        <v>3489</v>
      </c>
      <c r="C255" s="14">
        <v>20250569</v>
      </c>
      <c r="D255" s="16">
        <v>45789</v>
      </c>
      <c r="E255" s="16"/>
      <c r="F255" s="14" t="s">
        <v>3490</v>
      </c>
      <c r="G255" s="14">
        <v>35828722</v>
      </c>
      <c r="H255" s="14" t="s">
        <v>3193</v>
      </c>
      <c r="I255" s="15">
        <v>656.09</v>
      </c>
      <c r="J255" s="77"/>
      <c r="K255" s="92"/>
    </row>
    <row r="256" spans="1:11" ht="22.5" x14ac:dyDescent="0.2">
      <c r="A256" s="14" t="s">
        <v>2997</v>
      </c>
      <c r="B256" s="14" t="s">
        <v>3491</v>
      </c>
      <c r="C256" s="14">
        <v>2250009402</v>
      </c>
      <c r="D256" s="16">
        <v>45789</v>
      </c>
      <c r="E256" s="16"/>
      <c r="F256" s="14" t="s">
        <v>3492</v>
      </c>
      <c r="G256" s="14">
        <v>31338551</v>
      </c>
      <c r="H256" s="14" t="s">
        <v>3016</v>
      </c>
      <c r="I256" s="15">
        <v>72.52</v>
      </c>
      <c r="J256" s="77"/>
      <c r="K256" s="92"/>
    </row>
    <row r="257" spans="1:11" ht="12.75" x14ac:dyDescent="0.2">
      <c r="A257" s="14" t="s">
        <v>2997</v>
      </c>
      <c r="B257" s="14" t="s">
        <v>3493</v>
      </c>
      <c r="C257" s="14">
        <v>902025079</v>
      </c>
      <c r="D257" s="16">
        <v>45791</v>
      </c>
      <c r="E257" s="16"/>
      <c r="F257" s="14" t="s">
        <v>3494</v>
      </c>
      <c r="G257" s="14">
        <v>46640134</v>
      </c>
      <c r="H257" s="14" t="s">
        <v>3460</v>
      </c>
      <c r="I257" s="15">
        <v>11961</v>
      </c>
      <c r="J257" s="77"/>
      <c r="K257" s="92"/>
    </row>
    <row r="258" spans="1:11" ht="12.75" x14ac:dyDescent="0.2">
      <c r="A258" s="14" t="s">
        <v>2997</v>
      </c>
      <c r="B258" s="14" t="s">
        <v>3495</v>
      </c>
      <c r="C258" s="14">
        <v>202510196</v>
      </c>
      <c r="D258" s="16">
        <v>45791</v>
      </c>
      <c r="E258" s="16"/>
      <c r="F258" s="14" t="s">
        <v>3496</v>
      </c>
      <c r="G258" s="14">
        <v>36317471</v>
      </c>
      <c r="H258" s="14" t="s">
        <v>3233</v>
      </c>
      <c r="I258" s="15">
        <v>282.89999999999998</v>
      </c>
      <c r="J258" s="77"/>
      <c r="K258" s="92"/>
    </row>
    <row r="259" spans="1:11" ht="22.5" x14ac:dyDescent="0.2">
      <c r="A259" s="14" t="s">
        <v>2997</v>
      </c>
      <c r="B259" s="14" t="s">
        <v>3497</v>
      </c>
      <c r="C259" s="14">
        <v>2125017</v>
      </c>
      <c r="D259" s="16">
        <v>45792</v>
      </c>
      <c r="E259" s="16"/>
      <c r="F259" s="14" t="s">
        <v>3498</v>
      </c>
      <c r="G259" s="14">
        <v>35780673</v>
      </c>
      <c r="H259" s="14" t="s">
        <v>3499</v>
      </c>
      <c r="I259" s="15">
        <v>3000</v>
      </c>
      <c r="J259" s="77"/>
      <c r="K259" s="92"/>
    </row>
    <row r="260" spans="1:11" ht="12.75" x14ac:dyDescent="0.2">
      <c r="A260" s="14" t="s">
        <v>2997</v>
      </c>
      <c r="B260" s="14" t="s">
        <v>3500</v>
      </c>
      <c r="C260" s="14">
        <v>4225023103</v>
      </c>
      <c r="D260" s="16">
        <v>45796</v>
      </c>
      <c r="E260" s="16"/>
      <c r="F260" s="14" t="s">
        <v>3501</v>
      </c>
      <c r="G260" s="14" t="s">
        <v>3157</v>
      </c>
      <c r="H260" s="14" t="s">
        <v>3047</v>
      </c>
      <c r="I260" s="15">
        <v>435.07</v>
      </c>
      <c r="J260" s="77"/>
      <c r="K260" s="92"/>
    </row>
    <row r="261" spans="1:11" ht="12.75" x14ac:dyDescent="0.2">
      <c r="A261" s="14" t="s">
        <v>2997</v>
      </c>
      <c r="B261" s="14" t="s">
        <v>3502</v>
      </c>
      <c r="C261" s="14">
        <v>25044</v>
      </c>
      <c r="D261" s="16">
        <v>45796</v>
      </c>
      <c r="E261" s="16"/>
      <c r="F261" s="14" t="s">
        <v>3503</v>
      </c>
      <c r="G261" s="14">
        <v>31347037</v>
      </c>
      <c r="H261" s="14" t="s">
        <v>3504</v>
      </c>
      <c r="I261" s="15">
        <v>121.19</v>
      </c>
      <c r="J261" s="77"/>
      <c r="K261" s="92"/>
    </row>
    <row r="262" spans="1:11" ht="22.5" x14ac:dyDescent="0.2">
      <c r="A262" s="14" t="s">
        <v>2997</v>
      </c>
      <c r="B262" s="14" t="s">
        <v>3505</v>
      </c>
      <c r="C262" s="14">
        <v>202550</v>
      </c>
      <c r="D262" s="16">
        <v>45798</v>
      </c>
      <c r="E262" s="16"/>
      <c r="F262" s="14" t="s">
        <v>3506</v>
      </c>
      <c r="G262" s="14">
        <v>43982387</v>
      </c>
      <c r="H262" s="14" t="s">
        <v>3113</v>
      </c>
      <c r="I262" s="15">
        <v>966</v>
      </c>
      <c r="J262" s="77"/>
      <c r="K262" s="92"/>
    </row>
    <row r="263" spans="1:11" ht="12.75" x14ac:dyDescent="0.2">
      <c r="A263" s="14" t="s">
        <v>2997</v>
      </c>
      <c r="B263" s="14" t="s">
        <v>3507</v>
      </c>
      <c r="C263" s="14">
        <v>25045</v>
      </c>
      <c r="D263" s="16">
        <v>45800</v>
      </c>
      <c r="E263" s="16"/>
      <c r="F263" s="14" t="s">
        <v>3508</v>
      </c>
      <c r="G263" s="14">
        <v>35798505</v>
      </c>
      <c r="H263" s="14" t="s">
        <v>3509</v>
      </c>
      <c r="I263" s="15">
        <v>13.74</v>
      </c>
      <c r="J263" s="77"/>
      <c r="K263" s="92"/>
    </row>
    <row r="264" spans="1:11" ht="12.75" x14ac:dyDescent="0.2">
      <c r="A264" s="14" t="s">
        <v>2997</v>
      </c>
      <c r="B264" s="14" t="s">
        <v>3510</v>
      </c>
      <c r="C264" s="14">
        <v>2531</v>
      </c>
      <c r="D264" s="16">
        <v>45803</v>
      </c>
      <c r="E264" s="16"/>
      <c r="F264" s="14" t="s">
        <v>3511</v>
      </c>
      <c r="G264" s="14">
        <v>44699859</v>
      </c>
      <c r="H264" s="14" t="s">
        <v>3290</v>
      </c>
      <c r="I264" s="15">
        <v>140</v>
      </c>
      <c r="J264" s="77"/>
      <c r="K264" s="92"/>
    </row>
    <row r="265" spans="1:11" ht="12.75" x14ac:dyDescent="0.2">
      <c r="A265" s="14" t="s">
        <v>2997</v>
      </c>
      <c r="B265" s="14" t="s">
        <v>3512</v>
      </c>
      <c r="C265" s="14">
        <v>12</v>
      </c>
      <c r="D265" s="16">
        <v>45803</v>
      </c>
      <c r="E265" s="16"/>
      <c r="F265" s="14" t="s">
        <v>3513</v>
      </c>
      <c r="G265" s="14"/>
      <c r="H265" s="14" t="s">
        <v>3514</v>
      </c>
      <c r="I265" s="15">
        <v>300</v>
      </c>
      <c r="J265" s="77"/>
      <c r="K265" s="92"/>
    </row>
    <row r="266" spans="1:11" ht="12.75" x14ac:dyDescent="0.2">
      <c r="A266" s="14" t="s">
        <v>2997</v>
      </c>
      <c r="B266" s="14" t="s">
        <v>3515</v>
      </c>
      <c r="C266" s="14">
        <v>250079</v>
      </c>
      <c r="D266" s="16">
        <v>45804</v>
      </c>
      <c r="E266" s="16"/>
      <c r="F266" s="14" t="s">
        <v>3516</v>
      </c>
      <c r="G266" s="14">
        <v>33379980</v>
      </c>
      <c r="H266" s="14" t="s">
        <v>3517</v>
      </c>
      <c r="I266" s="15">
        <v>2306.25</v>
      </c>
      <c r="J266" s="77"/>
      <c r="K266" s="92"/>
    </row>
    <row r="267" spans="1:11" ht="12.75" x14ac:dyDescent="0.2">
      <c r="A267" s="14" t="s">
        <v>2997</v>
      </c>
      <c r="B267" s="14" t="s">
        <v>3518</v>
      </c>
      <c r="C267" s="14">
        <v>25101309</v>
      </c>
      <c r="D267" s="16">
        <v>45804</v>
      </c>
      <c r="E267" s="16"/>
      <c r="F267" s="14" t="s">
        <v>3519</v>
      </c>
      <c r="G267" s="14">
        <v>50835271</v>
      </c>
      <c r="H267" s="14" t="s">
        <v>3239</v>
      </c>
      <c r="I267" s="15">
        <v>126.69</v>
      </c>
      <c r="J267" s="77"/>
      <c r="K267" s="92"/>
    </row>
    <row r="268" spans="1:11" ht="12.75" x14ac:dyDescent="0.2">
      <c r="A268" s="14" t="s">
        <v>2997</v>
      </c>
      <c r="B268" s="14" t="s">
        <v>3520</v>
      </c>
      <c r="C268" s="14">
        <v>250042010</v>
      </c>
      <c r="D268" s="16">
        <v>45804</v>
      </c>
      <c r="E268" s="16"/>
      <c r="F268" s="14" t="s">
        <v>3010</v>
      </c>
      <c r="G268" s="14">
        <v>35710691</v>
      </c>
      <c r="H268" s="14" t="s">
        <v>3011</v>
      </c>
      <c r="I268" s="15">
        <v>163.49</v>
      </c>
      <c r="J268" s="77"/>
      <c r="K268" s="92"/>
    </row>
    <row r="269" spans="1:11" ht="22.5" x14ac:dyDescent="0.2">
      <c r="A269" s="14" t="s">
        <v>2997</v>
      </c>
      <c r="B269" s="14" t="s">
        <v>3521</v>
      </c>
      <c r="C269" s="14">
        <v>25046</v>
      </c>
      <c r="D269" s="16">
        <v>45805</v>
      </c>
      <c r="E269" s="16"/>
      <c r="F269" s="14" t="s">
        <v>3522</v>
      </c>
      <c r="G269" s="14">
        <v>35838949</v>
      </c>
      <c r="H269" s="14" t="s">
        <v>3523</v>
      </c>
      <c r="I269" s="15">
        <v>643.80999999999995</v>
      </c>
      <c r="J269" s="77"/>
      <c r="K269" s="92"/>
    </row>
    <row r="270" spans="1:11" ht="12.75" x14ac:dyDescent="0.2">
      <c r="A270" s="14" t="s">
        <v>2997</v>
      </c>
      <c r="B270" s="14" t="s">
        <v>3524</v>
      </c>
      <c r="C270" s="14">
        <v>25047</v>
      </c>
      <c r="D270" s="16">
        <v>45805</v>
      </c>
      <c r="E270" s="16"/>
      <c r="F270" s="14" t="s">
        <v>3525</v>
      </c>
      <c r="G270" s="14">
        <v>11692901</v>
      </c>
      <c r="H270" s="14" t="s">
        <v>3526</v>
      </c>
      <c r="I270" s="15">
        <v>190.79</v>
      </c>
      <c r="J270" s="77"/>
      <c r="K270" s="92"/>
    </row>
    <row r="271" spans="1:11" ht="12.75" x14ac:dyDescent="0.2">
      <c r="A271" s="14" t="s">
        <v>2997</v>
      </c>
      <c r="B271" s="14" t="s">
        <v>3527</v>
      </c>
      <c r="C271" s="14">
        <v>25048</v>
      </c>
      <c r="D271" s="16" t="s">
        <v>3528</v>
      </c>
      <c r="E271" s="16"/>
      <c r="F271" s="14" t="s">
        <v>3529</v>
      </c>
      <c r="G271" s="14" t="s">
        <v>3530</v>
      </c>
      <c r="H271" s="14" t="s">
        <v>3526</v>
      </c>
      <c r="I271" s="15">
        <v>5.36</v>
      </c>
      <c r="J271" s="77"/>
      <c r="K271" s="92"/>
    </row>
    <row r="272" spans="1:11" ht="22.5" x14ac:dyDescent="0.2">
      <c r="A272" s="14" t="s">
        <v>2997</v>
      </c>
      <c r="B272" s="14" t="s">
        <v>3531</v>
      </c>
      <c r="C272" s="14">
        <v>202510</v>
      </c>
      <c r="D272" s="16">
        <v>45807</v>
      </c>
      <c r="E272" s="16"/>
      <c r="F272" s="14" t="s">
        <v>3532</v>
      </c>
      <c r="G272" s="14">
        <v>31816681</v>
      </c>
      <c r="H272" s="14" t="s">
        <v>3376</v>
      </c>
      <c r="I272" s="15">
        <v>61.1</v>
      </c>
      <c r="J272" s="77"/>
      <c r="K272" s="92"/>
    </row>
    <row r="273" spans="1:11" ht="22.5" x14ac:dyDescent="0.2">
      <c r="A273" s="14" t="s">
        <v>2997</v>
      </c>
      <c r="B273" s="14" t="s">
        <v>3533</v>
      </c>
      <c r="C273" s="14">
        <v>202509</v>
      </c>
      <c r="D273" s="16">
        <v>45807</v>
      </c>
      <c r="E273" s="16"/>
      <c r="F273" s="14" t="s">
        <v>3534</v>
      </c>
      <c r="G273" s="14">
        <v>31816681</v>
      </c>
      <c r="H273" s="14" t="s">
        <v>3376</v>
      </c>
      <c r="I273" s="15">
        <v>169</v>
      </c>
      <c r="J273" s="77"/>
      <c r="K273" s="92"/>
    </row>
    <row r="274" spans="1:11" ht="22.5" x14ac:dyDescent="0.2">
      <c r="A274" s="14" t="s">
        <v>2997</v>
      </c>
      <c r="B274" s="14" t="s">
        <v>3535</v>
      </c>
      <c r="C274" s="14">
        <v>2025054</v>
      </c>
      <c r="D274" s="16">
        <v>45807</v>
      </c>
      <c r="E274" s="16"/>
      <c r="F274" s="14" t="s">
        <v>3536</v>
      </c>
      <c r="G274" s="14" t="s">
        <v>3537</v>
      </c>
      <c r="H274" s="14" t="s">
        <v>3398</v>
      </c>
      <c r="I274" s="15">
        <v>1007.4</v>
      </c>
      <c r="J274" s="77"/>
      <c r="K274" s="92"/>
    </row>
    <row r="275" spans="1:11" ht="22.5" x14ac:dyDescent="0.2">
      <c r="A275" s="14" t="s">
        <v>2997</v>
      </c>
      <c r="B275" s="14" t="s">
        <v>3538</v>
      </c>
      <c r="C275" s="14">
        <v>5020251868</v>
      </c>
      <c r="D275" s="16">
        <v>45807</v>
      </c>
      <c r="E275" s="16"/>
      <c r="F275" s="14" t="s">
        <v>3539</v>
      </c>
      <c r="G275" s="14">
        <v>46640134</v>
      </c>
      <c r="H275" s="14" t="s">
        <v>3460</v>
      </c>
      <c r="I275" s="15">
        <v>6448</v>
      </c>
      <c r="J275" s="77"/>
      <c r="K275" s="92"/>
    </row>
    <row r="276" spans="1:11" ht="12.75" x14ac:dyDescent="0.2">
      <c r="A276" s="14" t="s">
        <v>2997</v>
      </c>
      <c r="B276" s="14" t="s">
        <v>3540</v>
      </c>
      <c r="C276" s="14" t="s">
        <v>3541</v>
      </c>
      <c r="D276" s="16" t="s">
        <v>3542</v>
      </c>
      <c r="E276" s="16"/>
      <c r="F276" s="14" t="s">
        <v>3085</v>
      </c>
      <c r="G276" s="14">
        <v>31320155</v>
      </c>
      <c r="H276" s="14" t="s">
        <v>3086</v>
      </c>
      <c r="I276" s="15">
        <v>17.75</v>
      </c>
      <c r="J276" s="77"/>
      <c r="K276" s="92"/>
    </row>
    <row r="277" spans="1:11" ht="12.75" x14ac:dyDescent="0.2">
      <c r="A277" s="14" t="s">
        <v>2997</v>
      </c>
      <c r="B277" s="14" t="s">
        <v>3543</v>
      </c>
      <c r="C277" s="14" t="s">
        <v>3544</v>
      </c>
      <c r="D277" s="16" t="s">
        <v>3545</v>
      </c>
      <c r="E277" s="16"/>
      <c r="F277" s="14" t="s">
        <v>3546</v>
      </c>
      <c r="G277" s="14">
        <v>31320155</v>
      </c>
      <c r="H277" s="14" t="s">
        <v>3086</v>
      </c>
      <c r="I277" s="15">
        <v>2</v>
      </c>
      <c r="J277" s="77"/>
      <c r="K277" s="92"/>
    </row>
    <row r="278" spans="1:11" ht="12.75" x14ac:dyDescent="0.2">
      <c r="A278" s="14" t="s">
        <v>2997</v>
      </c>
      <c r="B278" s="14" t="s">
        <v>3547</v>
      </c>
      <c r="C278" s="14">
        <v>2025</v>
      </c>
      <c r="D278" s="16">
        <v>45811</v>
      </c>
      <c r="E278" s="16"/>
      <c r="F278" s="14" t="s">
        <v>3548</v>
      </c>
      <c r="G278" s="14"/>
      <c r="H278" s="14" t="s">
        <v>3549</v>
      </c>
      <c r="I278" s="15">
        <v>86.75</v>
      </c>
      <c r="J278" s="77"/>
      <c r="K278" s="92"/>
    </row>
    <row r="279" spans="1:11" ht="12.75" x14ac:dyDescent="0.2">
      <c r="A279" s="14" t="s">
        <v>2997</v>
      </c>
      <c r="B279" s="14" t="s">
        <v>3543</v>
      </c>
      <c r="C279" s="14" t="s">
        <v>3550</v>
      </c>
      <c r="D279" s="16" t="s">
        <v>3551</v>
      </c>
      <c r="E279" s="16"/>
      <c r="F279" s="14" t="s">
        <v>3552</v>
      </c>
      <c r="G279" s="14">
        <v>31320155</v>
      </c>
      <c r="H279" s="14" t="s">
        <v>3086</v>
      </c>
      <c r="I279" s="15">
        <v>21.63</v>
      </c>
      <c r="J279" s="77"/>
      <c r="K279" s="92"/>
    </row>
    <row r="280" spans="1:11" ht="12.75" x14ac:dyDescent="0.2">
      <c r="A280" s="14" t="s">
        <v>2997</v>
      </c>
      <c r="B280" s="14" t="s">
        <v>3553</v>
      </c>
      <c r="C280" s="14">
        <v>2025042</v>
      </c>
      <c r="D280" s="16" t="s">
        <v>3551</v>
      </c>
      <c r="E280" s="16"/>
      <c r="F280" s="14" t="s">
        <v>3554</v>
      </c>
      <c r="G280" s="14">
        <v>48306924</v>
      </c>
      <c r="H280" s="14" t="s">
        <v>3095</v>
      </c>
      <c r="I280" s="15">
        <v>420</v>
      </c>
      <c r="J280" s="77"/>
      <c r="K280" s="92"/>
    </row>
    <row r="281" spans="1:11" ht="12.75" x14ac:dyDescent="0.2">
      <c r="A281" s="14" t="s">
        <v>2997</v>
      </c>
      <c r="B281" s="14" t="s">
        <v>3555</v>
      </c>
      <c r="C281" s="14">
        <v>250100017</v>
      </c>
      <c r="D281" s="16" t="s">
        <v>3551</v>
      </c>
      <c r="E281" s="16"/>
      <c r="F281" s="14" t="s">
        <v>3556</v>
      </c>
      <c r="G281" s="14">
        <v>44513925</v>
      </c>
      <c r="H281" s="14" t="s">
        <v>3360</v>
      </c>
      <c r="I281" s="15">
        <v>1600</v>
      </c>
      <c r="J281" s="77"/>
      <c r="K281" s="92"/>
    </row>
    <row r="282" spans="1:11" ht="12.75" x14ac:dyDescent="0.2">
      <c r="A282" s="14" t="s">
        <v>2997</v>
      </c>
      <c r="B282" s="14" t="s">
        <v>3557</v>
      </c>
      <c r="C282" s="14">
        <v>25100089</v>
      </c>
      <c r="D282" s="16" t="s">
        <v>3551</v>
      </c>
      <c r="E282" s="16"/>
      <c r="F282" s="14" t="s">
        <v>3558</v>
      </c>
      <c r="G282" s="14">
        <v>35723025</v>
      </c>
      <c r="H282" s="14" t="s">
        <v>3003</v>
      </c>
      <c r="I282" s="15">
        <v>352.79</v>
      </c>
      <c r="J282" s="77"/>
      <c r="K282" s="92"/>
    </row>
    <row r="283" spans="1:11" ht="12.75" x14ac:dyDescent="0.2">
      <c r="A283" s="14" t="s">
        <v>2997</v>
      </c>
      <c r="B283" s="14" t="s">
        <v>3559</v>
      </c>
      <c r="C283" s="14">
        <v>2505022</v>
      </c>
      <c r="D283" s="16" t="s">
        <v>3551</v>
      </c>
      <c r="E283" s="16"/>
      <c r="F283" s="14" t="s">
        <v>3560</v>
      </c>
      <c r="G283" s="14">
        <v>47184281</v>
      </c>
      <c r="H283" s="14" t="s">
        <v>3350</v>
      </c>
      <c r="I283" s="15">
        <v>1721.84</v>
      </c>
      <c r="J283" s="77"/>
      <c r="K283" s="92"/>
    </row>
    <row r="284" spans="1:11" ht="12.75" x14ac:dyDescent="0.2">
      <c r="A284" s="14" t="s">
        <v>2997</v>
      </c>
      <c r="B284" s="14" t="s">
        <v>3561</v>
      </c>
      <c r="C284" s="14">
        <v>25200205</v>
      </c>
      <c r="D284" s="16" t="s">
        <v>3551</v>
      </c>
      <c r="E284" s="16"/>
      <c r="F284" s="14" t="s">
        <v>3562</v>
      </c>
      <c r="G284" s="14">
        <v>35723025</v>
      </c>
      <c r="H284" s="14" t="s">
        <v>3003</v>
      </c>
      <c r="I284" s="15">
        <v>2081.9299999999998</v>
      </c>
      <c r="J284" s="77"/>
      <c r="K284" s="92"/>
    </row>
    <row r="285" spans="1:11" ht="12.75" x14ac:dyDescent="0.2">
      <c r="A285" s="14" t="s">
        <v>2997</v>
      </c>
      <c r="B285" s="14" t="s">
        <v>3563</v>
      </c>
      <c r="C285" s="14">
        <v>25200202</v>
      </c>
      <c r="D285" s="16" t="s">
        <v>3551</v>
      </c>
      <c r="E285" s="16"/>
      <c r="F285" s="14" t="s">
        <v>3564</v>
      </c>
      <c r="G285" s="14">
        <v>35723025</v>
      </c>
      <c r="H285" s="14" t="s">
        <v>3003</v>
      </c>
      <c r="I285" s="15">
        <v>500</v>
      </c>
      <c r="J285" s="77"/>
      <c r="K285" s="92"/>
    </row>
    <row r="286" spans="1:11" ht="22.5" x14ac:dyDescent="0.2">
      <c r="A286" s="14" t="s">
        <v>2997</v>
      </c>
      <c r="B286" s="14" t="s">
        <v>3565</v>
      </c>
      <c r="C286" s="14">
        <v>925003</v>
      </c>
      <c r="D286" s="16" t="s">
        <v>3551</v>
      </c>
      <c r="E286" s="16"/>
      <c r="F286" s="14" t="s">
        <v>3566</v>
      </c>
      <c r="G286" s="14">
        <v>54536545</v>
      </c>
      <c r="H286" s="14" t="s">
        <v>3567</v>
      </c>
      <c r="I286" s="15">
        <v>700</v>
      </c>
      <c r="J286" s="77"/>
      <c r="K286" s="92"/>
    </row>
    <row r="287" spans="1:11" ht="12.75" x14ac:dyDescent="0.2">
      <c r="A287" s="14" t="s">
        <v>2997</v>
      </c>
      <c r="B287" s="14" t="s">
        <v>3568</v>
      </c>
      <c r="C287" s="14">
        <v>4225025675</v>
      </c>
      <c r="D287" s="16" t="s">
        <v>3551</v>
      </c>
      <c r="E287" s="16"/>
      <c r="F287" s="14" t="s">
        <v>3569</v>
      </c>
      <c r="G287" s="14">
        <v>53528654</v>
      </c>
      <c r="H287" s="14" t="s">
        <v>3047</v>
      </c>
      <c r="I287" s="15">
        <v>306.62</v>
      </c>
      <c r="J287" s="77"/>
      <c r="K287" s="92"/>
    </row>
    <row r="288" spans="1:11" ht="12.75" x14ac:dyDescent="0.2">
      <c r="A288" s="14" t="s">
        <v>2997</v>
      </c>
      <c r="B288" s="14" t="s">
        <v>3570</v>
      </c>
      <c r="C288" s="14">
        <v>25100085</v>
      </c>
      <c r="D288" s="16">
        <v>45813</v>
      </c>
      <c r="E288" s="16"/>
      <c r="F288" s="14" t="s">
        <v>3571</v>
      </c>
      <c r="G288" s="14">
        <v>35723025</v>
      </c>
      <c r="H288" s="14" t="s">
        <v>3003</v>
      </c>
      <c r="I288" s="15">
        <v>559.04</v>
      </c>
      <c r="J288" s="77"/>
      <c r="K288" s="92"/>
    </row>
    <row r="289" spans="1:11" ht="22.5" x14ac:dyDescent="0.2">
      <c r="A289" s="14" t="s">
        <v>2997</v>
      </c>
      <c r="B289" s="14" t="s">
        <v>3572</v>
      </c>
      <c r="C289" s="14">
        <v>5020251986</v>
      </c>
      <c r="D289" s="16">
        <v>45813</v>
      </c>
      <c r="E289" s="16"/>
      <c r="F289" s="14" t="s">
        <v>3573</v>
      </c>
      <c r="G289" s="14">
        <v>46640134</v>
      </c>
      <c r="H289" s="14" t="s">
        <v>3460</v>
      </c>
      <c r="I289" s="15">
        <v>1800</v>
      </c>
      <c r="J289" s="77"/>
      <c r="K289" s="92"/>
    </row>
    <row r="290" spans="1:11" ht="12.75" x14ac:dyDescent="0.2">
      <c r="A290" s="14" t="s">
        <v>2997</v>
      </c>
      <c r="B290" s="14" t="s">
        <v>3574</v>
      </c>
      <c r="C290" s="14">
        <v>25183</v>
      </c>
      <c r="D290" s="16">
        <v>45813</v>
      </c>
      <c r="E290" s="16"/>
      <c r="F290" s="14" t="s">
        <v>3575</v>
      </c>
      <c r="G290" s="14">
        <v>35828722</v>
      </c>
      <c r="H290" s="14" t="s">
        <v>3193</v>
      </c>
      <c r="I290" s="15">
        <v>147.6</v>
      </c>
      <c r="J290" s="77"/>
      <c r="K290" s="92"/>
    </row>
    <row r="291" spans="1:11" ht="12.75" x14ac:dyDescent="0.2">
      <c r="A291" s="14" t="s">
        <v>2997</v>
      </c>
      <c r="B291" s="14" t="s">
        <v>3576</v>
      </c>
      <c r="C291" s="14">
        <v>8370398811</v>
      </c>
      <c r="D291" s="16">
        <v>45813</v>
      </c>
      <c r="E291" s="16"/>
      <c r="F291" s="14" t="s">
        <v>3577</v>
      </c>
      <c r="G291" s="14">
        <v>35763469</v>
      </c>
      <c r="H291" s="14" t="s">
        <v>3168</v>
      </c>
      <c r="I291" s="15">
        <v>378.83</v>
      </c>
      <c r="J291" s="77"/>
      <c r="K291" s="92"/>
    </row>
    <row r="292" spans="1:11" ht="12.75" x14ac:dyDescent="0.2">
      <c r="A292" s="14" t="s">
        <v>2997</v>
      </c>
      <c r="B292" s="14" t="s">
        <v>3578</v>
      </c>
      <c r="C292" s="14">
        <v>51267325</v>
      </c>
      <c r="D292" s="16">
        <v>45817</v>
      </c>
      <c r="E292" s="16"/>
      <c r="F292" s="14" t="s">
        <v>3579</v>
      </c>
      <c r="G292" s="14">
        <v>47977329</v>
      </c>
      <c r="H292" s="14" t="s">
        <v>3051</v>
      </c>
      <c r="I292" s="15">
        <v>3126.34</v>
      </c>
      <c r="J292" s="77"/>
      <c r="K292" s="92"/>
    </row>
    <row r="293" spans="1:11" ht="12.75" x14ac:dyDescent="0.2">
      <c r="A293" s="14" t="s">
        <v>2997</v>
      </c>
      <c r="B293" s="14" t="s">
        <v>3580</v>
      </c>
      <c r="C293" s="14">
        <v>2538</v>
      </c>
      <c r="D293" s="16">
        <v>45817</v>
      </c>
      <c r="E293" s="16"/>
      <c r="F293" s="14" t="s">
        <v>3581</v>
      </c>
      <c r="G293" s="14">
        <v>44699859</v>
      </c>
      <c r="H293" s="14" t="s">
        <v>3290</v>
      </c>
      <c r="I293" s="15">
        <v>150</v>
      </c>
      <c r="J293" s="77"/>
      <c r="K293" s="92"/>
    </row>
    <row r="294" spans="1:11" ht="22.5" x14ac:dyDescent="0.2">
      <c r="A294" s="14" t="s">
        <v>2997</v>
      </c>
      <c r="B294" s="14" t="s">
        <v>3582</v>
      </c>
      <c r="C294" s="14">
        <v>2025105</v>
      </c>
      <c r="D294" s="16">
        <v>45817</v>
      </c>
      <c r="E294" s="16"/>
      <c r="F294" s="14" t="s">
        <v>3583</v>
      </c>
      <c r="G294" s="14">
        <v>46184414</v>
      </c>
      <c r="H294" s="14" t="s">
        <v>3222</v>
      </c>
      <c r="I294" s="15">
        <v>172.2</v>
      </c>
      <c r="J294" s="77"/>
      <c r="K294" s="92"/>
    </row>
    <row r="295" spans="1:11" ht="22.5" x14ac:dyDescent="0.2">
      <c r="A295" s="14" t="s">
        <v>2997</v>
      </c>
      <c r="B295" s="14" t="s">
        <v>3584</v>
      </c>
      <c r="C295" s="14">
        <v>2025104</v>
      </c>
      <c r="D295" s="16">
        <v>45817</v>
      </c>
      <c r="E295" s="16"/>
      <c r="F295" s="14" t="s">
        <v>3585</v>
      </c>
      <c r="G295" s="14">
        <v>46184414</v>
      </c>
      <c r="H295" s="14" t="s">
        <v>3222</v>
      </c>
      <c r="I295" s="15">
        <v>2460</v>
      </c>
      <c r="J295" s="77"/>
      <c r="K295" s="92"/>
    </row>
    <row r="296" spans="1:11" ht="22.5" x14ac:dyDescent="0.2">
      <c r="A296" s="14" t="s">
        <v>2997</v>
      </c>
      <c r="B296" s="14" t="s">
        <v>3586</v>
      </c>
      <c r="C296" s="14">
        <v>522054</v>
      </c>
      <c r="D296" s="16">
        <v>45817</v>
      </c>
      <c r="E296" s="16"/>
      <c r="F296" s="14" t="s">
        <v>3587</v>
      </c>
      <c r="G296" s="14">
        <v>52080790</v>
      </c>
      <c r="H296" s="14" t="s">
        <v>3150</v>
      </c>
      <c r="I296" s="15">
        <v>3238</v>
      </c>
      <c r="J296" s="77"/>
      <c r="K296" s="92"/>
    </row>
    <row r="297" spans="1:11" ht="56.25" x14ac:dyDescent="0.2">
      <c r="A297" s="14" t="s">
        <v>2997</v>
      </c>
      <c r="B297" s="14" t="s">
        <v>3588</v>
      </c>
      <c r="C297" s="14" t="s">
        <v>3588</v>
      </c>
      <c r="D297" s="16">
        <v>45817</v>
      </c>
      <c r="E297" s="16"/>
      <c r="F297" s="14" t="s">
        <v>3589</v>
      </c>
      <c r="G297" s="14"/>
      <c r="H297" s="14" t="s">
        <v>3107</v>
      </c>
      <c r="I297" s="15">
        <v>17229.57</v>
      </c>
      <c r="J297" s="77"/>
      <c r="K297" s="92"/>
    </row>
    <row r="298" spans="1:11" ht="12.75" x14ac:dyDescent="0.2">
      <c r="A298" s="14" t="s">
        <v>2997</v>
      </c>
      <c r="B298" s="14" t="s">
        <v>3590</v>
      </c>
      <c r="C298" s="14">
        <v>2505008</v>
      </c>
      <c r="D298" s="16">
        <v>45819</v>
      </c>
      <c r="E298" s="16"/>
      <c r="F298" s="14" t="s">
        <v>3591</v>
      </c>
      <c r="G298" s="14">
        <v>47347627</v>
      </c>
      <c r="H298" s="14" t="s">
        <v>3132</v>
      </c>
      <c r="I298" s="15">
        <v>319.98</v>
      </c>
      <c r="J298" s="77"/>
      <c r="K298" s="92"/>
    </row>
    <row r="299" spans="1:11" ht="12.75" x14ac:dyDescent="0.2">
      <c r="A299" s="14" t="s">
        <v>2997</v>
      </c>
      <c r="B299" s="14" t="s">
        <v>3592</v>
      </c>
      <c r="C299" s="14">
        <v>2534</v>
      </c>
      <c r="D299" s="16">
        <v>45819</v>
      </c>
      <c r="E299" s="16"/>
      <c r="F299" s="14" t="s">
        <v>3593</v>
      </c>
      <c r="G299" s="14">
        <v>44699859</v>
      </c>
      <c r="H299" s="14" t="s">
        <v>3290</v>
      </c>
      <c r="I299" s="15">
        <v>140</v>
      </c>
      <c r="J299" s="77"/>
      <c r="K299" s="92"/>
    </row>
    <row r="300" spans="1:11" ht="22.5" x14ac:dyDescent="0.2">
      <c r="A300" s="14" t="s">
        <v>2997</v>
      </c>
      <c r="B300" s="14" t="s">
        <v>3594</v>
      </c>
      <c r="C300" s="14">
        <v>2250015917</v>
      </c>
      <c r="D300" s="16">
        <v>45819</v>
      </c>
      <c r="E300" s="16"/>
      <c r="F300" s="14" t="s">
        <v>3595</v>
      </c>
      <c r="G300" s="14">
        <v>31338551</v>
      </c>
      <c r="H300" s="14" t="s">
        <v>3016</v>
      </c>
      <c r="I300" s="15">
        <v>72.52</v>
      </c>
      <c r="J300" s="77"/>
      <c r="K300" s="92"/>
    </row>
    <row r="301" spans="1:11" ht="22.5" x14ac:dyDescent="0.2">
      <c r="A301" s="14" t="s">
        <v>2997</v>
      </c>
      <c r="B301" s="14" t="s">
        <v>3586</v>
      </c>
      <c r="C301" s="14">
        <v>522054</v>
      </c>
      <c r="D301" s="16">
        <v>45821</v>
      </c>
      <c r="E301" s="16"/>
      <c r="F301" s="14" t="s">
        <v>3596</v>
      </c>
      <c r="G301" s="14" t="s">
        <v>3149</v>
      </c>
      <c r="H301" s="14" t="s">
        <v>3150</v>
      </c>
      <c r="I301" s="15">
        <v>75</v>
      </c>
      <c r="J301" s="77"/>
      <c r="K301" s="92"/>
    </row>
    <row r="302" spans="1:11" ht="22.5" x14ac:dyDescent="0.2">
      <c r="A302" s="14" t="s">
        <v>2997</v>
      </c>
      <c r="B302" s="14" t="s">
        <v>3597</v>
      </c>
      <c r="C302" s="14">
        <v>2250016935</v>
      </c>
      <c r="D302" s="16">
        <v>45821</v>
      </c>
      <c r="E302" s="16"/>
      <c r="F302" s="14" t="s">
        <v>3598</v>
      </c>
      <c r="G302" s="14">
        <v>31338551</v>
      </c>
      <c r="H302" s="14" t="s">
        <v>3016</v>
      </c>
      <c r="I302" s="15">
        <v>11.39</v>
      </c>
      <c r="J302" s="77"/>
      <c r="K302" s="92"/>
    </row>
    <row r="303" spans="1:11" ht="33.75" x14ac:dyDescent="0.2">
      <c r="A303" s="14" t="s">
        <v>2997</v>
      </c>
      <c r="B303" s="14" t="s">
        <v>3599</v>
      </c>
      <c r="C303" s="14">
        <v>252205</v>
      </c>
      <c r="D303" s="16">
        <v>45824</v>
      </c>
      <c r="E303" s="16"/>
      <c r="F303" s="14" t="s">
        <v>3600</v>
      </c>
      <c r="G303" s="14">
        <v>53502752</v>
      </c>
      <c r="H303" s="14" t="s">
        <v>3601</v>
      </c>
      <c r="I303" s="15">
        <v>700</v>
      </c>
      <c r="J303" s="77"/>
      <c r="K303" s="92"/>
    </row>
    <row r="304" spans="1:11" ht="12.75" x14ac:dyDescent="0.2">
      <c r="A304" s="14" t="s">
        <v>2997</v>
      </c>
      <c r="B304" s="14" t="s">
        <v>3602</v>
      </c>
      <c r="C304" s="14">
        <v>2025060003</v>
      </c>
      <c r="D304" s="16">
        <v>45824</v>
      </c>
      <c r="E304" s="16"/>
      <c r="F304" s="14" t="s">
        <v>3603</v>
      </c>
      <c r="G304" s="14">
        <v>55094775</v>
      </c>
      <c r="H304" s="14" t="s">
        <v>3604</v>
      </c>
      <c r="I304" s="15">
        <v>828.3</v>
      </c>
      <c r="J304" s="77"/>
      <c r="K304" s="92"/>
    </row>
    <row r="305" spans="1:11" ht="12.75" x14ac:dyDescent="0.2">
      <c r="A305" s="14" t="s">
        <v>2997</v>
      </c>
      <c r="B305" s="14" t="s">
        <v>3605</v>
      </c>
      <c r="C305" s="14">
        <v>25050</v>
      </c>
      <c r="D305" s="16">
        <v>45824</v>
      </c>
      <c r="E305" s="16"/>
      <c r="F305" s="14" t="s">
        <v>3606</v>
      </c>
      <c r="G305" s="14">
        <v>36631124</v>
      </c>
      <c r="H305" s="14" t="s">
        <v>152</v>
      </c>
      <c r="I305" s="15">
        <v>38.1</v>
      </c>
      <c r="J305" s="77"/>
      <c r="K305" s="92"/>
    </row>
    <row r="306" spans="1:11" ht="33.75" x14ac:dyDescent="0.2">
      <c r="A306" s="14" t="s">
        <v>2997</v>
      </c>
      <c r="B306" s="14" t="s">
        <v>3599</v>
      </c>
      <c r="C306" s="14">
        <v>252205</v>
      </c>
      <c r="D306" s="16">
        <v>45825</v>
      </c>
      <c r="E306" s="16"/>
      <c r="F306" s="14" t="s">
        <v>3607</v>
      </c>
      <c r="G306" s="14">
        <v>53502752</v>
      </c>
      <c r="H306" s="14" t="s">
        <v>3601</v>
      </c>
      <c r="I306" s="15">
        <v>70</v>
      </c>
      <c r="J306" s="77"/>
      <c r="K306" s="92"/>
    </row>
    <row r="307" spans="1:11" ht="22.5" x14ac:dyDescent="0.2">
      <c r="A307" s="14" t="s">
        <v>2997</v>
      </c>
      <c r="B307" s="14" t="s">
        <v>3608</v>
      </c>
      <c r="C307" s="14">
        <v>239</v>
      </c>
      <c r="D307" s="16">
        <v>45825</v>
      </c>
      <c r="E307" s="16"/>
      <c r="F307" s="14" t="s">
        <v>3609</v>
      </c>
      <c r="G307" s="14" t="s">
        <v>3610</v>
      </c>
      <c r="H307" s="14" t="s">
        <v>3611</v>
      </c>
      <c r="I307" s="15">
        <v>1848</v>
      </c>
      <c r="J307" s="77"/>
      <c r="K307" s="92"/>
    </row>
    <row r="308" spans="1:11" ht="12.75" x14ac:dyDescent="0.2">
      <c r="A308" s="14" t="s">
        <v>2997</v>
      </c>
      <c r="B308" s="14" t="s">
        <v>3612</v>
      </c>
      <c r="C308" s="14">
        <v>25052</v>
      </c>
      <c r="D308" s="16">
        <v>45828</v>
      </c>
      <c r="E308" s="16"/>
      <c r="F308" s="14" t="s">
        <v>3613</v>
      </c>
      <c r="G308" s="14">
        <v>36631124</v>
      </c>
      <c r="H308" s="14" t="s">
        <v>152</v>
      </c>
      <c r="I308" s="15">
        <v>14</v>
      </c>
      <c r="J308" s="77"/>
      <c r="K308" s="92"/>
    </row>
    <row r="309" spans="1:11" ht="12.75" x14ac:dyDescent="0.2">
      <c r="A309" s="14" t="s">
        <v>2997</v>
      </c>
      <c r="B309" s="14" t="s">
        <v>3614</v>
      </c>
      <c r="C309" s="14">
        <v>25053</v>
      </c>
      <c r="D309" s="16">
        <v>45828</v>
      </c>
      <c r="E309" s="16"/>
      <c r="F309" s="14" t="s">
        <v>3615</v>
      </c>
      <c r="G309" s="14">
        <v>36631124</v>
      </c>
      <c r="H309" s="14" t="s">
        <v>152</v>
      </c>
      <c r="I309" s="15">
        <v>25</v>
      </c>
      <c r="J309" s="77"/>
      <c r="K309" s="92"/>
    </row>
    <row r="310" spans="1:11" ht="12.75" x14ac:dyDescent="0.2">
      <c r="A310" s="14" t="s">
        <v>2997</v>
      </c>
      <c r="B310" s="14" t="s">
        <v>3616</v>
      </c>
      <c r="C310" s="14">
        <v>2543</v>
      </c>
      <c r="D310" s="16">
        <v>45832</v>
      </c>
      <c r="E310" s="16"/>
      <c r="F310" s="14" t="s">
        <v>3617</v>
      </c>
      <c r="G310" s="14">
        <v>44699859</v>
      </c>
      <c r="H310" s="14" t="s">
        <v>3290</v>
      </c>
      <c r="I310" s="15">
        <v>180</v>
      </c>
      <c r="J310" s="77"/>
      <c r="K310" s="92"/>
    </row>
    <row r="311" spans="1:11" ht="12.75" x14ac:dyDescent="0.2">
      <c r="A311" s="14" t="s">
        <v>2997</v>
      </c>
      <c r="B311" s="14" t="s">
        <v>3618</v>
      </c>
      <c r="C311" s="14">
        <v>4225028280</v>
      </c>
      <c r="D311" s="16">
        <v>45832</v>
      </c>
      <c r="E311" s="16"/>
      <c r="F311" s="14" t="s">
        <v>3619</v>
      </c>
      <c r="G311" s="14">
        <v>53528654</v>
      </c>
      <c r="H311" s="14" t="s">
        <v>3047</v>
      </c>
      <c r="I311" s="15">
        <v>497.29</v>
      </c>
      <c r="J311" s="77"/>
      <c r="K311" s="92"/>
    </row>
    <row r="312" spans="1:11" ht="22.5" x14ac:dyDescent="0.2">
      <c r="A312" s="14" t="s">
        <v>2997</v>
      </c>
      <c r="B312" s="14" t="s">
        <v>3620</v>
      </c>
      <c r="C312" s="14">
        <v>21</v>
      </c>
      <c r="D312" s="16">
        <v>45834</v>
      </c>
      <c r="E312" s="16"/>
      <c r="F312" s="14" t="s">
        <v>3621</v>
      </c>
      <c r="G312" s="14">
        <v>45471355</v>
      </c>
      <c r="H312" s="14" t="s">
        <v>3622</v>
      </c>
      <c r="I312" s="15">
        <v>1926</v>
      </c>
      <c r="J312" s="77"/>
      <c r="K312" s="92"/>
    </row>
    <row r="313" spans="1:11" ht="12.75" x14ac:dyDescent="0.2">
      <c r="A313" s="14" t="s">
        <v>2997</v>
      </c>
      <c r="B313" s="14" t="s">
        <v>3623</v>
      </c>
      <c r="C313" s="14">
        <v>25101579</v>
      </c>
      <c r="D313" s="16">
        <v>45835</v>
      </c>
      <c r="E313" s="16"/>
      <c r="F313" s="14" t="s">
        <v>3624</v>
      </c>
      <c r="G313" s="14">
        <v>50835271</v>
      </c>
      <c r="H313" s="14" t="s">
        <v>3239</v>
      </c>
      <c r="I313" s="15">
        <v>126.69</v>
      </c>
      <c r="J313" s="77"/>
      <c r="K313" s="92"/>
    </row>
    <row r="314" spans="1:11" ht="12.75" x14ac:dyDescent="0.2">
      <c r="A314" s="14" t="s">
        <v>2997</v>
      </c>
      <c r="B314" s="14" t="s">
        <v>3625</v>
      </c>
      <c r="C314" s="14">
        <v>250090</v>
      </c>
      <c r="D314" s="16">
        <v>45835</v>
      </c>
      <c r="E314" s="16"/>
      <c r="F314" s="14" t="s">
        <v>3626</v>
      </c>
      <c r="G314" s="14">
        <v>33379980</v>
      </c>
      <c r="H314" s="14" t="s">
        <v>3517</v>
      </c>
      <c r="I314" s="15">
        <v>922.5</v>
      </c>
      <c r="J314" s="77"/>
      <c r="K314" s="92"/>
    </row>
    <row r="315" spans="1:11" ht="12.75" x14ac:dyDescent="0.2">
      <c r="A315" s="14" t="s">
        <v>2997</v>
      </c>
      <c r="B315" s="14" t="s">
        <v>3543</v>
      </c>
      <c r="C315" s="14" t="s">
        <v>3627</v>
      </c>
      <c r="D315" s="16" t="s">
        <v>3628</v>
      </c>
      <c r="E315" s="16"/>
      <c r="F315" s="14" t="s">
        <v>3085</v>
      </c>
      <c r="G315" s="14">
        <v>31320155</v>
      </c>
      <c r="H315" s="14" t="s">
        <v>3086</v>
      </c>
      <c r="I315" s="15">
        <v>25</v>
      </c>
      <c r="J315" s="77"/>
      <c r="K315" s="92"/>
    </row>
    <row r="316" spans="1:11" ht="12.75" x14ac:dyDescent="0.2">
      <c r="A316" s="14" t="s">
        <v>2997</v>
      </c>
      <c r="B316" s="14" t="s">
        <v>3629</v>
      </c>
      <c r="C316" s="14">
        <v>2544</v>
      </c>
      <c r="D316" s="16">
        <v>45841</v>
      </c>
      <c r="E316" s="16"/>
      <c r="F316" s="14" t="s">
        <v>3630</v>
      </c>
      <c r="G316" s="14">
        <v>44699859</v>
      </c>
      <c r="H316" s="14" t="s">
        <v>3290</v>
      </c>
      <c r="I316" s="15">
        <v>120</v>
      </c>
      <c r="J316" s="77"/>
      <c r="K316" s="92"/>
    </row>
    <row r="317" spans="1:11" ht="22.5" x14ac:dyDescent="0.2">
      <c r="A317" s="14" t="s">
        <v>2997</v>
      </c>
      <c r="B317" s="14">
        <v>251900048</v>
      </c>
      <c r="C317" s="14">
        <v>3081140600</v>
      </c>
      <c r="D317" s="16">
        <v>45841</v>
      </c>
      <c r="E317" s="16"/>
      <c r="F317" s="14" t="s">
        <v>3631</v>
      </c>
      <c r="G317" s="14">
        <v>35942436</v>
      </c>
      <c r="H317" s="14" t="s">
        <v>3632</v>
      </c>
      <c r="I317" s="15">
        <v>414.75</v>
      </c>
      <c r="J317" s="77"/>
      <c r="K317" s="92"/>
    </row>
    <row r="318" spans="1:11" ht="12.75" x14ac:dyDescent="0.2">
      <c r="A318" s="14" t="s">
        <v>2997</v>
      </c>
      <c r="B318" s="14" t="s">
        <v>3633</v>
      </c>
      <c r="C318" s="14">
        <v>2025049</v>
      </c>
      <c r="D318" s="16">
        <v>45841</v>
      </c>
      <c r="E318" s="16"/>
      <c r="F318" s="14" t="s">
        <v>3634</v>
      </c>
      <c r="G318" s="14">
        <v>48306924</v>
      </c>
      <c r="H318" s="14" t="s">
        <v>3095</v>
      </c>
      <c r="I318" s="15">
        <v>420</v>
      </c>
      <c r="J318" s="77"/>
      <c r="K318" s="92"/>
    </row>
    <row r="319" spans="1:11" ht="12.75" x14ac:dyDescent="0.2">
      <c r="A319" s="14" t="s">
        <v>2997</v>
      </c>
      <c r="B319" s="14" t="s">
        <v>3635</v>
      </c>
      <c r="C319" s="14">
        <v>4225030897</v>
      </c>
      <c r="D319" s="16">
        <v>45841</v>
      </c>
      <c r="E319" s="16"/>
      <c r="F319" s="14" t="s">
        <v>3636</v>
      </c>
      <c r="G319" s="14">
        <v>53528654</v>
      </c>
      <c r="H319" s="14" t="s">
        <v>3047</v>
      </c>
      <c r="I319" s="15">
        <v>472.86</v>
      </c>
      <c r="J319" s="77"/>
      <c r="K319" s="92"/>
    </row>
    <row r="320" spans="1:11" ht="12.75" x14ac:dyDescent="0.2">
      <c r="A320" s="14" t="s">
        <v>2997</v>
      </c>
      <c r="B320" s="14" t="s">
        <v>3637</v>
      </c>
      <c r="C320" s="14">
        <v>202506</v>
      </c>
      <c r="D320" s="16">
        <v>45841</v>
      </c>
      <c r="E320" s="16"/>
      <c r="F320" s="14" t="s">
        <v>3638</v>
      </c>
      <c r="G320" s="14"/>
      <c r="H320" s="14"/>
      <c r="I320" s="15">
        <v>2030.64</v>
      </c>
      <c r="J320" s="77"/>
      <c r="K320" s="92"/>
    </row>
    <row r="321" spans="1:11" ht="12.75" x14ac:dyDescent="0.2">
      <c r="A321" s="14" t="s">
        <v>2997</v>
      </c>
      <c r="B321" s="14" t="s">
        <v>3637</v>
      </c>
      <c r="C321" s="14">
        <v>202506</v>
      </c>
      <c r="D321" s="16">
        <v>45841</v>
      </c>
      <c r="E321" s="16"/>
      <c r="F321" s="14" t="s">
        <v>3638</v>
      </c>
      <c r="G321" s="14"/>
      <c r="H321" s="14"/>
      <c r="I321" s="15">
        <v>2097.59</v>
      </c>
      <c r="J321" s="77"/>
      <c r="K321" s="92"/>
    </row>
    <row r="322" spans="1:11" ht="12.75" x14ac:dyDescent="0.2">
      <c r="A322" s="14" t="s">
        <v>2997</v>
      </c>
      <c r="B322" s="14" t="s">
        <v>3637</v>
      </c>
      <c r="C322" s="14">
        <v>202506</v>
      </c>
      <c r="D322" s="16">
        <v>45841</v>
      </c>
      <c r="E322" s="16"/>
      <c r="F322" s="14" t="s">
        <v>3638</v>
      </c>
      <c r="G322" s="14"/>
      <c r="H322" s="14"/>
      <c r="I322" s="15">
        <v>2180.7399999999998</v>
      </c>
      <c r="J322" s="77"/>
      <c r="K322" s="92"/>
    </row>
    <row r="323" spans="1:11" ht="12.75" x14ac:dyDescent="0.2">
      <c r="A323" s="14" t="s">
        <v>2997</v>
      </c>
      <c r="B323" s="14" t="s">
        <v>3637</v>
      </c>
      <c r="C323" s="14">
        <v>202506</v>
      </c>
      <c r="D323" s="16">
        <v>45841</v>
      </c>
      <c r="E323" s="16"/>
      <c r="F323" s="14" t="s">
        <v>3638</v>
      </c>
      <c r="G323" s="14"/>
      <c r="H323" s="14"/>
      <c r="I323" s="15">
        <v>2180.7399999999998</v>
      </c>
      <c r="J323" s="77"/>
      <c r="K323" s="92"/>
    </row>
    <row r="324" spans="1:11" ht="12.75" x14ac:dyDescent="0.2">
      <c r="A324" s="14" t="s">
        <v>2997</v>
      </c>
      <c r="B324" s="14">
        <v>251900049</v>
      </c>
      <c r="C324" s="14">
        <v>3081140600</v>
      </c>
      <c r="D324" s="16">
        <v>45841</v>
      </c>
      <c r="E324" s="16"/>
      <c r="F324" s="14" t="s">
        <v>3631</v>
      </c>
      <c r="G324" s="14">
        <v>36284831</v>
      </c>
      <c r="H324" s="14" t="s">
        <v>3639</v>
      </c>
      <c r="I324" s="15">
        <v>2206.89</v>
      </c>
      <c r="J324" s="77"/>
      <c r="K324" s="92"/>
    </row>
    <row r="325" spans="1:11" ht="12.75" x14ac:dyDescent="0.2">
      <c r="A325" s="14" t="s">
        <v>2997</v>
      </c>
      <c r="B325" s="14">
        <v>251900047</v>
      </c>
      <c r="C325" s="14">
        <v>1000293382</v>
      </c>
      <c r="D325" s="16">
        <v>45841</v>
      </c>
      <c r="E325" s="16"/>
      <c r="F325" s="14" t="s">
        <v>3640</v>
      </c>
      <c r="G325" s="14">
        <v>30807484</v>
      </c>
      <c r="H325" s="14" t="s">
        <v>3641</v>
      </c>
      <c r="I325" s="15">
        <v>6047.14</v>
      </c>
      <c r="J325" s="77"/>
      <c r="K325" s="92"/>
    </row>
    <row r="326" spans="1:11" ht="22.5" x14ac:dyDescent="0.2">
      <c r="A326" s="14" t="s">
        <v>2997</v>
      </c>
      <c r="B326" s="14" t="s">
        <v>3642</v>
      </c>
      <c r="C326" s="14" t="s">
        <v>3642</v>
      </c>
      <c r="D326" s="16">
        <v>45846</v>
      </c>
      <c r="E326" s="16"/>
      <c r="F326" s="14" t="s">
        <v>3643</v>
      </c>
      <c r="G326" s="14"/>
      <c r="H326" s="14" t="s">
        <v>3644</v>
      </c>
      <c r="I326" s="15">
        <v>30</v>
      </c>
      <c r="J326" s="77"/>
      <c r="K326" s="92"/>
    </row>
    <row r="327" spans="1:11" ht="12.75" x14ac:dyDescent="0.2">
      <c r="A327" s="14" t="s">
        <v>2997</v>
      </c>
      <c r="B327" s="14" t="s">
        <v>3645</v>
      </c>
      <c r="C327" s="14" t="s">
        <v>3646</v>
      </c>
      <c r="D327" s="16">
        <v>45846</v>
      </c>
      <c r="E327" s="16"/>
      <c r="F327" s="14" t="s">
        <v>3647</v>
      </c>
      <c r="G327" s="14">
        <v>44699891</v>
      </c>
      <c r="H327" s="14" t="s">
        <v>3395</v>
      </c>
      <c r="I327" s="15">
        <v>184.5</v>
      </c>
      <c r="J327" s="77"/>
      <c r="K327" s="92"/>
    </row>
    <row r="328" spans="1:11" ht="12.75" x14ac:dyDescent="0.2">
      <c r="A328" s="14" t="s">
        <v>2997</v>
      </c>
      <c r="B328" s="14" t="s">
        <v>3648</v>
      </c>
      <c r="C328" s="14">
        <v>25100112</v>
      </c>
      <c r="D328" s="16">
        <v>45846</v>
      </c>
      <c r="E328" s="16"/>
      <c r="F328" s="14" t="s">
        <v>3649</v>
      </c>
      <c r="G328" s="14">
        <v>35723025</v>
      </c>
      <c r="H328" s="14" t="s">
        <v>3003</v>
      </c>
      <c r="I328" s="15">
        <v>340.8</v>
      </c>
      <c r="J328" s="77"/>
      <c r="K328" s="92"/>
    </row>
    <row r="329" spans="1:11" ht="12.75" x14ac:dyDescent="0.2">
      <c r="A329" s="14" t="s">
        <v>2997</v>
      </c>
      <c r="B329" s="14" t="s">
        <v>3650</v>
      </c>
      <c r="C329" s="14">
        <v>8372002764</v>
      </c>
      <c r="D329" s="16">
        <v>45846</v>
      </c>
      <c r="E329" s="16"/>
      <c r="F329" s="14" t="s">
        <v>3651</v>
      </c>
      <c r="G329" s="14">
        <v>35763469</v>
      </c>
      <c r="H329" s="14" t="s">
        <v>3168</v>
      </c>
      <c r="I329" s="15">
        <v>351.41</v>
      </c>
      <c r="J329" s="77"/>
      <c r="K329" s="92"/>
    </row>
    <row r="330" spans="1:11" ht="22.5" x14ac:dyDescent="0.2">
      <c r="A330" s="14" t="s">
        <v>2997</v>
      </c>
      <c r="B330" s="14" t="s">
        <v>3652</v>
      </c>
      <c r="C330" s="14">
        <v>2250020531</v>
      </c>
      <c r="D330" s="16">
        <v>45846</v>
      </c>
      <c r="E330" s="16"/>
      <c r="F330" s="14" t="s">
        <v>3653</v>
      </c>
      <c r="G330" s="14">
        <v>31338551</v>
      </c>
      <c r="H330" s="14" t="s">
        <v>3016</v>
      </c>
      <c r="I330" s="15">
        <v>356.64</v>
      </c>
      <c r="J330" s="77"/>
      <c r="K330" s="92"/>
    </row>
    <row r="331" spans="1:11" ht="22.5" x14ac:dyDescent="0.2">
      <c r="A331" s="14" t="s">
        <v>2997</v>
      </c>
      <c r="B331" s="14" t="s">
        <v>3654</v>
      </c>
      <c r="C331" s="14">
        <v>25200235</v>
      </c>
      <c r="D331" s="16">
        <v>45846</v>
      </c>
      <c r="E331" s="16"/>
      <c r="F331" s="14" t="s">
        <v>3655</v>
      </c>
      <c r="G331" s="14">
        <v>35723025</v>
      </c>
      <c r="H331" s="14" t="s">
        <v>3003</v>
      </c>
      <c r="I331" s="15">
        <v>500</v>
      </c>
      <c r="J331" s="77"/>
      <c r="K331" s="92"/>
    </row>
    <row r="332" spans="1:11" ht="12.75" x14ac:dyDescent="0.2">
      <c r="A332" s="14" t="s">
        <v>2997</v>
      </c>
      <c r="B332" s="14" t="s">
        <v>3656</v>
      </c>
      <c r="C332" s="14">
        <v>25100109</v>
      </c>
      <c r="D332" s="16">
        <v>45846</v>
      </c>
      <c r="E332" s="16"/>
      <c r="F332" s="14" t="s">
        <v>3657</v>
      </c>
      <c r="G332" s="14">
        <v>35723025</v>
      </c>
      <c r="H332" s="14" t="s">
        <v>3003</v>
      </c>
      <c r="I332" s="15">
        <v>521.77</v>
      </c>
      <c r="J332" s="77"/>
      <c r="K332" s="92"/>
    </row>
    <row r="333" spans="1:11" ht="12.75" x14ac:dyDescent="0.2">
      <c r="A333" s="14" t="s">
        <v>2997</v>
      </c>
      <c r="B333" s="14" t="s">
        <v>3658</v>
      </c>
      <c r="C333" s="14" t="s">
        <v>3659</v>
      </c>
      <c r="D333" s="16">
        <v>45846</v>
      </c>
      <c r="E333" s="16"/>
      <c r="F333" s="14" t="s">
        <v>3660</v>
      </c>
      <c r="G333" s="14">
        <v>47755261</v>
      </c>
      <c r="H333" s="14" t="s">
        <v>3661</v>
      </c>
      <c r="I333" s="15">
        <v>978.59</v>
      </c>
      <c r="J333" s="77"/>
      <c r="K333" s="92"/>
    </row>
    <row r="334" spans="1:11" ht="12.75" x14ac:dyDescent="0.2">
      <c r="A334" s="14" t="s">
        <v>2997</v>
      </c>
      <c r="B334" s="14" t="s">
        <v>3662</v>
      </c>
      <c r="C334" s="14">
        <v>250100022</v>
      </c>
      <c r="D334" s="16">
        <v>45846</v>
      </c>
      <c r="E334" s="16"/>
      <c r="F334" s="14" t="s">
        <v>3663</v>
      </c>
      <c r="G334" s="14">
        <v>44513925</v>
      </c>
      <c r="H334" s="14" t="s">
        <v>3664</v>
      </c>
      <c r="I334" s="15">
        <v>1600</v>
      </c>
      <c r="J334" s="77"/>
      <c r="K334" s="92"/>
    </row>
    <row r="335" spans="1:11" ht="22.5" x14ac:dyDescent="0.2">
      <c r="A335" s="14" t="s">
        <v>2997</v>
      </c>
      <c r="B335" s="14" t="s">
        <v>3665</v>
      </c>
      <c r="C335" s="14">
        <v>25200219</v>
      </c>
      <c r="D335" s="16">
        <v>45846</v>
      </c>
      <c r="E335" s="16"/>
      <c r="F335" s="14" t="s">
        <v>3666</v>
      </c>
      <c r="G335" s="14">
        <v>35723025</v>
      </c>
      <c r="H335" s="14" t="s">
        <v>3003</v>
      </c>
      <c r="I335" s="15">
        <v>2081.9299999999998</v>
      </c>
      <c r="J335" s="77"/>
      <c r="K335" s="92"/>
    </row>
    <row r="336" spans="1:11" ht="22.5" x14ac:dyDescent="0.2">
      <c r="A336" s="14" t="s">
        <v>2997</v>
      </c>
      <c r="B336" s="14">
        <v>251900046</v>
      </c>
      <c r="C336" s="14">
        <v>1100062025</v>
      </c>
      <c r="D336" s="16">
        <v>45846</v>
      </c>
      <c r="E336" s="16"/>
      <c r="F336" s="14" t="s">
        <v>3667</v>
      </c>
      <c r="G336" s="14"/>
      <c r="H336" s="14" t="s">
        <v>3668</v>
      </c>
      <c r="I336" s="15">
        <v>2203.29</v>
      </c>
      <c r="J336" s="77"/>
      <c r="K336" s="92"/>
    </row>
    <row r="337" spans="1:11" ht="12.75" x14ac:dyDescent="0.2">
      <c r="A337" s="14" t="s">
        <v>2997</v>
      </c>
      <c r="B337" s="14" t="s">
        <v>3669</v>
      </c>
      <c r="C337" s="14">
        <v>202506</v>
      </c>
      <c r="D337" s="16">
        <v>45846</v>
      </c>
      <c r="E337" s="16"/>
      <c r="F337" s="14" t="s">
        <v>3638</v>
      </c>
      <c r="G337" s="14"/>
      <c r="H337" s="14"/>
      <c r="I337" s="15">
        <v>4336.2</v>
      </c>
      <c r="J337" s="77"/>
      <c r="K337" s="92"/>
    </row>
    <row r="338" spans="1:11" ht="12.75" x14ac:dyDescent="0.2">
      <c r="A338" s="14" t="s">
        <v>2997</v>
      </c>
      <c r="B338" s="14" t="s">
        <v>3670</v>
      </c>
      <c r="C338" s="14">
        <v>250056321</v>
      </c>
      <c r="D338" s="16">
        <v>45849</v>
      </c>
      <c r="E338" s="16"/>
      <c r="F338" s="14" t="s">
        <v>3671</v>
      </c>
      <c r="G338" s="14">
        <v>35710691</v>
      </c>
      <c r="H338" s="14" t="s">
        <v>3011</v>
      </c>
      <c r="I338" s="15">
        <v>39.049999999999997</v>
      </c>
      <c r="J338" s="77"/>
      <c r="K338" s="92"/>
    </row>
    <row r="339" spans="1:11" ht="22.5" x14ac:dyDescent="0.2">
      <c r="A339" s="14" t="s">
        <v>2997</v>
      </c>
      <c r="B339" s="14" t="s">
        <v>3672</v>
      </c>
      <c r="C339" s="14">
        <v>2025005</v>
      </c>
      <c r="D339" s="16">
        <v>45855</v>
      </c>
      <c r="E339" s="16"/>
      <c r="F339" s="14" t="s">
        <v>3673</v>
      </c>
      <c r="G339" s="14">
        <v>51269163</v>
      </c>
      <c r="H339" s="14" t="s">
        <v>3674</v>
      </c>
      <c r="I339" s="15">
        <v>1800</v>
      </c>
      <c r="J339" s="77"/>
      <c r="K339" s="92"/>
    </row>
    <row r="340" spans="1:11" ht="12.75" x14ac:dyDescent="0.2">
      <c r="A340" s="14" t="s">
        <v>2997</v>
      </c>
      <c r="B340" s="14" t="s">
        <v>3675</v>
      </c>
      <c r="C340" s="14" t="s">
        <v>3676</v>
      </c>
      <c r="D340" s="16">
        <v>45856</v>
      </c>
      <c r="E340" s="16"/>
      <c r="F340" s="14" t="s">
        <v>3677</v>
      </c>
      <c r="G340" s="14">
        <v>47977329</v>
      </c>
      <c r="H340" s="14" t="s">
        <v>3051</v>
      </c>
      <c r="I340" s="15">
        <v>3126.34</v>
      </c>
      <c r="J340" s="77"/>
      <c r="K340" s="92"/>
    </row>
    <row r="341" spans="1:11" ht="12.75" x14ac:dyDescent="0.2">
      <c r="A341" s="14" t="s">
        <v>2997</v>
      </c>
      <c r="B341" s="14" t="s">
        <v>3678</v>
      </c>
      <c r="C341" s="14">
        <v>2025031701</v>
      </c>
      <c r="D341" s="16">
        <v>45859</v>
      </c>
      <c r="E341" s="16"/>
      <c r="F341" s="14" t="s">
        <v>3679</v>
      </c>
      <c r="G341" s="14">
        <v>55983430</v>
      </c>
      <c r="H341" s="14" t="s">
        <v>3680</v>
      </c>
      <c r="I341" s="15">
        <v>240</v>
      </c>
      <c r="J341" s="77"/>
      <c r="K341" s="92"/>
    </row>
    <row r="342" spans="1:11" ht="22.5" x14ac:dyDescent="0.2">
      <c r="A342" s="14" t="s">
        <v>2997</v>
      </c>
      <c r="B342" s="14" t="s">
        <v>3681</v>
      </c>
      <c r="C342" s="14">
        <v>20250003</v>
      </c>
      <c r="D342" s="16">
        <v>45859</v>
      </c>
      <c r="E342" s="16"/>
      <c r="F342" s="14" t="s">
        <v>3682</v>
      </c>
      <c r="G342" s="14">
        <v>54773199</v>
      </c>
      <c r="H342" s="14" t="s">
        <v>3683</v>
      </c>
      <c r="I342" s="15">
        <v>360</v>
      </c>
      <c r="J342" s="77"/>
      <c r="K342" s="92"/>
    </row>
    <row r="343" spans="1:11" ht="12.75" x14ac:dyDescent="0.2">
      <c r="A343" s="14" t="s">
        <v>2997</v>
      </c>
      <c r="B343" s="14" t="s">
        <v>3684</v>
      </c>
      <c r="C343" s="14">
        <v>4225033469</v>
      </c>
      <c r="D343" s="16">
        <v>45859</v>
      </c>
      <c r="E343" s="16"/>
      <c r="F343" s="14" t="s">
        <v>3685</v>
      </c>
      <c r="G343" s="14">
        <v>53528654</v>
      </c>
      <c r="H343" s="14" t="s">
        <v>3047</v>
      </c>
      <c r="I343" s="15">
        <v>420.73</v>
      </c>
      <c r="J343" s="77"/>
      <c r="K343" s="92"/>
    </row>
    <row r="344" spans="1:11" ht="12.75" x14ac:dyDescent="0.2">
      <c r="A344" s="14" t="s">
        <v>2997</v>
      </c>
      <c r="B344" s="14" t="s">
        <v>3686</v>
      </c>
      <c r="C344" s="14">
        <v>250034</v>
      </c>
      <c r="D344" s="16">
        <v>45859</v>
      </c>
      <c r="E344" s="16"/>
      <c r="F344" s="14" t="s">
        <v>3687</v>
      </c>
      <c r="G344" s="14">
        <v>50606719</v>
      </c>
      <c r="H344" s="14" t="s">
        <v>3443</v>
      </c>
      <c r="I344" s="15">
        <v>442.8</v>
      </c>
      <c r="J344" s="77"/>
      <c r="K344" s="92"/>
    </row>
    <row r="345" spans="1:11" ht="22.5" x14ac:dyDescent="0.2">
      <c r="A345" s="14" t="s">
        <v>2997</v>
      </c>
      <c r="B345" s="14" t="s">
        <v>3689</v>
      </c>
      <c r="C345" s="14"/>
      <c r="D345" s="16">
        <v>45866</v>
      </c>
      <c r="E345" s="16"/>
      <c r="F345" s="14" t="s">
        <v>3690</v>
      </c>
      <c r="G345" s="14"/>
      <c r="H345" s="14"/>
      <c r="I345" s="15">
        <v>3.5</v>
      </c>
      <c r="J345" s="77"/>
      <c r="K345" s="92"/>
    </row>
    <row r="346" spans="1:11" ht="22.5" x14ac:dyDescent="0.2">
      <c r="A346" s="14" t="s">
        <v>2997</v>
      </c>
      <c r="B346" s="14" t="s">
        <v>3691</v>
      </c>
      <c r="C346" s="14">
        <v>3981</v>
      </c>
      <c r="D346" s="16">
        <v>45866</v>
      </c>
      <c r="E346" s="16"/>
      <c r="F346" s="14" t="s">
        <v>3692</v>
      </c>
      <c r="G346" s="14"/>
      <c r="H346" s="14" t="s">
        <v>3693</v>
      </c>
      <c r="I346" s="15">
        <v>36.89</v>
      </c>
      <c r="J346" s="77"/>
      <c r="K346" s="92"/>
    </row>
    <row r="347" spans="1:11" ht="22.5" x14ac:dyDescent="0.2">
      <c r="A347" s="14" t="s">
        <v>2997</v>
      </c>
      <c r="B347" s="14" t="s">
        <v>3694</v>
      </c>
      <c r="C347" s="14">
        <v>2250022718</v>
      </c>
      <c r="D347" s="16">
        <v>45866</v>
      </c>
      <c r="E347" s="16"/>
      <c r="F347" s="14" t="s">
        <v>3695</v>
      </c>
      <c r="G347" s="14">
        <v>31338551</v>
      </c>
      <c r="H347" s="14" t="s">
        <v>3016</v>
      </c>
      <c r="I347" s="15">
        <v>72.52</v>
      </c>
      <c r="J347" s="77"/>
      <c r="K347" s="92"/>
    </row>
    <row r="348" spans="1:11" ht="12.75" x14ac:dyDescent="0.2">
      <c r="A348" s="14" t="s">
        <v>2997</v>
      </c>
      <c r="B348" s="14" t="s">
        <v>3696</v>
      </c>
      <c r="C348" s="14">
        <v>25101852</v>
      </c>
      <c r="D348" s="16">
        <v>45866</v>
      </c>
      <c r="E348" s="16"/>
      <c r="F348" s="14" t="s">
        <v>3697</v>
      </c>
      <c r="G348" s="14">
        <v>50835271</v>
      </c>
      <c r="H348" s="14" t="s">
        <v>3239</v>
      </c>
      <c r="I348" s="15">
        <v>126.69</v>
      </c>
      <c r="J348" s="77"/>
      <c r="K348" s="92"/>
    </row>
    <row r="349" spans="1:11" ht="22.5" x14ac:dyDescent="0.2">
      <c r="A349" s="14" t="s">
        <v>2997</v>
      </c>
      <c r="B349" s="14" t="s">
        <v>3698</v>
      </c>
      <c r="C349" s="14"/>
      <c r="D349" s="16">
        <v>45867</v>
      </c>
      <c r="E349" s="16"/>
      <c r="F349" s="14" t="s">
        <v>3690</v>
      </c>
      <c r="G349" s="14"/>
      <c r="H349" s="14"/>
      <c r="I349" s="15">
        <v>3.5</v>
      </c>
      <c r="J349" s="77"/>
      <c r="K349" s="92"/>
    </row>
    <row r="350" spans="1:11" ht="22.5" x14ac:dyDescent="0.2">
      <c r="A350" s="14" t="s">
        <v>2997</v>
      </c>
      <c r="B350" s="14" t="s">
        <v>3699</v>
      </c>
      <c r="C350" s="14">
        <v>9</v>
      </c>
      <c r="D350" s="16">
        <v>45869</v>
      </c>
      <c r="E350" s="16"/>
      <c r="F350" s="14" t="s">
        <v>3700</v>
      </c>
      <c r="G350" s="14"/>
      <c r="H350" s="14"/>
      <c r="I350" s="15">
        <v>0.3</v>
      </c>
      <c r="J350" s="77"/>
      <c r="K350" s="92"/>
    </row>
    <row r="351" spans="1:11" ht="22.5" x14ac:dyDescent="0.2">
      <c r="A351" s="14" t="s">
        <v>2997</v>
      </c>
      <c r="B351" s="14" t="s">
        <v>3701</v>
      </c>
      <c r="C351" s="14">
        <v>1</v>
      </c>
      <c r="D351" s="16">
        <v>45869</v>
      </c>
      <c r="E351" s="16"/>
      <c r="F351" s="14" t="s">
        <v>3700</v>
      </c>
      <c r="G351" s="14"/>
      <c r="H351" s="14"/>
      <c r="I351" s="15">
        <v>2</v>
      </c>
      <c r="J351" s="77"/>
      <c r="K351" s="92"/>
    </row>
    <row r="352" spans="1:11" ht="22.5" x14ac:dyDescent="0.2">
      <c r="A352" s="14" t="s">
        <v>2997</v>
      </c>
      <c r="B352" s="14" t="s">
        <v>3702</v>
      </c>
      <c r="C352" s="14">
        <v>9</v>
      </c>
      <c r="D352" s="16">
        <v>45869</v>
      </c>
      <c r="E352" s="16"/>
      <c r="F352" s="14" t="s">
        <v>3700</v>
      </c>
      <c r="G352" s="14"/>
      <c r="H352" s="14"/>
      <c r="I352" s="15">
        <v>7</v>
      </c>
      <c r="J352" s="77"/>
      <c r="K352" s="92"/>
    </row>
    <row r="353" spans="1:11" ht="22.5" x14ac:dyDescent="0.2">
      <c r="A353" s="14" t="s">
        <v>2997</v>
      </c>
      <c r="B353" s="14" t="s">
        <v>3703</v>
      </c>
      <c r="C353" s="14">
        <v>9</v>
      </c>
      <c r="D353" s="16">
        <v>45869</v>
      </c>
      <c r="E353" s="16"/>
      <c r="F353" s="14" t="s">
        <v>3700</v>
      </c>
      <c r="G353" s="14"/>
      <c r="H353" s="14"/>
      <c r="I353" s="15">
        <v>11.75</v>
      </c>
      <c r="J353" s="77"/>
      <c r="K353" s="92"/>
    </row>
    <row r="354" spans="1:11" ht="22.5" x14ac:dyDescent="0.2">
      <c r="A354" s="14" t="s">
        <v>2997</v>
      </c>
      <c r="B354" s="14" t="s">
        <v>3704</v>
      </c>
      <c r="C354" s="14">
        <v>3981</v>
      </c>
      <c r="D354" s="16">
        <v>45869</v>
      </c>
      <c r="E354" s="16"/>
      <c r="F354" s="14" t="s">
        <v>3705</v>
      </c>
      <c r="G354" s="14"/>
      <c r="H354" s="14" t="s">
        <v>3706</v>
      </c>
      <c r="I354" s="15">
        <v>18.579999999999998</v>
      </c>
      <c r="J354" s="77"/>
      <c r="K354" s="92"/>
    </row>
    <row r="355" spans="1:11" ht="22.5" x14ac:dyDescent="0.2">
      <c r="A355" s="14" t="s">
        <v>2997</v>
      </c>
      <c r="B355" s="14" t="s">
        <v>3707</v>
      </c>
      <c r="C355" s="14">
        <v>2250025563</v>
      </c>
      <c r="D355" s="16">
        <v>45869</v>
      </c>
      <c r="E355" s="16"/>
      <c r="F355" s="14" t="s">
        <v>3708</v>
      </c>
      <c r="G355" s="14">
        <v>31338551</v>
      </c>
      <c r="H355" s="14" t="s">
        <v>3016</v>
      </c>
      <c r="I355" s="15">
        <v>45.78</v>
      </c>
      <c r="J355" s="77"/>
      <c r="K355" s="92"/>
    </row>
    <row r="356" spans="1:11" ht="12.75" x14ac:dyDescent="0.2">
      <c r="A356" s="14" t="s">
        <v>2997</v>
      </c>
      <c r="B356" s="14" t="s">
        <v>3709</v>
      </c>
      <c r="C356" s="14">
        <v>2547</v>
      </c>
      <c r="D356" s="16">
        <v>45869</v>
      </c>
      <c r="E356" s="16"/>
      <c r="F356" s="14" t="s">
        <v>3710</v>
      </c>
      <c r="G356" s="14">
        <v>44699859</v>
      </c>
      <c r="H356" s="14" t="s">
        <v>3290</v>
      </c>
      <c r="I356" s="15">
        <v>150</v>
      </c>
      <c r="J356" s="77"/>
      <c r="K356" s="92"/>
    </row>
    <row r="357" spans="1:11" ht="12.75" x14ac:dyDescent="0.2">
      <c r="A357" s="14" t="s">
        <v>2997</v>
      </c>
      <c r="B357" s="14" t="s">
        <v>3711</v>
      </c>
      <c r="C357" s="14">
        <v>2025055</v>
      </c>
      <c r="D357" s="16">
        <v>45870</v>
      </c>
      <c r="E357" s="16"/>
      <c r="F357" s="14" t="s">
        <v>3712</v>
      </c>
      <c r="G357" s="14">
        <v>48306924</v>
      </c>
      <c r="H357" s="14" t="s">
        <v>3095</v>
      </c>
      <c r="I357" s="15">
        <v>420</v>
      </c>
      <c r="J357" s="77"/>
      <c r="K357" s="92"/>
    </row>
    <row r="358" spans="1:11" ht="12.75" x14ac:dyDescent="0.2">
      <c r="A358" s="14" t="s">
        <v>2997</v>
      </c>
      <c r="B358" s="14" t="s">
        <v>3713</v>
      </c>
      <c r="C358" s="14">
        <v>202507</v>
      </c>
      <c r="D358" s="16">
        <v>45870</v>
      </c>
      <c r="E358" s="16"/>
      <c r="F358" s="14" t="s">
        <v>3714</v>
      </c>
      <c r="G358" s="14">
        <v>30807484</v>
      </c>
      <c r="H358" s="14" t="s">
        <v>3641</v>
      </c>
      <c r="I358" s="15">
        <v>3873.41</v>
      </c>
      <c r="J358" s="77"/>
      <c r="K358" s="92"/>
    </row>
    <row r="359" spans="1:11" ht="12.75" x14ac:dyDescent="0.2">
      <c r="A359" s="14" t="s">
        <v>2997</v>
      </c>
      <c r="B359" s="14" t="s">
        <v>3713</v>
      </c>
      <c r="C359" s="14">
        <v>202507</v>
      </c>
      <c r="D359" s="16">
        <v>45874</v>
      </c>
      <c r="E359" s="16"/>
      <c r="F359" s="14" t="s">
        <v>3715</v>
      </c>
      <c r="G359" s="14"/>
      <c r="H359" s="14"/>
      <c r="I359" s="15">
        <v>2097.59</v>
      </c>
      <c r="J359" s="77"/>
      <c r="K359" s="92"/>
    </row>
    <row r="360" spans="1:11" ht="12.75" x14ac:dyDescent="0.2">
      <c r="A360" s="14" t="s">
        <v>2997</v>
      </c>
      <c r="B360" s="14" t="s">
        <v>3713</v>
      </c>
      <c r="C360" s="14">
        <v>202507</v>
      </c>
      <c r="D360" s="16">
        <v>45874</v>
      </c>
      <c r="E360" s="16"/>
      <c r="F360" s="14" t="s">
        <v>3715</v>
      </c>
      <c r="G360" s="14"/>
      <c r="H360" s="14"/>
      <c r="I360" s="15">
        <v>2030.64</v>
      </c>
      <c r="J360" s="77"/>
      <c r="K360" s="92"/>
    </row>
    <row r="361" spans="1:11" ht="12.75" x14ac:dyDescent="0.2">
      <c r="A361" s="14" t="s">
        <v>2997</v>
      </c>
      <c r="B361" s="14" t="s">
        <v>3713</v>
      </c>
      <c r="C361" s="14">
        <v>202507</v>
      </c>
      <c r="D361" s="16">
        <v>45874</v>
      </c>
      <c r="E361" s="16"/>
      <c r="F361" s="14" t="s">
        <v>3715</v>
      </c>
      <c r="G361" s="14"/>
      <c r="H361" s="14"/>
      <c r="I361" s="15">
        <v>2180.7399999999998</v>
      </c>
      <c r="J361" s="77"/>
      <c r="K361" s="92"/>
    </row>
    <row r="362" spans="1:11" ht="12.75" x14ac:dyDescent="0.2">
      <c r="A362" s="14" t="s">
        <v>2997</v>
      </c>
      <c r="B362" s="14" t="s">
        <v>3713</v>
      </c>
      <c r="C362" s="14">
        <v>202507</v>
      </c>
      <c r="D362" s="16">
        <v>45874</v>
      </c>
      <c r="E362" s="16"/>
      <c r="F362" s="14" t="s">
        <v>3715</v>
      </c>
      <c r="G362" s="14"/>
      <c r="H362" s="14"/>
      <c r="I362" s="15">
        <v>2180.7399999999998</v>
      </c>
      <c r="J362" s="77"/>
      <c r="K362" s="92"/>
    </row>
    <row r="363" spans="1:11" ht="22.5" x14ac:dyDescent="0.2">
      <c r="A363" s="14" t="s">
        <v>2997</v>
      </c>
      <c r="B363" s="14" t="s">
        <v>3713</v>
      </c>
      <c r="C363" s="14">
        <v>202507</v>
      </c>
      <c r="D363" s="16">
        <v>45874</v>
      </c>
      <c r="E363" s="16"/>
      <c r="F363" s="14" t="s">
        <v>3716</v>
      </c>
      <c r="G363" s="14">
        <v>35942436</v>
      </c>
      <c r="H363" s="14" t="s">
        <v>3632</v>
      </c>
      <c r="I363" s="15">
        <v>414.75</v>
      </c>
      <c r="J363" s="77"/>
      <c r="K363" s="92"/>
    </row>
    <row r="364" spans="1:11" ht="12.75" x14ac:dyDescent="0.2">
      <c r="A364" s="14" t="s">
        <v>2997</v>
      </c>
      <c r="B364" s="14" t="s">
        <v>3713</v>
      </c>
      <c r="C364" s="14">
        <v>202507</v>
      </c>
      <c r="D364" s="16">
        <v>45874</v>
      </c>
      <c r="E364" s="16"/>
      <c r="F364" s="14" t="s">
        <v>3716</v>
      </c>
      <c r="G364" s="14">
        <v>36284831</v>
      </c>
      <c r="H364" s="14" t="s">
        <v>3639</v>
      </c>
      <c r="I364" s="15">
        <v>1264.5</v>
      </c>
      <c r="J364" s="77"/>
      <c r="K364" s="92"/>
    </row>
    <row r="365" spans="1:11" ht="12.75" x14ac:dyDescent="0.2">
      <c r="A365" s="14" t="s">
        <v>2997</v>
      </c>
      <c r="B365" s="14" t="s">
        <v>3713</v>
      </c>
      <c r="C365" s="14">
        <v>202507</v>
      </c>
      <c r="D365" s="16">
        <v>45874</v>
      </c>
      <c r="E365" s="16"/>
      <c r="F365" s="14" t="s">
        <v>3717</v>
      </c>
      <c r="G365" s="14"/>
      <c r="H365" s="14" t="s">
        <v>3668</v>
      </c>
      <c r="I365" s="15">
        <v>1205.1600000000001</v>
      </c>
      <c r="J365" s="77"/>
      <c r="K365" s="92"/>
    </row>
    <row r="366" spans="1:11" ht="12.75" x14ac:dyDescent="0.2">
      <c r="A366" s="14" t="s">
        <v>2997</v>
      </c>
      <c r="B366" s="14" t="s">
        <v>3718</v>
      </c>
      <c r="C366" s="14">
        <v>4225036056</v>
      </c>
      <c r="D366" s="16">
        <v>45874</v>
      </c>
      <c r="E366" s="16"/>
      <c r="F366" s="14" t="s">
        <v>3719</v>
      </c>
      <c r="G366" s="14">
        <v>53528654</v>
      </c>
      <c r="H366" s="14" t="s">
        <v>3047</v>
      </c>
      <c r="I366" s="15">
        <v>507.98</v>
      </c>
      <c r="J366" s="77"/>
      <c r="K366" s="92"/>
    </row>
    <row r="367" spans="1:11" ht="12.75" x14ac:dyDescent="0.2">
      <c r="A367" s="14" t="s">
        <v>2997</v>
      </c>
      <c r="B367" s="14" t="s">
        <v>3720</v>
      </c>
      <c r="C367" s="14">
        <v>25100124</v>
      </c>
      <c r="D367" s="16">
        <v>45874</v>
      </c>
      <c r="E367" s="16"/>
      <c r="F367" s="14" t="s">
        <v>3721</v>
      </c>
      <c r="G367" s="14">
        <v>35723025</v>
      </c>
      <c r="H367" s="14" t="s">
        <v>3003</v>
      </c>
      <c r="I367" s="15">
        <v>60</v>
      </c>
      <c r="J367" s="77"/>
      <c r="K367" s="92"/>
    </row>
    <row r="368" spans="1:11" ht="22.5" x14ac:dyDescent="0.2">
      <c r="A368" s="14" t="s">
        <v>2997</v>
      </c>
      <c r="B368" s="14" t="s">
        <v>3722</v>
      </c>
      <c r="C368" s="14">
        <v>25100256</v>
      </c>
      <c r="D368" s="16">
        <v>45874</v>
      </c>
      <c r="E368" s="16"/>
      <c r="F368" s="14" t="s">
        <v>3723</v>
      </c>
      <c r="G368" s="14">
        <v>35723025</v>
      </c>
      <c r="H368" s="14" t="s">
        <v>3003</v>
      </c>
      <c r="I368" s="15">
        <v>500</v>
      </c>
      <c r="J368" s="77"/>
      <c r="K368" s="92"/>
    </row>
    <row r="369" spans="1:11" ht="12.75" x14ac:dyDescent="0.2">
      <c r="A369" s="14" t="s">
        <v>2997</v>
      </c>
      <c r="B369" s="14" t="s">
        <v>3724</v>
      </c>
      <c r="C369" s="14">
        <v>8373622711</v>
      </c>
      <c r="D369" s="16">
        <v>45876</v>
      </c>
      <c r="E369" s="16"/>
      <c r="F369" s="14" t="s">
        <v>3725</v>
      </c>
      <c r="G369" s="14">
        <v>35763469</v>
      </c>
      <c r="H369" s="14" t="s">
        <v>3168</v>
      </c>
      <c r="I369" s="15">
        <v>365.21</v>
      </c>
      <c r="J369" s="77"/>
      <c r="K369" s="92"/>
    </row>
    <row r="370" spans="1:11" ht="12.75" x14ac:dyDescent="0.2">
      <c r="A370" s="14" t="s">
        <v>2997</v>
      </c>
      <c r="B370" s="14" t="s">
        <v>3726</v>
      </c>
      <c r="C370" s="14" t="s">
        <v>3727</v>
      </c>
      <c r="D370" s="16">
        <v>45876</v>
      </c>
      <c r="E370" s="16"/>
      <c r="F370" s="14" t="s">
        <v>3728</v>
      </c>
      <c r="G370" s="14">
        <v>47977329</v>
      </c>
      <c r="H370" s="14" t="s">
        <v>3051</v>
      </c>
      <c r="I370" s="15">
        <v>2597.37</v>
      </c>
      <c r="J370" s="77"/>
      <c r="K370" s="92"/>
    </row>
    <row r="371" spans="1:11" ht="22.5" x14ac:dyDescent="0.2">
      <c r="A371" s="14" t="s">
        <v>2997</v>
      </c>
      <c r="B371" s="14" t="s">
        <v>3729</v>
      </c>
      <c r="C371" s="14">
        <v>125215666</v>
      </c>
      <c r="D371" s="16">
        <v>45880</v>
      </c>
      <c r="E371" s="16"/>
      <c r="F371" s="14" t="s">
        <v>3730</v>
      </c>
      <c r="G371" s="14">
        <v>36421928</v>
      </c>
      <c r="H371" s="14" t="s">
        <v>3164</v>
      </c>
      <c r="I371" s="15">
        <v>531.21</v>
      </c>
      <c r="J371" s="77"/>
      <c r="K371" s="92"/>
    </row>
    <row r="372" spans="1:11" ht="22.5" x14ac:dyDescent="0.2">
      <c r="A372" s="14" t="s">
        <v>2997</v>
      </c>
      <c r="B372" s="14" t="s">
        <v>3731</v>
      </c>
      <c r="C372" s="14">
        <v>2250028577</v>
      </c>
      <c r="D372" s="16">
        <v>45880</v>
      </c>
      <c r="E372" s="16"/>
      <c r="F372" s="14" t="s">
        <v>3732</v>
      </c>
      <c r="G372" s="14">
        <v>31338551</v>
      </c>
      <c r="H372" s="14" t="s">
        <v>3016</v>
      </c>
      <c r="I372" s="15">
        <v>72.52</v>
      </c>
      <c r="J372" s="77"/>
      <c r="K372" s="92"/>
    </row>
    <row r="373" spans="1:11" ht="22.5" x14ac:dyDescent="0.2">
      <c r="A373" s="14" t="s">
        <v>2997</v>
      </c>
      <c r="B373" s="14" t="s">
        <v>3733</v>
      </c>
      <c r="C373" s="14" t="s">
        <v>3733</v>
      </c>
      <c r="D373" s="16">
        <v>45881</v>
      </c>
      <c r="E373" s="16"/>
      <c r="F373" s="14" t="s">
        <v>3734</v>
      </c>
      <c r="G373" s="14"/>
      <c r="H373" s="14" t="s">
        <v>3693</v>
      </c>
      <c r="I373" s="15">
        <v>36.89</v>
      </c>
      <c r="J373" s="77"/>
      <c r="K373" s="92"/>
    </row>
    <row r="374" spans="1:11" ht="22.5" x14ac:dyDescent="0.2">
      <c r="A374" s="14" t="s">
        <v>2997</v>
      </c>
      <c r="B374" s="14" t="s">
        <v>3735</v>
      </c>
      <c r="C374" s="14">
        <v>25200267</v>
      </c>
      <c r="D374" s="16">
        <v>45884</v>
      </c>
      <c r="E374" s="16"/>
      <c r="F374" s="14" t="s">
        <v>3736</v>
      </c>
      <c r="G374" s="14">
        <v>35723025</v>
      </c>
      <c r="H374" s="14" t="s">
        <v>3003</v>
      </c>
      <c r="I374" s="15">
        <v>2081.9299999999998</v>
      </c>
      <c r="J374" s="77"/>
      <c r="K374" s="92"/>
    </row>
    <row r="375" spans="1:11" ht="22.5" x14ac:dyDescent="0.2">
      <c r="A375" s="14" t="s">
        <v>2997</v>
      </c>
      <c r="B375" s="14" t="s">
        <v>3737</v>
      </c>
      <c r="C375" s="14" t="s">
        <v>3738</v>
      </c>
      <c r="D375" s="16">
        <v>45887</v>
      </c>
      <c r="E375" s="16"/>
      <c r="F375" s="14" t="s">
        <v>3739</v>
      </c>
      <c r="G375" s="14">
        <v>43982387</v>
      </c>
      <c r="H375" s="14" t="s">
        <v>3113</v>
      </c>
      <c r="I375" s="15">
        <v>827.26</v>
      </c>
      <c r="J375" s="77"/>
      <c r="K375" s="92"/>
    </row>
    <row r="376" spans="1:11" ht="22.5" x14ac:dyDescent="0.2">
      <c r="A376" s="14" t="s">
        <v>2997</v>
      </c>
      <c r="B376" s="14" t="s">
        <v>3740</v>
      </c>
      <c r="C376" s="14">
        <v>3025221596</v>
      </c>
      <c r="D376" s="16">
        <v>45887</v>
      </c>
      <c r="E376" s="16"/>
      <c r="F376" s="14" t="s">
        <v>3741</v>
      </c>
      <c r="G376" s="14">
        <v>56214863</v>
      </c>
      <c r="H376" s="14" t="s">
        <v>3065</v>
      </c>
      <c r="I376" s="15">
        <v>2354.39</v>
      </c>
      <c r="J376" s="77"/>
      <c r="K376" s="92"/>
    </row>
    <row r="377" spans="1:11" ht="12.75" x14ac:dyDescent="0.2">
      <c r="A377" s="14" t="s">
        <v>2997</v>
      </c>
      <c r="B377" s="14" t="s">
        <v>3742</v>
      </c>
      <c r="C377" s="14">
        <v>4225038623</v>
      </c>
      <c r="D377" s="16">
        <v>45895</v>
      </c>
      <c r="E377" s="16"/>
      <c r="F377" s="14" t="s">
        <v>3743</v>
      </c>
      <c r="G377" s="14">
        <v>53528654</v>
      </c>
      <c r="H377" s="14" t="s">
        <v>3047</v>
      </c>
      <c r="I377" s="15">
        <v>399.77</v>
      </c>
      <c r="J377" s="77"/>
      <c r="K377" s="92"/>
    </row>
    <row r="378" spans="1:11" ht="22.5" x14ac:dyDescent="0.2">
      <c r="A378" s="14" t="s">
        <v>2997</v>
      </c>
      <c r="B378" s="14" t="s">
        <v>3744</v>
      </c>
      <c r="C378" s="14">
        <v>202507</v>
      </c>
      <c r="D378" s="16">
        <v>45897</v>
      </c>
      <c r="E378" s="16"/>
      <c r="F378" s="14" t="s">
        <v>3700</v>
      </c>
      <c r="G378" s="14"/>
      <c r="H378" s="14"/>
      <c r="I378" s="15">
        <v>7</v>
      </c>
      <c r="J378" s="77"/>
      <c r="K378" s="92"/>
    </row>
    <row r="379" spans="1:11" ht="22.5" x14ac:dyDescent="0.2">
      <c r="A379" s="14" t="s">
        <v>2997</v>
      </c>
      <c r="B379" s="14" t="s">
        <v>3745</v>
      </c>
      <c r="C379" s="14">
        <v>202507</v>
      </c>
      <c r="D379" s="16">
        <v>45897</v>
      </c>
      <c r="E379" s="16"/>
      <c r="F379" s="14" t="s">
        <v>3700</v>
      </c>
      <c r="G379" s="14"/>
      <c r="H379" s="14"/>
      <c r="I379" s="15">
        <v>6</v>
      </c>
      <c r="J379" s="77"/>
      <c r="K379" s="92"/>
    </row>
    <row r="380" spans="1:11" ht="12.75" x14ac:dyDescent="0.2">
      <c r="A380" s="14" t="s">
        <v>2997</v>
      </c>
      <c r="B380" s="14" t="s">
        <v>3746</v>
      </c>
      <c r="C380" s="14">
        <v>25102135</v>
      </c>
      <c r="D380" s="16">
        <v>45901</v>
      </c>
      <c r="E380" s="16"/>
      <c r="F380" s="14" t="s">
        <v>3747</v>
      </c>
      <c r="G380" s="14">
        <v>50835271</v>
      </c>
      <c r="H380" s="14" t="s">
        <v>3239</v>
      </c>
      <c r="I380" s="15">
        <v>126.69</v>
      </c>
      <c r="J380" s="77"/>
      <c r="K380" s="92"/>
    </row>
    <row r="381" spans="1:11" ht="22.5" x14ac:dyDescent="0.2">
      <c r="A381" s="14" t="s">
        <v>2997</v>
      </c>
      <c r="B381" s="14" t="s">
        <v>3748</v>
      </c>
      <c r="C381" s="14">
        <v>3081140600</v>
      </c>
      <c r="D381" s="16">
        <v>45903</v>
      </c>
      <c r="E381" s="16"/>
      <c r="F381" s="14" t="s">
        <v>3749</v>
      </c>
      <c r="G381" s="14">
        <v>35942436</v>
      </c>
      <c r="H381" s="14" t="s">
        <v>3632</v>
      </c>
      <c r="I381" s="15">
        <v>478.74</v>
      </c>
      <c r="J381" s="77"/>
      <c r="K381" s="92"/>
    </row>
    <row r="382" spans="1:11" ht="12.75" x14ac:dyDescent="0.2">
      <c r="A382" s="14" t="s">
        <v>2997</v>
      </c>
      <c r="B382" s="14" t="s">
        <v>3748</v>
      </c>
      <c r="C382" s="14">
        <v>3081140600</v>
      </c>
      <c r="D382" s="16">
        <v>45903</v>
      </c>
      <c r="E382" s="16"/>
      <c r="F382" s="14" t="s">
        <v>3749</v>
      </c>
      <c r="G382" s="14">
        <v>36284831</v>
      </c>
      <c r="H382" s="14" t="s">
        <v>3639</v>
      </c>
      <c r="I382" s="15">
        <v>1466.47</v>
      </c>
      <c r="J382" s="77"/>
      <c r="K382" s="92"/>
    </row>
    <row r="383" spans="1:11" ht="12.75" x14ac:dyDescent="0.2">
      <c r="A383" s="14" t="s">
        <v>2997</v>
      </c>
      <c r="B383" s="14" t="s">
        <v>3750</v>
      </c>
      <c r="C383" s="14">
        <v>20250481</v>
      </c>
      <c r="D383" s="16">
        <v>45903</v>
      </c>
      <c r="E383" s="16"/>
      <c r="F383" s="14" t="s">
        <v>3751</v>
      </c>
      <c r="G383" s="14">
        <v>48484555</v>
      </c>
      <c r="H383" s="14" t="s">
        <v>3276</v>
      </c>
      <c r="I383" s="15">
        <v>1600</v>
      </c>
      <c r="J383" s="77"/>
      <c r="K383" s="92"/>
    </row>
    <row r="384" spans="1:11" ht="22.5" x14ac:dyDescent="0.2">
      <c r="A384" s="14" t="s">
        <v>2997</v>
      </c>
      <c r="B384" s="14" t="s">
        <v>3748</v>
      </c>
      <c r="C384" s="14">
        <v>1100082025</v>
      </c>
      <c r="D384" s="16">
        <v>45903</v>
      </c>
      <c r="E384" s="16"/>
      <c r="F384" s="14" t="s">
        <v>3752</v>
      </c>
      <c r="G384" s="14"/>
      <c r="H384" s="14" t="s">
        <v>3753</v>
      </c>
      <c r="I384" s="15">
        <v>1708.84</v>
      </c>
      <c r="J384" s="77"/>
      <c r="K384" s="92"/>
    </row>
    <row r="385" spans="1:11" ht="12.75" x14ac:dyDescent="0.2">
      <c r="A385" s="14" t="s">
        <v>2997</v>
      </c>
      <c r="B385" s="14" t="s">
        <v>3748</v>
      </c>
      <c r="C385" s="14">
        <v>82025</v>
      </c>
      <c r="D385" s="16">
        <v>45903</v>
      </c>
      <c r="E385" s="16"/>
      <c r="F385" s="14" t="s">
        <v>3754</v>
      </c>
      <c r="G385" s="14"/>
      <c r="H385" s="14" t="s">
        <v>1231</v>
      </c>
      <c r="I385" s="15">
        <v>2282.48</v>
      </c>
      <c r="J385" s="77"/>
      <c r="K385" s="92"/>
    </row>
    <row r="386" spans="1:11" ht="12.75" x14ac:dyDescent="0.2">
      <c r="A386" s="14" t="s">
        <v>2997</v>
      </c>
      <c r="B386" s="14" t="s">
        <v>3748</v>
      </c>
      <c r="C386" s="14">
        <v>82025</v>
      </c>
      <c r="D386" s="16">
        <v>45903</v>
      </c>
      <c r="E386" s="16"/>
      <c r="F386" s="14" t="s">
        <v>3754</v>
      </c>
      <c r="G386" s="14"/>
      <c r="H386" s="14" t="s">
        <v>1231</v>
      </c>
      <c r="I386" s="15">
        <v>2332.9299999999998</v>
      </c>
      <c r="J386" s="77"/>
      <c r="K386" s="92"/>
    </row>
    <row r="387" spans="1:11" ht="12.75" x14ac:dyDescent="0.2">
      <c r="A387" s="14" t="s">
        <v>2997</v>
      </c>
      <c r="B387" s="14" t="s">
        <v>3748</v>
      </c>
      <c r="C387" s="14">
        <v>82025</v>
      </c>
      <c r="D387" s="16">
        <v>45903</v>
      </c>
      <c r="E387" s="16"/>
      <c r="F387" s="14" t="s">
        <v>3754</v>
      </c>
      <c r="G387" s="14"/>
      <c r="H387" s="14" t="s">
        <v>1231</v>
      </c>
      <c r="I387" s="15">
        <v>2406.15</v>
      </c>
      <c r="J387" s="77"/>
      <c r="K387" s="92"/>
    </row>
    <row r="388" spans="1:11" ht="12.75" x14ac:dyDescent="0.2">
      <c r="A388" s="14" t="s">
        <v>2997</v>
      </c>
      <c r="B388" s="14" t="s">
        <v>3748</v>
      </c>
      <c r="C388" s="14">
        <v>82025</v>
      </c>
      <c r="D388" s="16">
        <v>45903</v>
      </c>
      <c r="E388" s="16"/>
      <c r="F388" s="14" t="s">
        <v>3754</v>
      </c>
      <c r="G388" s="14"/>
      <c r="H388" s="14" t="s">
        <v>1231</v>
      </c>
      <c r="I388" s="15">
        <v>2500.39</v>
      </c>
      <c r="J388" s="77"/>
      <c r="K388" s="92"/>
    </row>
    <row r="389" spans="1:11" ht="12.75" x14ac:dyDescent="0.2">
      <c r="A389" s="14" t="s">
        <v>2997</v>
      </c>
      <c r="B389" s="14" t="s">
        <v>3748</v>
      </c>
      <c r="C389" s="14">
        <v>1000293382</v>
      </c>
      <c r="D389" s="16">
        <v>45903</v>
      </c>
      <c r="E389" s="16"/>
      <c r="F389" s="14" t="s">
        <v>3755</v>
      </c>
      <c r="G389" s="14"/>
      <c r="H389" s="14" t="s">
        <v>3641</v>
      </c>
      <c r="I389" s="15">
        <v>4486.83</v>
      </c>
      <c r="J389" s="77"/>
      <c r="K389" s="92"/>
    </row>
    <row r="390" spans="1:11" ht="22.5" x14ac:dyDescent="0.2">
      <c r="A390" s="14" t="s">
        <v>2997</v>
      </c>
      <c r="B390" s="14" t="s">
        <v>3756</v>
      </c>
      <c r="C390" s="14">
        <v>2250031549</v>
      </c>
      <c r="D390" s="16">
        <v>45905</v>
      </c>
      <c r="E390" s="16"/>
      <c r="F390" s="14" t="s">
        <v>3757</v>
      </c>
      <c r="G390" s="14">
        <v>31338551</v>
      </c>
      <c r="H390" s="14" t="s">
        <v>3016</v>
      </c>
      <c r="I390" s="15">
        <v>27.86</v>
      </c>
      <c r="J390" s="77"/>
      <c r="K390" s="92"/>
    </row>
    <row r="391" spans="1:11" ht="22.5" x14ac:dyDescent="0.2">
      <c r="A391" s="14" t="s">
        <v>2997</v>
      </c>
      <c r="B391" s="14" t="s">
        <v>3758</v>
      </c>
      <c r="C391" s="14">
        <v>5413461542</v>
      </c>
      <c r="D391" s="16">
        <v>45905</v>
      </c>
      <c r="E391" s="16"/>
      <c r="F391" s="14" t="s">
        <v>3759</v>
      </c>
      <c r="G391" s="14">
        <v>36562939</v>
      </c>
      <c r="H391" s="14" t="s">
        <v>3012</v>
      </c>
      <c r="I391" s="15">
        <v>147.72</v>
      </c>
      <c r="J391" s="77"/>
      <c r="K391" s="92"/>
    </row>
    <row r="392" spans="1:11" ht="30" x14ac:dyDescent="0.2">
      <c r="A392" s="14" t="s">
        <v>2997</v>
      </c>
      <c r="B392" s="14" t="s">
        <v>3760</v>
      </c>
      <c r="C392" s="14">
        <v>5092025</v>
      </c>
      <c r="D392" s="16">
        <v>45905</v>
      </c>
      <c r="E392" s="16"/>
      <c r="F392" s="14" t="s">
        <v>3761</v>
      </c>
      <c r="G392" s="14"/>
      <c r="H392" s="14" t="s">
        <v>3762</v>
      </c>
      <c r="I392" s="15">
        <v>1200</v>
      </c>
      <c r="J392" s="77"/>
      <c r="K392" s="92"/>
    </row>
    <row r="393" spans="1:11" ht="12.75" x14ac:dyDescent="0.2">
      <c r="A393" s="14" t="s">
        <v>2997</v>
      </c>
      <c r="B393" s="14" t="s">
        <v>3763</v>
      </c>
      <c r="C393" s="14">
        <v>250070712</v>
      </c>
      <c r="D393" s="16">
        <v>45908</v>
      </c>
      <c r="E393" s="16"/>
      <c r="F393" s="14" t="s">
        <v>3671</v>
      </c>
      <c r="G393" s="14">
        <v>35710691</v>
      </c>
      <c r="H393" s="14" t="s">
        <v>3011</v>
      </c>
      <c r="I393" s="15">
        <v>107.61</v>
      </c>
      <c r="J393" s="77"/>
      <c r="K393" s="92"/>
    </row>
    <row r="394" spans="1:11" ht="12.75" x14ac:dyDescent="0.2">
      <c r="A394" s="14" t="s">
        <v>2997</v>
      </c>
      <c r="B394" s="14" t="s">
        <v>3764</v>
      </c>
      <c r="C394" s="14">
        <v>8375208031</v>
      </c>
      <c r="D394" s="16">
        <v>45908</v>
      </c>
      <c r="E394" s="16"/>
      <c r="F394" s="14" t="s">
        <v>3765</v>
      </c>
      <c r="G394" s="14">
        <v>35763469</v>
      </c>
      <c r="H394" s="14" t="s">
        <v>3168</v>
      </c>
      <c r="I394" s="15">
        <v>368.55</v>
      </c>
      <c r="J394" s="77"/>
      <c r="K394" s="92"/>
    </row>
    <row r="395" spans="1:11" ht="22.5" x14ac:dyDescent="0.2">
      <c r="A395" s="14" t="s">
        <v>2997</v>
      </c>
      <c r="B395" s="14" t="s">
        <v>3766</v>
      </c>
      <c r="C395" s="14">
        <v>25200308</v>
      </c>
      <c r="D395" s="16">
        <v>45908</v>
      </c>
      <c r="E395" s="16"/>
      <c r="F395" s="14" t="s">
        <v>3767</v>
      </c>
      <c r="G395" s="14">
        <v>35723025</v>
      </c>
      <c r="H395" s="14" t="s">
        <v>3003</v>
      </c>
      <c r="I395" s="15">
        <v>500</v>
      </c>
      <c r="J395" s="77"/>
      <c r="K395" s="92"/>
    </row>
    <row r="396" spans="1:11" ht="22.5" x14ac:dyDescent="0.2">
      <c r="A396" s="14" t="s">
        <v>2997</v>
      </c>
      <c r="B396" s="14" t="s">
        <v>3768</v>
      </c>
      <c r="C396" s="14">
        <v>25200310</v>
      </c>
      <c r="D396" s="16">
        <v>45908</v>
      </c>
      <c r="E396" s="16"/>
      <c r="F396" s="14" t="s">
        <v>3769</v>
      </c>
      <c r="G396" s="14">
        <v>35723025</v>
      </c>
      <c r="H396" s="14" t="s">
        <v>3003</v>
      </c>
      <c r="I396" s="15">
        <v>2081.9299999999998</v>
      </c>
      <c r="J396" s="77"/>
      <c r="K396" s="92"/>
    </row>
    <row r="397" spans="1:11" ht="12.75" x14ac:dyDescent="0.2">
      <c r="A397" s="14" t="s">
        <v>2997</v>
      </c>
      <c r="B397" s="14" t="s">
        <v>3770</v>
      </c>
      <c r="C397" s="14">
        <v>4225041265</v>
      </c>
      <c r="D397" s="16">
        <v>45909</v>
      </c>
      <c r="E397" s="16"/>
      <c r="F397" s="14" t="s">
        <v>3771</v>
      </c>
      <c r="G397" s="14">
        <v>53528654</v>
      </c>
      <c r="H397" s="14" t="s">
        <v>3047</v>
      </c>
      <c r="I397" s="15">
        <v>138.66</v>
      </c>
      <c r="J397" s="77"/>
      <c r="K397" s="92"/>
    </row>
    <row r="398" spans="1:11" ht="22.5" x14ac:dyDescent="0.2">
      <c r="A398" s="14" t="s">
        <v>2997</v>
      </c>
      <c r="B398" s="14" t="s">
        <v>3772</v>
      </c>
      <c r="C398" s="14">
        <v>25100131</v>
      </c>
      <c r="D398" s="16">
        <v>45910</v>
      </c>
      <c r="E398" s="16"/>
      <c r="F398" s="14" t="s">
        <v>3773</v>
      </c>
      <c r="G398" s="14">
        <v>35723025</v>
      </c>
      <c r="H398" s="14" t="s">
        <v>3003</v>
      </c>
      <c r="I398" s="15">
        <v>16</v>
      </c>
      <c r="J398" s="77"/>
      <c r="K398" s="92"/>
    </row>
    <row r="399" spans="1:11" ht="22.5" x14ac:dyDescent="0.2">
      <c r="A399" s="14" t="s">
        <v>2997</v>
      </c>
      <c r="B399" s="14" t="s">
        <v>3774</v>
      </c>
      <c r="C399" s="14">
        <v>260059267</v>
      </c>
      <c r="D399" s="16">
        <v>45910</v>
      </c>
      <c r="E399" s="16"/>
      <c r="F399" s="14" t="s">
        <v>3775</v>
      </c>
      <c r="G399" s="14">
        <v>151866</v>
      </c>
      <c r="H399" s="14" t="s">
        <v>3776</v>
      </c>
      <c r="I399" s="15">
        <v>191.88</v>
      </c>
      <c r="J399" s="77"/>
      <c r="K399" s="92"/>
    </row>
    <row r="400" spans="1:11" ht="22.5" x14ac:dyDescent="0.2">
      <c r="A400" s="14" t="s">
        <v>2997</v>
      </c>
      <c r="B400" s="14" t="s">
        <v>3777</v>
      </c>
      <c r="C400" s="14">
        <v>260059266</v>
      </c>
      <c r="D400" s="16">
        <v>45910</v>
      </c>
      <c r="E400" s="16"/>
      <c r="F400" s="14" t="s">
        <v>3775</v>
      </c>
      <c r="G400" s="14">
        <v>151866</v>
      </c>
      <c r="H400" s="14" t="s">
        <v>3776</v>
      </c>
      <c r="I400" s="15">
        <v>203.57</v>
      </c>
      <c r="J400" s="77"/>
      <c r="K400" s="92"/>
    </row>
    <row r="401" spans="1:11" ht="12.75" x14ac:dyDescent="0.2">
      <c r="A401" s="14" t="s">
        <v>2997</v>
      </c>
      <c r="B401" s="14" t="s">
        <v>3778</v>
      </c>
      <c r="C401" s="14" t="s">
        <v>3779</v>
      </c>
      <c r="D401" s="16">
        <v>45910</v>
      </c>
      <c r="E401" s="16"/>
      <c r="F401" s="14" t="s">
        <v>3780</v>
      </c>
      <c r="G401" s="14">
        <v>47977329</v>
      </c>
      <c r="H401" s="14" t="s">
        <v>3051</v>
      </c>
      <c r="I401" s="15">
        <v>2597.37</v>
      </c>
      <c r="J401" s="77"/>
      <c r="K401" s="92"/>
    </row>
    <row r="402" spans="1:11" ht="22.5" x14ac:dyDescent="0.2">
      <c r="A402" s="14" t="s">
        <v>2997</v>
      </c>
      <c r="B402" s="14" t="s">
        <v>3781</v>
      </c>
      <c r="C402" s="14">
        <v>2250035167</v>
      </c>
      <c r="D402" s="16">
        <v>45911</v>
      </c>
      <c r="E402" s="16"/>
      <c r="F402" s="14" t="s">
        <v>3782</v>
      </c>
      <c r="G402" s="14">
        <v>31338551</v>
      </c>
      <c r="H402" s="14" t="s">
        <v>3016</v>
      </c>
      <c r="I402" s="15">
        <v>72.52</v>
      </c>
      <c r="J402" s="77"/>
      <c r="K402" s="92"/>
    </row>
    <row r="403" spans="1:11" ht="22.5" x14ac:dyDescent="0.2">
      <c r="A403" s="14" t="s">
        <v>2997</v>
      </c>
      <c r="B403" s="14" t="s">
        <v>3783</v>
      </c>
      <c r="C403" s="14" t="s">
        <v>3784</v>
      </c>
      <c r="D403" s="16">
        <v>45911</v>
      </c>
      <c r="E403" s="16"/>
      <c r="F403" s="14" t="s">
        <v>3785</v>
      </c>
      <c r="G403" s="14"/>
      <c r="H403" s="14"/>
      <c r="I403" s="15">
        <v>387</v>
      </c>
      <c r="J403" s="77"/>
      <c r="K403" s="92"/>
    </row>
    <row r="404" spans="1:11" ht="22.5" x14ac:dyDescent="0.2">
      <c r="A404" s="14" t="s">
        <v>2997</v>
      </c>
      <c r="B404" s="14" t="s">
        <v>3786</v>
      </c>
      <c r="C404" s="14">
        <v>35034714</v>
      </c>
      <c r="D404" s="16">
        <v>45911</v>
      </c>
      <c r="E404" s="16"/>
      <c r="F404" s="14" t="s">
        <v>3787</v>
      </c>
      <c r="G404" s="14">
        <v>7195559</v>
      </c>
      <c r="H404" s="14" t="s">
        <v>3788</v>
      </c>
      <c r="I404" s="15">
        <v>922</v>
      </c>
      <c r="J404" s="77"/>
      <c r="K404" s="92"/>
    </row>
    <row r="405" spans="1:11" ht="22.5" x14ac:dyDescent="0.2">
      <c r="A405" s="14" t="s">
        <v>2997</v>
      </c>
      <c r="B405" s="14" t="s">
        <v>3789</v>
      </c>
      <c r="C405" s="14">
        <v>3213468202</v>
      </c>
      <c r="D405" s="16">
        <v>45912</v>
      </c>
      <c r="E405" s="16"/>
      <c r="F405" s="14" t="s">
        <v>3790</v>
      </c>
      <c r="G405" s="14"/>
      <c r="H405" s="14" t="s">
        <v>3693</v>
      </c>
      <c r="I405" s="15">
        <v>36.89</v>
      </c>
      <c r="J405" s="77"/>
      <c r="K405" s="92"/>
    </row>
    <row r="406" spans="1:11" ht="22.5" x14ac:dyDescent="0.2">
      <c r="A406" s="14" t="s">
        <v>2997</v>
      </c>
      <c r="B406" s="14" t="s">
        <v>3791</v>
      </c>
      <c r="C406" s="14" t="s">
        <v>3792</v>
      </c>
      <c r="D406" s="16">
        <v>45918</v>
      </c>
      <c r="E406" s="16"/>
      <c r="F406" s="14" t="s">
        <v>3793</v>
      </c>
      <c r="G406" s="14">
        <v>43982387</v>
      </c>
      <c r="H406" s="14" t="s">
        <v>3113</v>
      </c>
      <c r="I406" s="15">
        <v>149</v>
      </c>
      <c r="J406" s="77"/>
      <c r="K406" s="92"/>
    </row>
    <row r="407" spans="1:11" ht="22.5" x14ac:dyDescent="0.2">
      <c r="A407" s="14" t="s">
        <v>2997</v>
      </c>
      <c r="B407" s="14" t="s">
        <v>3794</v>
      </c>
      <c r="C407" s="14" t="s">
        <v>3795</v>
      </c>
      <c r="D407" s="16">
        <v>45918</v>
      </c>
      <c r="E407" s="16"/>
      <c r="F407" s="14" t="s">
        <v>3796</v>
      </c>
      <c r="G407" s="14">
        <v>43982387</v>
      </c>
      <c r="H407" s="14" t="s">
        <v>3113</v>
      </c>
      <c r="I407" s="15">
        <v>149</v>
      </c>
      <c r="J407" s="77"/>
      <c r="K407" s="92"/>
    </row>
    <row r="408" spans="1:11" ht="12.75" x14ac:dyDescent="0.2">
      <c r="A408" s="14" t="s">
        <v>2997</v>
      </c>
      <c r="B408" s="14" t="s">
        <v>3797</v>
      </c>
      <c r="C408" s="14"/>
      <c r="D408" s="16">
        <v>45918</v>
      </c>
      <c r="E408" s="16"/>
      <c r="F408" s="14" t="s">
        <v>3798</v>
      </c>
      <c r="G408" s="14"/>
      <c r="H408" s="14" t="s">
        <v>3799</v>
      </c>
      <c r="I408" s="15">
        <v>365</v>
      </c>
      <c r="J408" s="77"/>
      <c r="K408" s="92"/>
    </row>
    <row r="409" spans="1:11" ht="12.75" x14ac:dyDescent="0.2">
      <c r="A409" s="14" t="s">
        <v>2997</v>
      </c>
      <c r="B409" s="14" t="s">
        <v>3800</v>
      </c>
      <c r="C409" s="14">
        <v>20250910</v>
      </c>
      <c r="D409" s="16">
        <v>45918</v>
      </c>
      <c r="E409" s="16"/>
      <c r="F409" s="14" t="s">
        <v>3801</v>
      </c>
      <c r="G409" s="14">
        <v>36709433</v>
      </c>
      <c r="H409" s="14" t="s">
        <v>3802</v>
      </c>
      <c r="I409" s="15">
        <v>2289.71</v>
      </c>
      <c r="J409" s="77"/>
      <c r="K409" s="92"/>
    </row>
    <row r="410" spans="1:11" ht="12.75" x14ac:dyDescent="0.2">
      <c r="A410" s="14" t="s">
        <v>2997</v>
      </c>
      <c r="B410" s="14" t="s">
        <v>3803</v>
      </c>
      <c r="C410" s="14">
        <v>4225043858</v>
      </c>
      <c r="D410" s="16">
        <v>45922</v>
      </c>
      <c r="E410" s="16"/>
      <c r="F410" s="14" t="s">
        <v>3804</v>
      </c>
      <c r="G410" s="14">
        <v>53528654</v>
      </c>
      <c r="H410" s="14" t="s">
        <v>3047</v>
      </c>
      <c r="I410" s="15">
        <v>338.79</v>
      </c>
      <c r="J410" s="77"/>
      <c r="K410" s="92"/>
    </row>
    <row r="411" spans="1:11" ht="12.75" x14ac:dyDescent="0.2">
      <c r="A411" s="14" t="s">
        <v>2997</v>
      </c>
      <c r="B411" s="14" t="s">
        <v>3805</v>
      </c>
      <c r="C411" s="14">
        <v>2025018</v>
      </c>
      <c r="D411" s="16">
        <v>45922</v>
      </c>
      <c r="E411" s="16"/>
      <c r="F411" s="14" t="s">
        <v>3806</v>
      </c>
      <c r="G411" s="14">
        <v>45505462</v>
      </c>
      <c r="H411" s="14" t="s">
        <v>3006</v>
      </c>
      <c r="I411" s="15">
        <v>1516</v>
      </c>
      <c r="J411" s="77"/>
      <c r="K411" s="92"/>
    </row>
    <row r="412" spans="1:11" ht="22.5" x14ac:dyDescent="0.2">
      <c r="A412" s="14" t="s">
        <v>2997</v>
      </c>
      <c r="B412" s="14" t="s">
        <v>3807</v>
      </c>
      <c r="C412" s="14" t="s">
        <v>3808</v>
      </c>
      <c r="D412" s="16">
        <v>45923</v>
      </c>
      <c r="E412" s="16"/>
      <c r="F412" s="14" t="s">
        <v>3809</v>
      </c>
      <c r="G412" s="14">
        <v>43982387</v>
      </c>
      <c r="H412" s="14" t="s">
        <v>3113</v>
      </c>
      <c r="I412" s="15">
        <v>199</v>
      </c>
      <c r="J412" s="77"/>
      <c r="K412" s="92"/>
    </row>
    <row r="413" spans="1:11" ht="22.5" x14ac:dyDescent="0.2">
      <c r="A413" s="14" t="s">
        <v>2997</v>
      </c>
      <c r="B413" s="14" t="s">
        <v>3810</v>
      </c>
      <c r="C413" s="14" t="s">
        <v>3811</v>
      </c>
      <c r="D413" s="16">
        <v>45923</v>
      </c>
      <c r="E413" s="16"/>
      <c r="F413" s="14" t="s">
        <v>3812</v>
      </c>
      <c r="G413" s="14">
        <v>43982387</v>
      </c>
      <c r="H413" s="14" t="s">
        <v>3113</v>
      </c>
      <c r="I413" s="15">
        <v>275</v>
      </c>
      <c r="J413" s="77"/>
      <c r="K413" s="92"/>
    </row>
    <row r="414" spans="1:11" ht="12.75" x14ac:dyDescent="0.2">
      <c r="A414" s="14" t="s">
        <v>2997</v>
      </c>
      <c r="B414" s="14" t="s">
        <v>3813</v>
      </c>
      <c r="C414" s="14" t="s">
        <v>3814</v>
      </c>
      <c r="D414" s="16">
        <v>45925</v>
      </c>
      <c r="E414" s="16"/>
      <c r="F414" s="14" t="s">
        <v>3815</v>
      </c>
      <c r="G414" s="14">
        <v>33768846</v>
      </c>
      <c r="H414" s="14" t="s">
        <v>3816</v>
      </c>
      <c r="I414" s="15">
        <v>130</v>
      </c>
      <c r="J414" s="77"/>
      <c r="K414" s="92"/>
    </row>
    <row r="415" spans="1:11" ht="12.75" x14ac:dyDescent="0.2">
      <c r="A415" s="14" t="s">
        <v>2997</v>
      </c>
      <c r="B415" s="14" t="s">
        <v>3817</v>
      </c>
      <c r="C415" s="14">
        <v>25102433</v>
      </c>
      <c r="D415" s="16">
        <v>45929</v>
      </c>
      <c r="E415" s="16"/>
      <c r="F415" s="14" t="s">
        <v>3818</v>
      </c>
      <c r="G415" s="14">
        <v>50835271</v>
      </c>
      <c r="H415" s="14" t="s">
        <v>3239</v>
      </c>
      <c r="I415" s="15">
        <v>126.69</v>
      </c>
      <c r="J415" s="77"/>
      <c r="K415" s="92"/>
    </row>
    <row r="416" spans="1:11" ht="12.75" x14ac:dyDescent="0.2">
      <c r="A416" s="14" t="s">
        <v>2997</v>
      </c>
      <c r="B416" s="14" t="s">
        <v>3819</v>
      </c>
      <c r="C416" s="14" t="s">
        <v>3820</v>
      </c>
      <c r="D416" s="16">
        <v>45930</v>
      </c>
      <c r="E416" s="16"/>
      <c r="F416" s="14" t="s">
        <v>3700</v>
      </c>
      <c r="G416" s="14"/>
      <c r="H416" s="14"/>
      <c r="I416" s="15">
        <v>13</v>
      </c>
      <c r="J416" s="77"/>
      <c r="K416" s="92"/>
    </row>
    <row r="417" spans="1:11" ht="12.75" x14ac:dyDescent="0.2">
      <c r="A417" s="14" t="s">
        <v>2997</v>
      </c>
      <c r="B417" s="14" t="s">
        <v>3821</v>
      </c>
      <c r="C417" s="14" t="s">
        <v>3822</v>
      </c>
      <c r="D417" s="16">
        <v>45930</v>
      </c>
      <c r="E417" s="16"/>
      <c r="F417" s="14" t="s">
        <v>3823</v>
      </c>
      <c r="G417" s="14">
        <v>33768846</v>
      </c>
      <c r="H417" s="14" t="s">
        <v>3816</v>
      </c>
      <c r="I417" s="15">
        <v>130</v>
      </c>
      <c r="J417" s="77"/>
      <c r="K417" s="92"/>
    </row>
    <row r="418" spans="1:11" ht="22.5" x14ac:dyDescent="0.2">
      <c r="A418" s="14" t="s">
        <v>2997</v>
      </c>
      <c r="B418" s="14" t="s">
        <v>3824</v>
      </c>
      <c r="C418" s="14"/>
      <c r="D418" s="16">
        <v>45931</v>
      </c>
      <c r="E418" s="16"/>
      <c r="F418" s="14" t="s">
        <v>3700</v>
      </c>
      <c r="G418" s="14"/>
      <c r="H418" s="14"/>
      <c r="I418" s="15">
        <v>0.15</v>
      </c>
      <c r="J418" s="77"/>
      <c r="K418" s="92"/>
    </row>
    <row r="419" spans="1:11" ht="12.75" x14ac:dyDescent="0.2">
      <c r="A419" s="14" t="s">
        <v>2997</v>
      </c>
      <c r="B419" s="14" t="s">
        <v>3825</v>
      </c>
      <c r="C419" s="14" t="s">
        <v>3825</v>
      </c>
      <c r="D419" s="16">
        <v>45932</v>
      </c>
      <c r="E419" s="16"/>
      <c r="F419" s="14" t="s">
        <v>3853</v>
      </c>
      <c r="G419" s="14"/>
      <c r="H419" s="14"/>
      <c r="I419" s="15">
        <v>11852.859999999999</v>
      </c>
      <c r="J419" s="77"/>
      <c r="K419" s="92"/>
    </row>
    <row r="420" spans="1:11" ht="12.75" x14ac:dyDescent="0.2">
      <c r="A420" s="14" t="s">
        <v>2997</v>
      </c>
      <c r="B420" s="14" t="s">
        <v>3825</v>
      </c>
      <c r="C420" s="14" t="s">
        <v>3825</v>
      </c>
      <c r="D420" s="16">
        <v>45932</v>
      </c>
      <c r="E420" s="16"/>
      <c r="F420" s="14" t="s">
        <v>3854</v>
      </c>
      <c r="G420" s="14"/>
      <c r="H420" s="14"/>
      <c r="I420" s="15">
        <v>11161.04</v>
      </c>
      <c r="J420" s="77"/>
      <c r="K420" s="92"/>
    </row>
    <row r="421" spans="1:11" ht="12.75" x14ac:dyDescent="0.2">
      <c r="A421" s="14" t="s">
        <v>2997</v>
      </c>
      <c r="B421" s="14" t="s">
        <v>3826</v>
      </c>
      <c r="C421" s="14" t="s">
        <v>3826</v>
      </c>
      <c r="D421" s="16">
        <v>45933</v>
      </c>
      <c r="E421" s="16"/>
      <c r="F421" s="14" t="s">
        <v>3630</v>
      </c>
      <c r="G421" s="14"/>
      <c r="H421" s="14"/>
      <c r="I421" s="15">
        <v>50</v>
      </c>
      <c r="J421" s="77"/>
      <c r="K421" s="92"/>
    </row>
    <row r="422" spans="1:11" ht="22.5" x14ac:dyDescent="0.2">
      <c r="A422" s="14" t="s">
        <v>2997</v>
      </c>
      <c r="B422" s="14" t="s">
        <v>3827</v>
      </c>
      <c r="C422" s="14">
        <v>2250037685</v>
      </c>
      <c r="D422" s="16">
        <v>45936</v>
      </c>
      <c r="E422" s="16"/>
      <c r="F422" s="14" t="s">
        <v>3630</v>
      </c>
      <c r="G422" s="14">
        <v>31338551</v>
      </c>
      <c r="H422" s="14" t="s">
        <v>3016</v>
      </c>
      <c r="I422" s="15">
        <v>30.57</v>
      </c>
      <c r="J422" s="77"/>
      <c r="K422" s="92"/>
    </row>
    <row r="423" spans="1:11" ht="12.75" x14ac:dyDescent="0.2">
      <c r="A423" s="14" t="s">
        <v>2997</v>
      </c>
      <c r="B423" s="14" t="s">
        <v>3828</v>
      </c>
      <c r="C423" s="14">
        <v>8376793013</v>
      </c>
      <c r="D423" s="16">
        <v>45936</v>
      </c>
      <c r="E423" s="16"/>
      <c r="F423" s="14" t="s">
        <v>3630</v>
      </c>
      <c r="G423" s="14">
        <v>35763469</v>
      </c>
      <c r="H423" s="14" t="s">
        <v>3168</v>
      </c>
      <c r="I423" s="15">
        <v>368.14</v>
      </c>
      <c r="J423" s="77"/>
      <c r="K423" s="92"/>
    </row>
    <row r="424" spans="1:11" ht="12.75" x14ac:dyDescent="0.2">
      <c r="A424" s="14" t="s">
        <v>2997</v>
      </c>
      <c r="B424" s="14" t="s">
        <v>3829</v>
      </c>
      <c r="C424" s="14">
        <v>3981</v>
      </c>
      <c r="D424" s="16">
        <v>45943</v>
      </c>
      <c r="E424" s="16"/>
      <c r="F424" s="14" t="s">
        <v>3855</v>
      </c>
      <c r="G424" s="14"/>
      <c r="H424" s="14"/>
      <c r="I424" s="15">
        <v>36.89</v>
      </c>
      <c r="J424" s="77"/>
      <c r="K424" s="92"/>
    </row>
    <row r="425" spans="1:11" ht="22.5" x14ac:dyDescent="0.2">
      <c r="A425" s="14" t="s">
        <v>2997</v>
      </c>
      <c r="B425" s="14" t="s">
        <v>3830</v>
      </c>
      <c r="C425" s="14">
        <v>2250042062</v>
      </c>
      <c r="D425" s="16">
        <v>45943</v>
      </c>
      <c r="E425" s="16"/>
      <c r="F425" s="14" t="s">
        <v>3856</v>
      </c>
      <c r="G425" s="14">
        <v>31338551</v>
      </c>
      <c r="H425" s="14" t="s">
        <v>3016</v>
      </c>
      <c r="I425" s="15">
        <v>72.52</v>
      </c>
      <c r="J425" s="77"/>
      <c r="K425" s="92"/>
    </row>
    <row r="426" spans="1:11" ht="22.5" x14ac:dyDescent="0.2">
      <c r="A426" s="14" t="s">
        <v>2997</v>
      </c>
      <c r="B426" s="14" t="s">
        <v>3831</v>
      </c>
      <c r="C426" s="14" t="s">
        <v>3832</v>
      </c>
      <c r="D426" s="16">
        <v>45943</v>
      </c>
      <c r="E426" s="16"/>
      <c r="F426" s="14" t="s">
        <v>3857</v>
      </c>
      <c r="G426" s="14">
        <v>43982387</v>
      </c>
      <c r="H426" s="14" t="s">
        <v>3113</v>
      </c>
      <c r="I426" s="15">
        <v>310</v>
      </c>
      <c r="J426" s="77"/>
      <c r="K426" s="92"/>
    </row>
    <row r="427" spans="1:11" ht="12.75" x14ac:dyDescent="0.2">
      <c r="A427" s="14" t="s">
        <v>2997</v>
      </c>
      <c r="B427" s="14" t="s">
        <v>3833</v>
      </c>
      <c r="C427" s="14">
        <v>2025067</v>
      </c>
      <c r="D427" s="16">
        <v>45943</v>
      </c>
      <c r="E427" s="16"/>
      <c r="F427" s="14" t="s">
        <v>3858</v>
      </c>
      <c r="G427" s="14">
        <v>48306924</v>
      </c>
      <c r="H427" s="14" t="s">
        <v>3095</v>
      </c>
      <c r="I427" s="15">
        <v>420</v>
      </c>
      <c r="J427" s="77"/>
      <c r="K427" s="92"/>
    </row>
    <row r="428" spans="1:11" ht="12.75" x14ac:dyDescent="0.2">
      <c r="A428" s="14" t="s">
        <v>2997</v>
      </c>
      <c r="B428" s="14" t="s">
        <v>3834</v>
      </c>
      <c r="C428" s="14">
        <v>250053</v>
      </c>
      <c r="D428" s="16">
        <v>45943</v>
      </c>
      <c r="E428" s="16"/>
      <c r="F428" s="14" t="s">
        <v>3859</v>
      </c>
      <c r="G428" s="14">
        <v>50606719</v>
      </c>
      <c r="H428" s="14" t="s">
        <v>3443</v>
      </c>
      <c r="I428" s="15">
        <v>442.8</v>
      </c>
      <c r="J428" s="77"/>
      <c r="K428" s="92"/>
    </row>
    <row r="429" spans="1:11" ht="12.75" x14ac:dyDescent="0.2">
      <c r="A429" s="14" t="s">
        <v>2997</v>
      </c>
      <c r="B429" s="14" t="s">
        <v>3835</v>
      </c>
      <c r="C429" s="14">
        <v>4225046495</v>
      </c>
      <c r="D429" s="16">
        <v>45943</v>
      </c>
      <c r="E429" s="16"/>
      <c r="F429" s="14" t="s">
        <v>3860</v>
      </c>
      <c r="G429" s="14">
        <v>53528654</v>
      </c>
      <c r="H429" s="14" t="s">
        <v>3047</v>
      </c>
      <c r="I429" s="15">
        <v>700.39</v>
      </c>
      <c r="J429" s="77"/>
      <c r="K429" s="92"/>
    </row>
    <row r="430" spans="1:11" ht="22.5" x14ac:dyDescent="0.2">
      <c r="A430" s="14" t="s">
        <v>2997</v>
      </c>
      <c r="B430" s="14" t="s">
        <v>3836</v>
      </c>
      <c r="C430" s="14">
        <v>10250664</v>
      </c>
      <c r="D430" s="16">
        <v>45943</v>
      </c>
      <c r="E430" s="16"/>
      <c r="F430" s="14" t="s">
        <v>3861</v>
      </c>
      <c r="G430" s="14">
        <v>44407793</v>
      </c>
      <c r="H430" s="14" t="s">
        <v>3862</v>
      </c>
      <c r="I430" s="15">
        <v>1230</v>
      </c>
      <c r="J430" s="77"/>
      <c r="K430" s="92"/>
    </row>
    <row r="431" spans="1:11" ht="12.75" x14ac:dyDescent="0.2">
      <c r="A431" s="14" t="s">
        <v>2997</v>
      </c>
      <c r="B431" s="14" t="s">
        <v>3837</v>
      </c>
      <c r="C431" s="14" t="s">
        <v>3779</v>
      </c>
      <c r="D431" s="16">
        <v>45945</v>
      </c>
      <c r="E431" s="16"/>
      <c r="F431" s="14" t="s">
        <v>3630</v>
      </c>
      <c r="G431" s="14">
        <v>44558970</v>
      </c>
      <c r="H431" s="14" t="s">
        <v>3863</v>
      </c>
      <c r="I431" s="15">
        <v>2597.37</v>
      </c>
      <c r="J431" s="77"/>
      <c r="K431" s="92"/>
    </row>
    <row r="432" spans="1:11" ht="22.5" x14ac:dyDescent="0.2">
      <c r="A432" s="14" t="s">
        <v>2997</v>
      </c>
      <c r="B432" s="14" t="s">
        <v>3838</v>
      </c>
      <c r="C432" s="14" t="s">
        <v>3839</v>
      </c>
      <c r="D432" s="16">
        <v>45946</v>
      </c>
      <c r="E432" s="16"/>
      <c r="F432" s="14" t="s">
        <v>3630</v>
      </c>
      <c r="G432" s="14">
        <v>43982387</v>
      </c>
      <c r="H432" s="14" t="s">
        <v>3113</v>
      </c>
      <c r="I432" s="15">
        <v>420</v>
      </c>
      <c r="J432" s="77"/>
      <c r="K432" s="92"/>
    </row>
    <row r="433" spans="1:11" ht="12.75" x14ac:dyDescent="0.2">
      <c r="A433" s="14" t="s">
        <v>2997</v>
      </c>
      <c r="B433" s="14" t="s">
        <v>3840</v>
      </c>
      <c r="C433" s="14" t="s">
        <v>3841</v>
      </c>
      <c r="D433" s="16">
        <v>45946</v>
      </c>
      <c r="E433" s="16"/>
      <c r="F433" s="14" t="s">
        <v>3864</v>
      </c>
      <c r="G433" s="14">
        <v>46884408</v>
      </c>
      <c r="H433" s="14" t="s">
        <v>3865</v>
      </c>
      <c r="I433" s="15">
        <v>2837</v>
      </c>
      <c r="J433" s="77"/>
      <c r="K433" s="92"/>
    </row>
    <row r="434" spans="1:11" ht="22.5" x14ac:dyDescent="0.2">
      <c r="A434" s="14" t="s">
        <v>2997</v>
      </c>
      <c r="B434" s="14" t="s">
        <v>3842</v>
      </c>
      <c r="C434" s="14">
        <v>20250022</v>
      </c>
      <c r="D434" s="16">
        <v>45951</v>
      </c>
      <c r="E434" s="16"/>
      <c r="F434" s="14" t="s">
        <v>3630</v>
      </c>
      <c r="G434" s="14">
        <v>46862536</v>
      </c>
      <c r="H434" s="14" t="s">
        <v>3688</v>
      </c>
      <c r="I434" s="15">
        <v>202</v>
      </c>
      <c r="J434" s="77"/>
      <c r="K434" s="92"/>
    </row>
    <row r="435" spans="1:11" ht="12.75" x14ac:dyDescent="0.2">
      <c r="A435" s="14" t="s">
        <v>2997</v>
      </c>
      <c r="B435" s="14" t="s">
        <v>3843</v>
      </c>
      <c r="C435" s="14">
        <v>4225049103</v>
      </c>
      <c r="D435" s="16">
        <v>45951</v>
      </c>
      <c r="E435" s="16"/>
      <c r="F435" s="14" t="s">
        <v>3630</v>
      </c>
      <c r="G435" s="14">
        <v>53528654</v>
      </c>
      <c r="H435" s="14" t="s">
        <v>3047</v>
      </c>
      <c r="I435" s="15">
        <v>519.92999999999995</v>
      </c>
      <c r="J435" s="77"/>
      <c r="K435" s="92"/>
    </row>
    <row r="436" spans="1:11" ht="12.75" x14ac:dyDescent="0.2">
      <c r="A436" s="14" t="s">
        <v>2997</v>
      </c>
      <c r="B436" s="14" t="s">
        <v>3681</v>
      </c>
      <c r="C436" s="14">
        <v>20250003</v>
      </c>
      <c r="D436" s="16">
        <v>45953</v>
      </c>
      <c r="E436" s="16"/>
      <c r="F436" s="14" t="s">
        <v>3866</v>
      </c>
      <c r="G436" s="14">
        <v>54773199</v>
      </c>
      <c r="H436" s="14" t="s">
        <v>3683</v>
      </c>
      <c r="I436" s="15">
        <v>360</v>
      </c>
      <c r="J436" s="77"/>
      <c r="K436" s="92"/>
    </row>
    <row r="437" spans="1:11" ht="22.5" x14ac:dyDescent="0.2">
      <c r="A437" s="14" t="s">
        <v>2997</v>
      </c>
      <c r="B437" s="14" t="s">
        <v>3844</v>
      </c>
      <c r="C437" s="14">
        <v>2250044823</v>
      </c>
      <c r="D437" s="16">
        <v>45954</v>
      </c>
      <c r="E437" s="16"/>
      <c r="F437" s="14" t="s">
        <v>3867</v>
      </c>
      <c r="G437" s="14">
        <v>31338551</v>
      </c>
      <c r="H437" s="14" t="s">
        <v>3016</v>
      </c>
      <c r="I437" s="15">
        <v>80.48</v>
      </c>
      <c r="J437" s="77"/>
      <c r="K437" s="92"/>
    </row>
    <row r="438" spans="1:11" ht="12.75" x14ac:dyDescent="0.2">
      <c r="A438" s="14" t="s">
        <v>2997</v>
      </c>
      <c r="B438" s="14" t="s">
        <v>3845</v>
      </c>
      <c r="C438" s="14">
        <v>20251020</v>
      </c>
      <c r="D438" s="16">
        <v>45954</v>
      </c>
      <c r="E438" s="16"/>
      <c r="F438" s="14" t="s">
        <v>3868</v>
      </c>
      <c r="G438" s="14">
        <v>36709433</v>
      </c>
      <c r="H438" s="14" t="s">
        <v>3802</v>
      </c>
      <c r="I438" s="15">
        <v>1269.9100000000001</v>
      </c>
      <c r="J438" s="77"/>
      <c r="K438" s="92"/>
    </row>
    <row r="439" spans="1:11" ht="12.75" x14ac:dyDescent="0.2">
      <c r="A439" s="14" t="s">
        <v>2997</v>
      </c>
      <c r="B439" s="14" t="s">
        <v>3846</v>
      </c>
      <c r="C439" s="14">
        <v>25102749</v>
      </c>
      <c r="D439" s="16">
        <v>45957</v>
      </c>
      <c r="E439" s="16"/>
      <c r="F439" s="14" t="s">
        <v>3869</v>
      </c>
      <c r="G439" s="14">
        <v>50835271</v>
      </c>
      <c r="H439" s="14" t="s">
        <v>3239</v>
      </c>
      <c r="I439" s="15">
        <v>126.69</v>
      </c>
      <c r="J439" s="77"/>
      <c r="K439" s="92"/>
    </row>
    <row r="440" spans="1:11" ht="12.75" x14ac:dyDescent="0.2">
      <c r="A440" s="14" t="s">
        <v>2997</v>
      </c>
      <c r="B440" s="14" t="s">
        <v>3847</v>
      </c>
      <c r="C440" s="14" t="s">
        <v>3848</v>
      </c>
      <c r="D440" s="16">
        <v>45957</v>
      </c>
      <c r="E440" s="16"/>
      <c r="F440" s="14" t="s">
        <v>3630</v>
      </c>
      <c r="G440" s="14">
        <v>33768846</v>
      </c>
      <c r="H440" s="14" t="s">
        <v>3816</v>
      </c>
      <c r="I440" s="15">
        <v>520</v>
      </c>
      <c r="J440" s="77"/>
      <c r="K440" s="92"/>
    </row>
    <row r="441" spans="1:11" ht="12.75" x14ac:dyDescent="0.2">
      <c r="A441" s="14" t="s">
        <v>2997</v>
      </c>
      <c r="B441" s="14" t="s">
        <v>3849</v>
      </c>
      <c r="C441" s="14">
        <v>2589061703</v>
      </c>
      <c r="D441" s="16">
        <v>45958</v>
      </c>
      <c r="E441" s="16"/>
      <c r="F441" s="14" t="s">
        <v>3870</v>
      </c>
      <c r="G441" s="14">
        <v>52486567</v>
      </c>
      <c r="H441" s="14" t="s">
        <v>3871</v>
      </c>
      <c r="I441" s="15">
        <v>20.9</v>
      </c>
      <c r="J441" s="77"/>
      <c r="K441" s="92"/>
    </row>
    <row r="442" spans="1:11" ht="12.75" x14ac:dyDescent="0.2">
      <c r="A442" s="14" t="s">
        <v>2997</v>
      </c>
      <c r="B442" s="14" t="s">
        <v>3850</v>
      </c>
      <c r="C442" s="14" t="s">
        <v>3851</v>
      </c>
      <c r="D442" s="16">
        <v>45959</v>
      </c>
      <c r="E442" s="16"/>
      <c r="F442" s="14" t="s">
        <v>3872</v>
      </c>
      <c r="G442" s="14">
        <v>47755261</v>
      </c>
      <c r="H442" s="14" t="s">
        <v>3661</v>
      </c>
      <c r="I442" s="15">
        <v>392.37</v>
      </c>
      <c r="J442" s="77"/>
      <c r="K442" s="92"/>
    </row>
    <row r="443" spans="1:11" ht="22.5" x14ac:dyDescent="0.2">
      <c r="A443" s="14" t="s">
        <v>2997</v>
      </c>
      <c r="B443" s="14" t="s">
        <v>3852</v>
      </c>
      <c r="C443" s="14"/>
      <c r="D443" s="16">
        <v>45961</v>
      </c>
      <c r="E443" s="16"/>
      <c r="F443" s="14" t="s">
        <v>3700</v>
      </c>
      <c r="G443" s="14"/>
      <c r="H443" s="14"/>
      <c r="I443" s="15">
        <v>13</v>
      </c>
      <c r="J443" s="77"/>
      <c r="K443" s="92"/>
    </row>
    <row r="444" spans="1:11" ht="12.75" x14ac:dyDescent="0.2">
      <c r="A444" s="14" t="s">
        <v>2997</v>
      </c>
      <c r="B444" s="14" t="s">
        <v>3873</v>
      </c>
      <c r="C444" s="14">
        <v>4225051780</v>
      </c>
      <c r="D444" s="16">
        <v>45965</v>
      </c>
      <c r="E444" s="16"/>
      <c r="F444" s="14" t="s">
        <v>3874</v>
      </c>
      <c r="G444" s="14">
        <v>53528654</v>
      </c>
      <c r="H444" s="14" t="s">
        <v>3047</v>
      </c>
      <c r="I444" s="15">
        <v>287.91000000000003</v>
      </c>
      <c r="J444" s="77"/>
      <c r="K444" s="92"/>
    </row>
    <row r="445" spans="1:11" ht="22.5" x14ac:dyDescent="0.2">
      <c r="A445" s="14" t="s">
        <v>2997</v>
      </c>
      <c r="B445" s="14" t="s">
        <v>3875</v>
      </c>
      <c r="C445" s="14">
        <v>8378371720</v>
      </c>
      <c r="D445" s="16">
        <v>45965</v>
      </c>
      <c r="E445" s="16"/>
      <c r="F445" s="14" t="s">
        <v>3876</v>
      </c>
      <c r="G445" s="14">
        <v>35763469</v>
      </c>
      <c r="H445" s="14" t="s">
        <v>3168</v>
      </c>
      <c r="I445" s="15">
        <v>368.04</v>
      </c>
      <c r="J445" s="77"/>
      <c r="K445" s="92"/>
    </row>
    <row r="446" spans="1:11" ht="12.75" x14ac:dyDescent="0.2">
      <c r="A446" s="14" t="s">
        <v>2997</v>
      </c>
      <c r="B446" s="14" t="s">
        <v>3877</v>
      </c>
      <c r="C446" s="14">
        <v>2025074</v>
      </c>
      <c r="D446" s="16">
        <v>45965</v>
      </c>
      <c r="E446" s="16"/>
      <c r="F446" s="14" t="s">
        <v>3878</v>
      </c>
      <c r="G446" s="14">
        <v>48306924</v>
      </c>
      <c r="H446" s="14" t="s">
        <v>3095</v>
      </c>
      <c r="I446" s="15">
        <v>400</v>
      </c>
      <c r="J446" s="77"/>
      <c r="K446" s="92"/>
    </row>
    <row r="447" spans="1:11" ht="22.5" x14ac:dyDescent="0.2">
      <c r="A447" s="14" t="s">
        <v>2997</v>
      </c>
      <c r="B447" s="14" t="s">
        <v>3879</v>
      </c>
      <c r="C447" s="14">
        <v>2524</v>
      </c>
      <c r="D447" s="16">
        <v>45965</v>
      </c>
      <c r="E447" s="16"/>
      <c r="F447" s="14" t="s">
        <v>3880</v>
      </c>
      <c r="G447" s="14">
        <v>57140502</v>
      </c>
      <c r="H447" s="14" t="s">
        <v>3881</v>
      </c>
      <c r="I447" s="15">
        <v>400</v>
      </c>
      <c r="J447" s="77"/>
      <c r="K447" s="92"/>
    </row>
    <row r="448" spans="1:11" ht="12.75" x14ac:dyDescent="0.2">
      <c r="A448" s="14" t="s">
        <v>2997</v>
      </c>
      <c r="B448" s="14" t="s">
        <v>3882</v>
      </c>
      <c r="C448" s="14" t="s">
        <v>3883</v>
      </c>
      <c r="D448" s="16">
        <v>45965</v>
      </c>
      <c r="E448" s="16"/>
      <c r="F448" s="14" t="s">
        <v>3884</v>
      </c>
      <c r="G448" s="14">
        <v>46184414</v>
      </c>
      <c r="H448" s="14" t="s">
        <v>3222</v>
      </c>
      <c r="I448" s="15">
        <v>410</v>
      </c>
      <c r="J448" s="77"/>
      <c r="K448" s="92"/>
    </row>
    <row r="449" spans="1:11" ht="12.75" x14ac:dyDescent="0.2">
      <c r="A449" s="14" t="s">
        <v>2997</v>
      </c>
      <c r="B449" s="14" t="s">
        <v>3885</v>
      </c>
      <c r="C449" s="14">
        <v>3081140600</v>
      </c>
      <c r="D449" s="16">
        <v>45965</v>
      </c>
      <c r="E449" s="16"/>
      <c r="F449" s="14" t="s">
        <v>3886</v>
      </c>
      <c r="G449" s="14"/>
      <c r="H449" s="14"/>
      <c r="I449" s="15">
        <f>'[1]uhrady z uctu'!J495</f>
        <v>0</v>
      </c>
      <c r="J449" s="77"/>
      <c r="K449" s="92"/>
    </row>
    <row r="450" spans="1:11" ht="22.5" x14ac:dyDescent="0.2">
      <c r="A450" s="14" t="s">
        <v>2997</v>
      </c>
      <c r="B450" s="14" t="s">
        <v>3887</v>
      </c>
      <c r="C450" s="14">
        <v>25200379</v>
      </c>
      <c r="D450" s="16">
        <v>45965</v>
      </c>
      <c r="E450" s="16"/>
      <c r="F450" s="14" t="s">
        <v>3888</v>
      </c>
      <c r="G450" s="14">
        <v>35723025</v>
      </c>
      <c r="H450" s="14" t="s">
        <v>3003</v>
      </c>
      <c r="I450" s="15">
        <v>500</v>
      </c>
      <c r="J450" s="77"/>
      <c r="K450" s="92"/>
    </row>
    <row r="451" spans="1:11" ht="22.5" x14ac:dyDescent="0.2">
      <c r="A451" s="14" t="s">
        <v>2997</v>
      </c>
      <c r="B451" s="14" t="s">
        <v>3889</v>
      </c>
      <c r="C451" s="14">
        <v>25200380</v>
      </c>
      <c r="D451" s="16">
        <v>45965</v>
      </c>
      <c r="E451" s="16"/>
      <c r="F451" s="14" t="s">
        <v>3890</v>
      </c>
      <c r="G451" s="14">
        <v>35723025</v>
      </c>
      <c r="H451" s="14" t="s">
        <v>3003</v>
      </c>
      <c r="I451" s="15">
        <v>2081.9299999999998</v>
      </c>
      <c r="J451" s="77"/>
      <c r="K451" s="92"/>
    </row>
    <row r="452" spans="1:11" ht="22.5" x14ac:dyDescent="0.2">
      <c r="A452" s="14" t="s">
        <v>2997</v>
      </c>
      <c r="B452" s="14" t="s">
        <v>3891</v>
      </c>
      <c r="C452" s="14" t="s">
        <v>3891</v>
      </c>
      <c r="D452" s="16">
        <v>45967</v>
      </c>
      <c r="E452" s="16"/>
      <c r="F452" s="14" t="s">
        <v>3892</v>
      </c>
      <c r="G452" s="14"/>
      <c r="H452" s="14"/>
      <c r="I452" s="15">
        <v>30.75</v>
      </c>
      <c r="J452" s="77"/>
      <c r="K452" s="92"/>
    </row>
    <row r="453" spans="1:11" ht="33.75" x14ac:dyDescent="0.2">
      <c r="A453" s="14" t="s">
        <v>2997</v>
      </c>
      <c r="B453" s="14" t="s">
        <v>3893</v>
      </c>
      <c r="C453" s="14" t="s">
        <v>3894</v>
      </c>
      <c r="D453" s="16">
        <v>45967</v>
      </c>
      <c r="E453" s="16"/>
      <c r="F453" s="14" t="s">
        <v>3895</v>
      </c>
      <c r="G453" s="14">
        <v>683191</v>
      </c>
      <c r="H453" s="14" t="s">
        <v>3896</v>
      </c>
      <c r="I453" s="15">
        <v>396</v>
      </c>
      <c r="J453" s="77"/>
      <c r="K453" s="92"/>
    </row>
    <row r="454" spans="1:11" ht="22.5" x14ac:dyDescent="0.2">
      <c r="A454" s="14" t="s">
        <v>2997</v>
      </c>
      <c r="B454" s="14" t="s">
        <v>3897</v>
      </c>
      <c r="C454" s="14">
        <v>1251732</v>
      </c>
      <c r="D454" s="16">
        <v>45967</v>
      </c>
      <c r="E454" s="16"/>
      <c r="F454" s="14" t="s">
        <v>3898</v>
      </c>
      <c r="G454" s="14">
        <v>63262339</v>
      </c>
      <c r="H454" s="14" t="s">
        <v>3456</v>
      </c>
      <c r="I454" s="15">
        <v>601</v>
      </c>
      <c r="J454" s="77"/>
      <c r="K454" s="92"/>
    </row>
    <row r="455" spans="1:11" ht="12.75" x14ac:dyDescent="0.2">
      <c r="A455" s="14" t="s">
        <v>2997</v>
      </c>
      <c r="B455" s="14" t="s">
        <v>3899</v>
      </c>
      <c r="C455" s="14" t="s">
        <v>3900</v>
      </c>
      <c r="D455" s="16">
        <v>45967</v>
      </c>
      <c r="E455" s="16"/>
      <c r="F455" s="14" t="s">
        <v>3901</v>
      </c>
      <c r="G455" s="14">
        <v>44558970</v>
      </c>
      <c r="H455" s="14" t="s">
        <v>3863</v>
      </c>
      <c r="I455" s="15">
        <v>2597.37</v>
      </c>
      <c r="J455" s="77"/>
      <c r="K455" s="92"/>
    </row>
    <row r="456" spans="1:11" ht="22.5" x14ac:dyDescent="0.2">
      <c r="A456" s="14" t="s">
        <v>2997</v>
      </c>
      <c r="B456" s="14" t="s">
        <v>3902</v>
      </c>
      <c r="C456" s="14" t="s">
        <v>3902</v>
      </c>
      <c r="D456" s="16">
        <v>45971</v>
      </c>
      <c r="E456" s="16"/>
      <c r="F456" s="14" t="s">
        <v>3903</v>
      </c>
      <c r="G456" s="14"/>
      <c r="H456" s="14"/>
      <c r="I456" s="15">
        <v>291.10000000000002</v>
      </c>
      <c r="J456" s="77"/>
      <c r="K456" s="92"/>
    </row>
    <row r="457" spans="1:11" ht="22.5" x14ac:dyDescent="0.2">
      <c r="A457" s="14" t="s">
        <v>2997</v>
      </c>
      <c r="B457" s="14" t="s">
        <v>3904</v>
      </c>
      <c r="C457" s="14" t="s">
        <v>3905</v>
      </c>
      <c r="D457" s="16">
        <v>45971</v>
      </c>
      <c r="E457" s="16"/>
      <c r="F457" s="14" t="s">
        <v>3895</v>
      </c>
      <c r="G457" s="14">
        <v>35710411</v>
      </c>
      <c r="H457" s="14" t="s">
        <v>3906</v>
      </c>
      <c r="I457" s="15">
        <f>543-86</f>
        <v>457</v>
      </c>
      <c r="J457" s="77"/>
      <c r="K457" s="92"/>
    </row>
    <row r="458" spans="1:11" ht="22.5" x14ac:dyDescent="0.2">
      <c r="A458" s="14" t="s">
        <v>2997</v>
      </c>
      <c r="B458" s="14" t="s">
        <v>3907</v>
      </c>
      <c r="C458" s="14">
        <v>3272771161</v>
      </c>
      <c r="D458" s="16">
        <v>45973</v>
      </c>
      <c r="E458" s="16"/>
      <c r="F458" s="14" t="s">
        <v>3908</v>
      </c>
      <c r="G458" s="14"/>
      <c r="H458" s="14" t="s">
        <v>3693</v>
      </c>
      <c r="I458" s="15">
        <v>36.89</v>
      </c>
      <c r="J458" s="77"/>
      <c r="K458" s="92"/>
    </row>
    <row r="459" spans="1:11" ht="22.5" x14ac:dyDescent="0.2">
      <c r="A459" s="14" t="s">
        <v>2997</v>
      </c>
      <c r="B459" s="14" t="s">
        <v>3909</v>
      </c>
      <c r="C459" s="14"/>
      <c r="D459" s="16">
        <v>45974</v>
      </c>
      <c r="E459" s="16"/>
      <c r="F459" s="14" t="s">
        <v>3700</v>
      </c>
      <c r="G459" s="14"/>
      <c r="H459" s="14"/>
      <c r="I459" s="15">
        <v>10</v>
      </c>
      <c r="J459" s="77"/>
      <c r="K459" s="92"/>
    </row>
    <row r="460" spans="1:11" ht="12.75" x14ac:dyDescent="0.2">
      <c r="A460" s="14" t="s">
        <v>2997</v>
      </c>
      <c r="B460" s="14" t="s">
        <v>3910</v>
      </c>
      <c r="C460" s="14" t="s">
        <v>3910</v>
      </c>
      <c r="D460" s="16">
        <v>45974</v>
      </c>
      <c r="E460" s="16"/>
      <c r="F460" s="14" t="s">
        <v>3911</v>
      </c>
      <c r="G460" s="14"/>
      <c r="H460" s="14"/>
      <c r="I460" s="15">
        <v>67.78</v>
      </c>
      <c r="J460" s="77"/>
      <c r="K460" s="92"/>
    </row>
    <row r="461" spans="1:11" ht="22.5" x14ac:dyDescent="0.2">
      <c r="A461" s="14" t="s">
        <v>2997</v>
      </c>
      <c r="B461" s="14" t="s">
        <v>3912</v>
      </c>
      <c r="C461" s="14">
        <v>2250048702</v>
      </c>
      <c r="D461" s="16">
        <v>45974</v>
      </c>
      <c r="E461" s="16"/>
      <c r="F461" s="14" t="s">
        <v>3913</v>
      </c>
      <c r="G461" s="14">
        <v>31338551</v>
      </c>
      <c r="H461" s="14" t="s">
        <v>3016</v>
      </c>
      <c r="I461" s="15">
        <v>72.52</v>
      </c>
      <c r="J461" s="77"/>
      <c r="K461" s="92"/>
    </row>
    <row r="462" spans="1:11" ht="22.5" x14ac:dyDescent="0.2">
      <c r="A462" s="14" t="s">
        <v>2997</v>
      </c>
      <c r="B462" s="14" t="s">
        <v>3914</v>
      </c>
      <c r="C462" s="14" t="s">
        <v>3915</v>
      </c>
      <c r="D462" s="16">
        <v>45974</v>
      </c>
      <c r="E462" s="16"/>
      <c r="F462" s="14" t="s">
        <v>3916</v>
      </c>
      <c r="G462" s="14">
        <v>537543</v>
      </c>
      <c r="H462" s="14" t="s">
        <v>3917</v>
      </c>
      <c r="I462" s="15">
        <v>253.15</v>
      </c>
      <c r="J462" s="77"/>
      <c r="K462" s="92"/>
    </row>
    <row r="463" spans="1:11" ht="12.75" x14ac:dyDescent="0.2">
      <c r="A463" s="14" t="s">
        <v>2997</v>
      </c>
      <c r="B463" s="14" t="s">
        <v>3918</v>
      </c>
      <c r="C463" s="14" t="s">
        <v>3919</v>
      </c>
      <c r="D463" s="16">
        <v>45974</v>
      </c>
      <c r="E463" s="16"/>
      <c r="F463" s="14" t="s">
        <v>3920</v>
      </c>
      <c r="G463" s="14">
        <v>46082794</v>
      </c>
      <c r="H463" s="14" t="s">
        <v>3921</v>
      </c>
      <c r="I463" s="15">
        <v>3368.81</v>
      </c>
      <c r="J463" s="77"/>
      <c r="K463" s="92"/>
    </row>
    <row r="464" spans="1:11" ht="22.5" x14ac:dyDescent="0.2">
      <c r="A464" s="14" t="s">
        <v>2997</v>
      </c>
      <c r="B464" s="14" t="s">
        <v>3922</v>
      </c>
      <c r="C464" s="14" t="s">
        <v>3923</v>
      </c>
      <c r="D464" s="16">
        <v>45974</v>
      </c>
      <c r="E464" s="16"/>
      <c r="F464" s="14" t="s">
        <v>3924</v>
      </c>
      <c r="G464" s="14">
        <v>36482293</v>
      </c>
      <c r="H464" s="14" t="s">
        <v>3925</v>
      </c>
      <c r="I464" s="15">
        <v>5135</v>
      </c>
      <c r="J464" s="77"/>
      <c r="K464" s="92"/>
    </row>
    <row r="465" spans="1:11" ht="22.5" x14ac:dyDescent="0.2">
      <c r="A465" s="14" t="s">
        <v>2997</v>
      </c>
      <c r="B465" s="14" t="s">
        <v>3926</v>
      </c>
      <c r="C465" s="14" t="s">
        <v>3927</v>
      </c>
      <c r="D465" s="16">
        <v>45975</v>
      </c>
      <c r="E465" s="16"/>
      <c r="F465" s="14" t="s">
        <v>3928</v>
      </c>
      <c r="G465" s="14">
        <v>684112</v>
      </c>
      <c r="H465" s="14" t="s">
        <v>833</v>
      </c>
      <c r="I465" s="15">
        <v>174.68</v>
      </c>
      <c r="J465" s="77"/>
      <c r="K465" s="92"/>
    </row>
    <row r="466" spans="1:11" ht="12.75" x14ac:dyDescent="0.2">
      <c r="A466" s="14" t="s">
        <v>2997</v>
      </c>
      <c r="B466" s="14" t="s">
        <v>3929</v>
      </c>
      <c r="C466" s="14">
        <v>2510179</v>
      </c>
      <c r="D466" s="16">
        <v>45979</v>
      </c>
      <c r="E466" s="16"/>
      <c r="F466" s="14" t="s">
        <v>3930</v>
      </c>
      <c r="G466" s="14">
        <v>47347627</v>
      </c>
      <c r="H466" s="14" t="s">
        <v>3132</v>
      </c>
      <c r="I466" s="15">
        <v>10.82</v>
      </c>
      <c r="J466" s="77"/>
      <c r="K466" s="92"/>
    </row>
    <row r="467" spans="1:11" ht="12.75" x14ac:dyDescent="0.2">
      <c r="A467" s="14" t="s">
        <v>2997</v>
      </c>
      <c r="B467" s="14" t="s">
        <v>3931</v>
      </c>
      <c r="C467" s="14">
        <v>250096590</v>
      </c>
      <c r="D467" s="16">
        <v>45979</v>
      </c>
      <c r="E467" s="16"/>
      <c r="F467" s="14" t="s">
        <v>3671</v>
      </c>
      <c r="G467" s="14">
        <v>35710691</v>
      </c>
      <c r="H467" s="14" t="s">
        <v>3011</v>
      </c>
      <c r="I467" s="15">
        <v>202.48</v>
      </c>
      <c r="J467" s="77"/>
      <c r="K467" s="92"/>
    </row>
    <row r="468" spans="1:11" ht="12.75" x14ac:dyDescent="0.2">
      <c r="A468" s="14" t="s">
        <v>2997</v>
      </c>
      <c r="B468" s="14" t="s">
        <v>3932</v>
      </c>
      <c r="C468" s="14">
        <v>4225054447</v>
      </c>
      <c r="D468" s="16">
        <v>45980</v>
      </c>
      <c r="E468" s="16"/>
      <c r="F468" s="14" t="s">
        <v>3933</v>
      </c>
      <c r="G468" s="14">
        <v>53528654</v>
      </c>
      <c r="H468" s="14" t="s">
        <v>3047</v>
      </c>
      <c r="I468" s="15">
        <v>393.86</v>
      </c>
      <c r="J468" s="77"/>
      <c r="K468" s="92"/>
    </row>
    <row r="469" spans="1:11" ht="12.75" x14ac:dyDescent="0.2">
      <c r="A469" s="14" t="s">
        <v>2997</v>
      </c>
      <c r="B469" s="14" t="s">
        <v>3934</v>
      </c>
      <c r="C469" s="14">
        <v>20250760</v>
      </c>
      <c r="D469" s="16">
        <v>45980</v>
      </c>
      <c r="E469" s="16"/>
      <c r="F469" s="14" t="s">
        <v>3935</v>
      </c>
      <c r="G469" s="14">
        <v>48484555</v>
      </c>
      <c r="H469" s="14" t="s">
        <v>3276</v>
      </c>
      <c r="I469" s="15">
        <v>1600</v>
      </c>
      <c r="J469" s="77"/>
      <c r="K469" s="92"/>
    </row>
    <row r="470" spans="1:11" ht="12.75" x14ac:dyDescent="0.2">
      <c r="A470" s="14" t="s">
        <v>2997</v>
      </c>
      <c r="B470" s="14" t="s">
        <v>3936</v>
      </c>
      <c r="C470" s="14">
        <v>20251118</v>
      </c>
      <c r="D470" s="16">
        <v>45981</v>
      </c>
      <c r="E470" s="16"/>
      <c r="F470" s="14" t="s">
        <v>3937</v>
      </c>
      <c r="G470" s="14">
        <v>36709433</v>
      </c>
      <c r="H470" s="14" t="s">
        <v>3802</v>
      </c>
      <c r="I470" s="15">
        <v>1534.12</v>
      </c>
      <c r="J470" s="77"/>
      <c r="K470" s="92"/>
    </row>
    <row r="471" spans="1:11" ht="12.75" x14ac:dyDescent="0.2">
      <c r="A471" s="14" t="s">
        <v>2997</v>
      </c>
      <c r="B471" s="14" t="s">
        <v>3938</v>
      </c>
      <c r="C471" s="14" t="s">
        <v>3938</v>
      </c>
      <c r="D471" s="16">
        <v>45982</v>
      </c>
      <c r="E471" s="16"/>
      <c r="F471" s="14" t="s">
        <v>3939</v>
      </c>
      <c r="G471" s="14">
        <v>36631124</v>
      </c>
      <c r="H471" s="14" t="s">
        <v>152</v>
      </c>
      <c r="I471" s="15">
        <v>100.8</v>
      </c>
      <c r="J471" s="77"/>
      <c r="K471" s="92"/>
    </row>
    <row r="472" spans="1:11" ht="12.75" x14ac:dyDescent="0.2">
      <c r="A472" s="14" t="s">
        <v>2997</v>
      </c>
      <c r="B472" s="14" t="s">
        <v>3940</v>
      </c>
      <c r="C472" s="14" t="s">
        <v>3940</v>
      </c>
      <c r="D472" s="16">
        <v>45982</v>
      </c>
      <c r="E472" s="16"/>
      <c r="F472" s="14" t="s">
        <v>3941</v>
      </c>
      <c r="G472" s="14"/>
      <c r="H472" s="14"/>
      <c r="I472" s="15">
        <v>437.58</v>
      </c>
      <c r="J472" s="77"/>
      <c r="K472" s="92"/>
    </row>
    <row r="473" spans="1:11" ht="12.75" x14ac:dyDescent="0.2">
      <c r="A473" s="14" t="s">
        <v>2997</v>
      </c>
      <c r="B473" s="14" t="s">
        <v>3942</v>
      </c>
      <c r="C473" s="14">
        <v>2530</v>
      </c>
      <c r="D473" s="16">
        <v>45985</v>
      </c>
      <c r="E473" s="16"/>
      <c r="F473" s="14" t="s">
        <v>3943</v>
      </c>
      <c r="G473" s="14">
        <v>57140502</v>
      </c>
      <c r="H473" s="14" t="s">
        <v>3881</v>
      </c>
      <c r="I473" s="15">
        <v>150</v>
      </c>
      <c r="J473" s="77"/>
      <c r="K473" s="92"/>
    </row>
    <row r="474" spans="1:11" ht="33.75" x14ac:dyDescent="0.2">
      <c r="A474" s="14" t="s">
        <v>2997</v>
      </c>
      <c r="B474" s="14" t="s">
        <v>3944</v>
      </c>
      <c r="C474" s="14" t="s">
        <v>3945</v>
      </c>
      <c r="D474" s="16">
        <v>45985</v>
      </c>
      <c r="E474" s="16"/>
      <c r="F474" s="14" t="s">
        <v>3946</v>
      </c>
      <c r="G474" s="14">
        <v>683191</v>
      </c>
      <c r="H474" s="14" t="s">
        <v>3896</v>
      </c>
      <c r="I474" s="15">
        <v>675.8</v>
      </c>
      <c r="J474" s="77"/>
      <c r="K474" s="92"/>
    </row>
    <row r="475" spans="1:11" ht="22.5" x14ac:dyDescent="0.2">
      <c r="A475" s="14" t="s">
        <v>2997</v>
      </c>
      <c r="B475" s="14" t="s">
        <v>3947</v>
      </c>
      <c r="C475" s="14"/>
      <c r="D475" s="16">
        <v>45989</v>
      </c>
      <c r="E475" s="16"/>
      <c r="F475" s="14" t="s">
        <v>3700</v>
      </c>
      <c r="G475" s="14"/>
      <c r="H475" s="14"/>
      <c r="I475" s="15">
        <v>13</v>
      </c>
      <c r="J475" s="77"/>
      <c r="K475" s="92"/>
    </row>
    <row r="476" spans="1:11" ht="22.5" x14ac:dyDescent="0.2">
      <c r="A476" s="14" t="s">
        <v>2997</v>
      </c>
      <c r="B476" s="14" t="s">
        <v>3948</v>
      </c>
      <c r="C476" s="14">
        <v>2250051663</v>
      </c>
      <c r="D476" s="16">
        <v>45992</v>
      </c>
      <c r="E476" s="16"/>
      <c r="F476" s="14" t="s">
        <v>3949</v>
      </c>
      <c r="G476" s="14">
        <v>31338551</v>
      </c>
      <c r="H476" s="14" t="s">
        <v>3016</v>
      </c>
      <c r="I476" s="15">
        <v>58.84</v>
      </c>
      <c r="J476" s="77"/>
      <c r="K476" s="92"/>
    </row>
    <row r="477" spans="1:11" ht="12.75" x14ac:dyDescent="0.2">
      <c r="A477" s="14" t="s">
        <v>2997</v>
      </c>
      <c r="B477" s="14" t="s">
        <v>3950</v>
      </c>
      <c r="C477" s="14">
        <v>2025011</v>
      </c>
      <c r="D477" s="16">
        <v>45992</v>
      </c>
      <c r="E477" s="16"/>
      <c r="F477" s="14" t="s">
        <v>3951</v>
      </c>
      <c r="G477" s="14">
        <v>45639329</v>
      </c>
      <c r="H477" s="14" t="s">
        <v>3952</v>
      </c>
      <c r="I477" s="15">
        <v>615</v>
      </c>
      <c r="J477" s="77"/>
      <c r="K477" s="92"/>
    </row>
    <row r="478" spans="1:11" ht="12.75" x14ac:dyDescent="0.2">
      <c r="A478" s="14" t="s">
        <v>2997</v>
      </c>
      <c r="B478" s="14" t="s">
        <v>3932</v>
      </c>
      <c r="C478" s="14">
        <v>4225057158</v>
      </c>
      <c r="D478" s="16">
        <v>45993</v>
      </c>
      <c r="E478" s="16"/>
      <c r="F478" s="14" t="s">
        <v>3953</v>
      </c>
      <c r="G478" s="14">
        <v>53528654</v>
      </c>
      <c r="H478" s="14" t="s">
        <v>3047</v>
      </c>
      <c r="I478" s="15">
        <v>318.86</v>
      </c>
      <c r="J478" s="77"/>
      <c r="K478" s="92"/>
    </row>
    <row r="479" spans="1:11" ht="22.5" x14ac:dyDescent="0.2">
      <c r="A479" s="14" t="s">
        <v>2997</v>
      </c>
      <c r="B479" s="14" t="s">
        <v>3954</v>
      </c>
      <c r="C479" s="14">
        <v>25200412</v>
      </c>
      <c r="D479" s="16">
        <v>45993</v>
      </c>
      <c r="E479" s="16"/>
      <c r="F479" s="14" t="s">
        <v>3955</v>
      </c>
      <c r="G479" s="14">
        <v>35723025</v>
      </c>
      <c r="H479" s="14" t="s">
        <v>3003</v>
      </c>
      <c r="I479" s="15">
        <v>500</v>
      </c>
      <c r="J479" s="77"/>
      <c r="K479" s="92"/>
    </row>
    <row r="480" spans="1:11" ht="12.75" x14ac:dyDescent="0.2">
      <c r="A480" s="14" t="s">
        <v>2997</v>
      </c>
      <c r="B480" s="14" t="s">
        <v>3956</v>
      </c>
      <c r="C480" s="14">
        <v>3081140600</v>
      </c>
      <c r="D480" s="16">
        <v>45993</v>
      </c>
      <c r="E480" s="16"/>
      <c r="F480" s="14" t="s">
        <v>3957</v>
      </c>
      <c r="G480" s="14"/>
      <c r="H480" s="14"/>
      <c r="I480" s="15">
        <v>28394.83</v>
      </c>
      <c r="J480" s="77"/>
      <c r="K480" s="92"/>
    </row>
    <row r="481" spans="1:11" ht="12.75" x14ac:dyDescent="0.2">
      <c r="A481" s="14" t="s">
        <v>2997</v>
      </c>
      <c r="B481" s="14" t="s">
        <v>3958</v>
      </c>
      <c r="C481" s="14">
        <v>25100179</v>
      </c>
      <c r="D481" s="16">
        <v>45993</v>
      </c>
      <c r="E481" s="16"/>
      <c r="F481" s="14" t="s">
        <v>3959</v>
      </c>
      <c r="G481" s="14">
        <v>35723025</v>
      </c>
      <c r="H481" s="14" t="s">
        <v>3003</v>
      </c>
      <c r="I481" s="15">
        <v>649.44000000000005</v>
      </c>
      <c r="J481" s="77"/>
      <c r="K481" s="92"/>
    </row>
    <row r="482" spans="1:11" ht="22.5" x14ac:dyDescent="0.2">
      <c r="A482" s="14" t="s">
        <v>2997</v>
      </c>
      <c r="B482" s="14" t="s">
        <v>3960</v>
      </c>
      <c r="C482" s="14">
        <v>25200413</v>
      </c>
      <c r="D482" s="16">
        <v>45993</v>
      </c>
      <c r="E482" s="16"/>
      <c r="F482" s="14" t="s">
        <v>3961</v>
      </c>
      <c r="G482" s="14">
        <v>35723025</v>
      </c>
      <c r="H482" s="14" t="s">
        <v>3003</v>
      </c>
      <c r="I482" s="15">
        <v>2081.9299999999998</v>
      </c>
      <c r="J482" s="77"/>
      <c r="K482" s="92"/>
    </row>
    <row r="483" spans="1:11" ht="12.75" x14ac:dyDescent="0.2">
      <c r="A483" s="14" t="s">
        <v>2997</v>
      </c>
      <c r="B483" s="14" t="s">
        <v>3962</v>
      </c>
      <c r="C483" s="14">
        <v>25103122</v>
      </c>
      <c r="D483" s="16">
        <v>45995</v>
      </c>
      <c r="E483" s="16"/>
      <c r="F483" s="14" t="s">
        <v>3963</v>
      </c>
      <c r="G483" s="14">
        <v>50835271</v>
      </c>
      <c r="H483" s="14" t="s">
        <v>3239</v>
      </c>
      <c r="I483" s="15">
        <v>126.69</v>
      </c>
      <c r="J483" s="77"/>
      <c r="K483" s="92"/>
    </row>
    <row r="484" spans="1:11" ht="12.75" x14ac:dyDescent="0.2">
      <c r="A484" s="14" t="s">
        <v>2997</v>
      </c>
      <c r="B484" s="14" t="s">
        <v>3964</v>
      </c>
      <c r="C484" s="14">
        <v>24972</v>
      </c>
      <c r="D484" s="16">
        <v>45995</v>
      </c>
      <c r="E484" s="16"/>
      <c r="F484" s="14" t="s">
        <v>3965</v>
      </c>
      <c r="G484" s="14">
        <v>44819781</v>
      </c>
      <c r="H484" s="14" t="s">
        <v>3966</v>
      </c>
      <c r="I484" s="15">
        <v>135.30000000000001</v>
      </c>
      <c r="J484" s="77"/>
      <c r="K484" s="92"/>
    </row>
    <row r="485" spans="1:11" ht="12.75" x14ac:dyDescent="0.2">
      <c r="A485" s="14" t="s">
        <v>2997</v>
      </c>
      <c r="B485" s="14" t="s">
        <v>3967</v>
      </c>
      <c r="C485" s="14">
        <v>5020255599</v>
      </c>
      <c r="D485" s="16">
        <v>45995</v>
      </c>
      <c r="E485" s="16"/>
      <c r="F485" s="14" t="s">
        <v>3968</v>
      </c>
      <c r="G485" s="14">
        <v>46640134</v>
      </c>
      <c r="H485" s="14" t="s">
        <v>3460</v>
      </c>
      <c r="I485" s="15">
        <v>280</v>
      </c>
      <c r="J485" s="77"/>
      <c r="K485" s="92"/>
    </row>
    <row r="486" spans="1:11" ht="22.5" x14ac:dyDescent="0.2">
      <c r="A486" s="14" t="s">
        <v>2997</v>
      </c>
      <c r="B486" s="14" t="s">
        <v>3969</v>
      </c>
      <c r="C486" s="14">
        <v>8379938498</v>
      </c>
      <c r="D486" s="16">
        <v>45995</v>
      </c>
      <c r="E486" s="16"/>
      <c r="F486" s="14" t="s">
        <v>3970</v>
      </c>
      <c r="G486" s="14">
        <v>35763469</v>
      </c>
      <c r="H486" s="14" t="s">
        <v>3168</v>
      </c>
      <c r="I486" s="15">
        <v>365.58</v>
      </c>
      <c r="J486" s="77"/>
      <c r="K486" s="92"/>
    </row>
    <row r="487" spans="1:11" ht="12.75" x14ac:dyDescent="0.2">
      <c r="A487" s="14" t="s">
        <v>2997</v>
      </c>
      <c r="B487" s="14" t="s">
        <v>3971</v>
      </c>
      <c r="C487" s="14">
        <v>25100155</v>
      </c>
      <c r="D487" s="16">
        <v>45995</v>
      </c>
      <c r="E487" s="16"/>
      <c r="F487" s="14" t="s">
        <v>3972</v>
      </c>
      <c r="G487" s="14">
        <v>35723025</v>
      </c>
      <c r="H487" s="14" t="s">
        <v>3003</v>
      </c>
      <c r="I487" s="15">
        <v>649.44000000000005</v>
      </c>
      <c r="J487" s="77"/>
      <c r="K487" s="92"/>
    </row>
    <row r="488" spans="1:11" ht="12.75" x14ac:dyDescent="0.2">
      <c r="A488" s="14" t="s">
        <v>2997</v>
      </c>
      <c r="B488" s="14" t="s">
        <v>3899</v>
      </c>
      <c r="C488" s="14" t="s">
        <v>3973</v>
      </c>
      <c r="D488" s="16">
        <v>45995</v>
      </c>
      <c r="E488" s="16"/>
      <c r="F488" s="14" t="s">
        <v>3901</v>
      </c>
      <c r="G488" s="14">
        <v>44558970</v>
      </c>
      <c r="H488" s="14" t="s">
        <v>3863</v>
      </c>
      <c r="I488" s="15">
        <v>2597.37</v>
      </c>
      <c r="J488" s="77"/>
      <c r="K488" s="92"/>
    </row>
    <row r="489" spans="1:11" ht="12.75" x14ac:dyDescent="0.2">
      <c r="A489" s="14" t="s">
        <v>2997</v>
      </c>
      <c r="B489" s="14" t="s">
        <v>3974</v>
      </c>
      <c r="C489" s="14">
        <v>2025082</v>
      </c>
      <c r="D489" s="16">
        <v>45996</v>
      </c>
      <c r="E489" s="16"/>
      <c r="F489" s="14" t="s">
        <v>3975</v>
      </c>
      <c r="G489" s="14">
        <v>48306924</v>
      </c>
      <c r="H489" s="14" t="s">
        <v>3095</v>
      </c>
      <c r="I489" s="15">
        <v>400</v>
      </c>
      <c r="J489" s="77"/>
      <c r="K489" s="92"/>
    </row>
    <row r="490" spans="1:11" ht="12.75" x14ac:dyDescent="0.2">
      <c r="A490" s="14" t="s">
        <v>2997</v>
      </c>
      <c r="B490" s="14" t="s">
        <v>3976</v>
      </c>
      <c r="C490" s="14">
        <v>250067</v>
      </c>
      <c r="D490" s="16">
        <v>45999</v>
      </c>
      <c r="E490" s="16"/>
      <c r="F490" s="14" t="s">
        <v>3977</v>
      </c>
      <c r="G490" s="14">
        <v>50606719</v>
      </c>
      <c r="H490" s="14" t="s">
        <v>3443</v>
      </c>
      <c r="I490" s="15">
        <v>442.8</v>
      </c>
      <c r="J490" s="77"/>
      <c r="K490" s="92"/>
    </row>
    <row r="491" spans="1:11" ht="12.75" x14ac:dyDescent="0.2">
      <c r="A491" s="14" t="s">
        <v>2997</v>
      </c>
      <c r="B491" s="14" t="s">
        <v>3978</v>
      </c>
      <c r="C491" s="14">
        <v>2025015</v>
      </c>
      <c r="D491" s="16">
        <v>45999</v>
      </c>
      <c r="E491" s="16"/>
      <c r="F491" s="14" t="s">
        <v>3979</v>
      </c>
      <c r="G491" s="14">
        <v>46026720</v>
      </c>
      <c r="H491" s="14" t="s">
        <v>3408</v>
      </c>
      <c r="I491" s="15">
        <v>445.7</v>
      </c>
      <c r="J491" s="77"/>
      <c r="K491" s="92"/>
    </row>
    <row r="492" spans="1:11" ht="12.75" x14ac:dyDescent="0.2">
      <c r="A492" s="14" t="s">
        <v>2997</v>
      </c>
      <c r="B492" s="14" t="s">
        <v>3980</v>
      </c>
      <c r="C492" s="14">
        <v>2025410</v>
      </c>
      <c r="D492" s="16">
        <v>45999</v>
      </c>
      <c r="E492" s="16"/>
      <c r="F492" s="14" t="s">
        <v>3981</v>
      </c>
      <c r="G492" s="14">
        <v>36330400</v>
      </c>
      <c r="H492" s="14" t="s">
        <v>3982</v>
      </c>
      <c r="I492" s="15">
        <v>600</v>
      </c>
      <c r="J492" s="77"/>
      <c r="K492" s="92"/>
    </row>
    <row r="493" spans="1:11" ht="12.75" x14ac:dyDescent="0.2">
      <c r="A493" s="14" t="s">
        <v>2997</v>
      </c>
      <c r="B493" s="14" t="s">
        <v>3983</v>
      </c>
      <c r="C493" s="14">
        <v>20250842</v>
      </c>
      <c r="D493" s="16">
        <v>45999</v>
      </c>
      <c r="E493" s="16"/>
      <c r="F493" s="14" t="s">
        <v>3984</v>
      </c>
      <c r="G493" s="14">
        <v>48484555</v>
      </c>
      <c r="H493" s="14" t="s">
        <v>3276</v>
      </c>
      <c r="I493" s="15">
        <v>1360</v>
      </c>
      <c r="J493" s="77"/>
      <c r="K493" s="92"/>
    </row>
    <row r="494" spans="1:11" ht="12.75" x14ac:dyDescent="0.2">
      <c r="A494" s="14" t="s">
        <v>2997</v>
      </c>
      <c r="B494" s="14" t="s">
        <v>3985</v>
      </c>
      <c r="C494" s="14">
        <v>2511179</v>
      </c>
      <c r="D494" s="16">
        <v>46001</v>
      </c>
      <c r="E494" s="16"/>
      <c r="F494" s="14" t="s">
        <v>3930</v>
      </c>
      <c r="G494" s="14">
        <v>47347627</v>
      </c>
      <c r="H494" s="14" t="s">
        <v>3132</v>
      </c>
      <c r="I494" s="15">
        <v>72.39</v>
      </c>
      <c r="J494" s="77"/>
      <c r="K494" s="92"/>
    </row>
    <row r="495" spans="1:11" ht="12.75" x14ac:dyDescent="0.2">
      <c r="A495" s="14" t="s">
        <v>2997</v>
      </c>
      <c r="B495" s="14" t="s">
        <v>3986</v>
      </c>
      <c r="C495" s="14">
        <v>2537</v>
      </c>
      <c r="D495" s="16">
        <v>46001</v>
      </c>
      <c r="E495" s="16"/>
      <c r="F495" s="14" t="s">
        <v>3987</v>
      </c>
      <c r="G495" s="14">
        <v>57140502</v>
      </c>
      <c r="H495" s="14" t="s">
        <v>3881</v>
      </c>
      <c r="I495" s="15">
        <v>180</v>
      </c>
      <c r="J495" s="77"/>
      <c r="K495" s="92"/>
    </row>
    <row r="496" spans="1:11" ht="22.5" x14ac:dyDescent="0.2">
      <c r="A496" s="14" t="s">
        <v>2997</v>
      </c>
      <c r="B496" s="14" t="s">
        <v>3988</v>
      </c>
      <c r="C496" s="14">
        <v>2025037</v>
      </c>
      <c r="D496" s="16">
        <v>46001</v>
      </c>
      <c r="E496" s="16"/>
      <c r="F496" s="14" t="s">
        <v>3989</v>
      </c>
      <c r="G496" s="14">
        <v>31747973</v>
      </c>
      <c r="H496" s="14" t="s">
        <v>3390</v>
      </c>
      <c r="I496" s="15">
        <v>300</v>
      </c>
      <c r="J496" s="77"/>
      <c r="K496" s="92"/>
    </row>
    <row r="497" spans="1:11" ht="22.5" x14ac:dyDescent="0.2">
      <c r="A497" s="14" t="s">
        <v>2997</v>
      </c>
      <c r="B497" s="14" t="s">
        <v>3990</v>
      </c>
      <c r="C497" s="14" t="s">
        <v>3991</v>
      </c>
      <c r="D497" s="16">
        <v>46001</v>
      </c>
      <c r="E497" s="16"/>
      <c r="F497" s="14" t="s">
        <v>3992</v>
      </c>
      <c r="G497" s="14"/>
      <c r="H497" s="14" t="s">
        <v>3993</v>
      </c>
      <c r="I497" s="15">
        <v>480</v>
      </c>
      <c r="J497" s="77"/>
      <c r="K497" s="92"/>
    </row>
    <row r="498" spans="1:11" ht="22.5" x14ac:dyDescent="0.2">
      <c r="A498" s="14" t="s">
        <v>2997</v>
      </c>
      <c r="B498" s="14" t="s">
        <v>3994</v>
      </c>
      <c r="C498" s="14">
        <v>2250055578</v>
      </c>
      <c r="D498" s="16">
        <v>46006</v>
      </c>
      <c r="E498" s="16"/>
      <c r="F498" s="14" t="s">
        <v>3995</v>
      </c>
      <c r="G498" s="14">
        <v>31338551</v>
      </c>
      <c r="H498" s="14" t="s">
        <v>3016</v>
      </c>
      <c r="I498" s="15">
        <v>72.52</v>
      </c>
      <c r="J498" s="77"/>
      <c r="K498" s="92"/>
    </row>
    <row r="499" spans="1:11" ht="22.5" x14ac:dyDescent="0.2">
      <c r="A499" s="14" t="s">
        <v>2997</v>
      </c>
      <c r="B499" s="14" t="s">
        <v>3996</v>
      </c>
      <c r="C499" s="14" t="s">
        <v>3996</v>
      </c>
      <c r="D499" s="16">
        <v>46008</v>
      </c>
      <c r="E499" s="16"/>
      <c r="F499" s="14" t="s">
        <v>3997</v>
      </c>
      <c r="G499" s="14"/>
      <c r="H499" s="14"/>
      <c r="I499" s="15">
        <v>15.07</v>
      </c>
      <c r="J499" s="77"/>
      <c r="K499" s="92"/>
    </row>
    <row r="500" spans="1:11" ht="12.75" x14ac:dyDescent="0.2">
      <c r="A500" s="14" t="s">
        <v>2997</v>
      </c>
      <c r="B500" s="14" t="s">
        <v>3998</v>
      </c>
      <c r="C500" s="14">
        <v>20250927</v>
      </c>
      <c r="D500" s="16">
        <v>46008</v>
      </c>
      <c r="E500" s="16"/>
      <c r="F500" s="14" t="s">
        <v>3999</v>
      </c>
      <c r="G500" s="14">
        <v>48484555</v>
      </c>
      <c r="H500" s="14" t="s">
        <v>3276</v>
      </c>
      <c r="I500" s="15">
        <v>680</v>
      </c>
      <c r="J500" s="77"/>
      <c r="K500" s="92"/>
    </row>
    <row r="501" spans="1:11" ht="12.75" x14ac:dyDescent="0.2">
      <c r="A501" s="14" t="s">
        <v>2997</v>
      </c>
      <c r="B501" s="14" t="s">
        <v>4000</v>
      </c>
      <c r="C501" s="14">
        <v>40250229</v>
      </c>
      <c r="D501" s="16">
        <v>46008</v>
      </c>
      <c r="E501" s="16"/>
      <c r="F501" s="14" t="s">
        <v>4001</v>
      </c>
      <c r="G501" s="14">
        <v>30806836</v>
      </c>
      <c r="H501" s="14" t="s">
        <v>747</v>
      </c>
      <c r="I501" s="15">
        <v>976.69</v>
      </c>
      <c r="J501" s="77"/>
      <c r="K501" s="92"/>
    </row>
    <row r="502" spans="1:11" ht="22.5" x14ac:dyDescent="0.2">
      <c r="A502" s="14" t="s">
        <v>2997</v>
      </c>
      <c r="B502" s="14" t="s">
        <v>4002</v>
      </c>
      <c r="C502" s="14" t="s">
        <v>4003</v>
      </c>
      <c r="D502" s="16">
        <v>46009</v>
      </c>
      <c r="E502" s="16"/>
      <c r="F502" s="14" t="s">
        <v>4004</v>
      </c>
      <c r="G502" s="14">
        <v>51791919</v>
      </c>
      <c r="H502" s="14" t="s">
        <v>4005</v>
      </c>
      <c r="I502" s="15">
        <v>878.71</v>
      </c>
      <c r="J502" s="77"/>
      <c r="K502" s="92"/>
    </row>
    <row r="503" spans="1:11" ht="12.75" x14ac:dyDescent="0.2">
      <c r="A503" s="14" t="s">
        <v>2997</v>
      </c>
      <c r="B503" s="14" t="s">
        <v>4006</v>
      </c>
      <c r="C503" s="14">
        <v>4225059838</v>
      </c>
      <c r="D503" s="16">
        <v>46010</v>
      </c>
      <c r="E503" s="16"/>
      <c r="F503" s="14" t="s">
        <v>4007</v>
      </c>
      <c r="G503" s="14">
        <v>53528654</v>
      </c>
      <c r="H503" s="14" t="s">
        <v>3047</v>
      </c>
      <c r="I503" s="15">
        <v>637.74</v>
      </c>
      <c r="J503" s="77"/>
      <c r="K503" s="92"/>
    </row>
    <row r="504" spans="1:11" ht="12.75" x14ac:dyDescent="0.2">
      <c r="A504" s="14" t="s">
        <v>2997</v>
      </c>
      <c r="B504" s="14" t="s">
        <v>4008</v>
      </c>
      <c r="C504" s="14">
        <v>20251246</v>
      </c>
      <c r="D504" s="16">
        <v>46013</v>
      </c>
      <c r="E504" s="16"/>
      <c r="F504" s="14" t="s">
        <v>4009</v>
      </c>
      <c r="G504" s="14">
        <v>36709433</v>
      </c>
      <c r="H504" s="14" t="s">
        <v>3802</v>
      </c>
      <c r="I504" s="15">
        <v>780.74</v>
      </c>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f>SUM(I107:I506)</f>
        <v>460344</v>
      </c>
      <c r="J507" s="77"/>
      <c r="K507" s="92"/>
    </row>
    <row r="508" spans="1:11" ht="12.75" x14ac:dyDescent="0.2">
      <c r="K508" s="92"/>
    </row>
    <row r="509" spans="1:11" ht="12.75" x14ac:dyDescent="0.2">
      <c r="K509" s="92"/>
    </row>
    <row r="510" spans="1:11" ht="12.75" x14ac:dyDescent="0.2">
      <c r="K510" s="92"/>
    </row>
    <row r="511" spans="1:11" ht="12.75" x14ac:dyDescent="0.2">
      <c r="K511" s="92"/>
    </row>
    <row r="512" spans="1:11" ht="12.75" x14ac:dyDescent="0.2">
      <c r="K512" s="92"/>
    </row>
    <row r="513" spans="1:11" ht="12.75" x14ac:dyDescent="0.2">
      <c r="K513" s="92"/>
    </row>
    <row r="514" spans="1:11" ht="12.75" x14ac:dyDescent="0.2">
      <c r="K514" s="92"/>
    </row>
    <row r="515" spans="1:11" ht="12.75" x14ac:dyDescent="0.2">
      <c r="K515" s="92"/>
    </row>
    <row r="516" spans="1:11" ht="12.75" x14ac:dyDescent="0.2">
      <c r="K516" s="92"/>
    </row>
    <row r="517" spans="1:11" ht="12.75" x14ac:dyDescent="0.2">
      <c r="K517" s="92"/>
    </row>
    <row r="518" spans="1:11" ht="12.75" x14ac:dyDescent="0.2">
      <c r="K518" s="92"/>
    </row>
    <row r="519" spans="1:11" ht="12.75" x14ac:dyDescent="0.2">
      <c r="A519" s="14"/>
      <c r="B519" s="14"/>
      <c r="C519" s="14"/>
      <c r="D519" s="16"/>
      <c r="E519" s="16"/>
      <c r="F519" s="14"/>
      <c r="G519" s="14"/>
      <c r="H519" s="14"/>
      <c r="I519" s="15"/>
      <c r="J519" s="77"/>
      <c r="K519" s="92"/>
    </row>
    <row r="520" spans="1:11" ht="12.75" x14ac:dyDescent="0.2">
      <c r="K520" s="92"/>
    </row>
    <row r="521" spans="1:11" ht="12.75" x14ac:dyDescent="0.2">
      <c r="K521" s="92"/>
    </row>
    <row r="522" spans="1:11" ht="12.75" x14ac:dyDescent="0.2">
      <c r="K522" s="92"/>
    </row>
    <row r="523" spans="1:11" ht="12.75" x14ac:dyDescent="0.2">
      <c r="K523" s="92"/>
    </row>
    <row r="524" spans="1:11" ht="12.75" x14ac:dyDescent="0.2">
      <c r="K524" s="92"/>
    </row>
    <row r="525" spans="1:11" ht="12.75" x14ac:dyDescent="0.2">
      <c r="K525" s="92"/>
    </row>
    <row r="526" spans="1:11" ht="12.75" x14ac:dyDescent="0.2">
      <c r="K526" s="92"/>
    </row>
    <row r="527" spans="1:11" ht="12.75" x14ac:dyDescent="0.2">
      <c r="K527" s="92"/>
    </row>
    <row r="528" spans="1:11" ht="12.75" x14ac:dyDescent="0.2">
      <c r="K528" s="92"/>
    </row>
    <row r="529" spans="1:11" ht="12.75" x14ac:dyDescent="0.2">
      <c r="K529" s="92"/>
    </row>
    <row r="530" spans="1:11" ht="12.75" x14ac:dyDescent="0.2">
      <c r="K530" s="92"/>
    </row>
    <row r="531" spans="1:11" ht="12.75" x14ac:dyDescent="0.2">
      <c r="K531" s="92"/>
    </row>
    <row r="532" spans="1:11" ht="12.75" x14ac:dyDescent="0.2">
      <c r="K532" s="92"/>
    </row>
    <row r="533" spans="1:11" ht="12.75" x14ac:dyDescent="0.2">
      <c r="K533" s="92"/>
    </row>
    <row r="534" spans="1:11" ht="12.75" x14ac:dyDescent="0.2">
      <c r="K534" s="92"/>
    </row>
    <row r="535" spans="1:11" ht="12.75" x14ac:dyDescent="0.2">
      <c r="K535" s="92"/>
    </row>
    <row r="536" spans="1:11" ht="12.75" x14ac:dyDescent="0.2">
      <c r="A536" s="14"/>
      <c r="B536" s="14"/>
      <c r="C536" s="14"/>
      <c r="D536" s="16"/>
      <c r="E536" s="16"/>
      <c r="F536" s="14"/>
      <c r="G536" s="14"/>
      <c r="H536" s="14"/>
      <c r="I536" s="15"/>
      <c r="J536" s="77"/>
      <c r="K536" s="92"/>
    </row>
    <row r="537" spans="1:11" ht="12.75" x14ac:dyDescent="0.2">
      <c r="K537" s="92"/>
    </row>
    <row r="538" spans="1:11" ht="12.75" x14ac:dyDescent="0.2">
      <c r="K538" s="92"/>
    </row>
    <row r="539" spans="1:11" ht="12.75" x14ac:dyDescent="0.2">
      <c r="K539" s="92"/>
    </row>
    <row r="540" spans="1:11" ht="12.75" x14ac:dyDescent="0.2">
      <c r="K540" s="92"/>
    </row>
    <row r="541" spans="1:11" ht="12.75" x14ac:dyDescent="0.2">
      <c r="K541" s="92"/>
    </row>
    <row r="542" spans="1:11" ht="12.75" x14ac:dyDescent="0.2">
      <c r="K542" s="92"/>
    </row>
    <row r="543" spans="1:11" ht="12.75" x14ac:dyDescent="0.2">
      <c r="K543" s="92"/>
    </row>
    <row r="544" spans="1:11" ht="12.75" x14ac:dyDescent="0.2">
      <c r="K544" s="92"/>
    </row>
    <row r="545" spans="1:11" ht="12.75" x14ac:dyDescent="0.2">
      <c r="K545" s="92"/>
    </row>
    <row r="546" spans="1:11" ht="12.75" x14ac:dyDescent="0.2">
      <c r="K546" s="92"/>
    </row>
    <row r="547" spans="1:11" ht="12.75" x14ac:dyDescent="0.2">
      <c r="K547" s="92"/>
    </row>
    <row r="548" spans="1:11" ht="12.75" x14ac:dyDescent="0.2">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519:J519 A549:J5000 A536:J536 A107:J507">
    <cfRule type="expression" dxfId="60" priority="35" stopIfTrue="1">
      <formula>$A107&lt;&gt;""</formula>
    </cfRule>
  </conditionalFormatting>
  <conditionalFormatting sqref="A1112:H1113">
    <cfRule type="expression" dxfId="59" priority="46" stopIfTrue="1">
      <formula>$A1112&lt;&gt;""</formula>
    </cfRule>
  </conditionalFormatting>
  <conditionalFormatting sqref="B689:E689">
    <cfRule type="expression" dxfId="58" priority="64" stopIfTrue="1">
      <formula>$A689&lt;&gt;""</formula>
    </cfRule>
  </conditionalFormatting>
  <conditionalFormatting sqref="B691:E691 H691:I691 B692:I693 B694:E699 H694:I699">
    <cfRule type="expression" dxfId="57" priority="24" stopIfTrue="1">
      <formula>$A691&lt;&gt;""</formula>
    </cfRule>
  </conditionalFormatting>
  <conditionalFormatting sqref="B701:E701 H701:I701">
    <cfRule type="expression" dxfId="56" priority="15" stopIfTrue="1">
      <formula>$A701&lt;&gt;""</formula>
    </cfRule>
  </conditionalFormatting>
  <conditionalFormatting sqref="B819:E819">
    <cfRule type="expression" dxfId="55" priority="87" stopIfTrue="1">
      <formula>$A819&lt;&gt;""</formula>
    </cfRule>
  </conditionalFormatting>
  <conditionalFormatting sqref="B1110:E1110">
    <cfRule type="expression" dxfId="54" priority="133" stopIfTrue="1">
      <formula>$A1110&lt;&gt;""</formula>
    </cfRule>
  </conditionalFormatting>
  <conditionalFormatting sqref="B1114:E1114">
    <cfRule type="expression" dxfId="53" priority="189" stopIfTrue="1">
      <formula>$A1114&lt;&gt;""</formula>
    </cfRule>
  </conditionalFormatting>
  <conditionalFormatting sqref="B1131:E1136">
    <cfRule type="expression" dxfId="52" priority="179" stopIfTrue="1">
      <formula>$A1131&lt;&gt;""</formula>
    </cfRule>
  </conditionalFormatting>
  <conditionalFormatting sqref="B1138:E1148">
    <cfRule type="expression" dxfId="51" priority="47" stopIfTrue="1">
      <formula>$A1138&lt;&gt;""</formula>
    </cfRule>
  </conditionalFormatting>
  <conditionalFormatting sqref="B1152:E1152">
    <cfRule type="expression" dxfId="50" priority="73" stopIfTrue="1">
      <formula>$A1152&lt;&gt;""</formula>
    </cfRule>
  </conditionalFormatting>
  <conditionalFormatting sqref="B1253:E1260 I1253:J1270">
    <cfRule type="expression" dxfId="49" priority="123" stopIfTrue="1">
      <formula>$A1253&lt;&gt;""</formula>
    </cfRule>
  </conditionalFormatting>
  <conditionalFormatting sqref="B1293:E1301">
    <cfRule type="expression" dxfId="48" priority="158" stopIfTrue="1">
      <formula>$A1293&lt;&gt;""</formula>
    </cfRule>
  </conditionalFormatting>
  <conditionalFormatting sqref="B1303:E1326">
    <cfRule type="expression" dxfId="47" priority="37" stopIfTrue="1">
      <formula>$A1303&lt;&gt;""</formula>
    </cfRule>
  </conditionalFormatting>
  <conditionalFormatting sqref="B1360:E1363">
    <cfRule type="expression" dxfId="46" priority="54" stopIfTrue="1">
      <formula>$A1360&lt;&gt;""</formula>
    </cfRule>
  </conditionalFormatting>
  <conditionalFormatting sqref="B1365:E1367">
    <cfRule type="expression" dxfId="45" priority="259" stopIfTrue="1">
      <formula>$A1365&lt;&gt;""</formula>
    </cfRule>
  </conditionalFormatting>
  <conditionalFormatting sqref="B1369:E1379">
    <cfRule type="expression" dxfId="44" priority="78" stopIfTrue="1">
      <formula>$A1369&lt;&gt;""</formula>
    </cfRule>
  </conditionalFormatting>
  <conditionalFormatting sqref="B1393:E1404">
    <cfRule type="expression" dxfId="43" priority="116" stopIfTrue="1">
      <formula>$A1393&lt;&gt;""</formula>
    </cfRule>
  </conditionalFormatting>
  <conditionalFormatting sqref="B1412:E1450">
    <cfRule type="expression" dxfId="42" priority="153" stopIfTrue="1">
      <formula>$A1412&lt;&gt;""</formula>
    </cfRule>
  </conditionalFormatting>
  <conditionalFormatting sqref="B1453:E1458">
    <cfRule type="expression" dxfId="41" priority="223" stopIfTrue="1">
      <formula>$A1453&lt;&gt;""</formula>
    </cfRule>
  </conditionalFormatting>
  <conditionalFormatting sqref="B1067:H1082">
    <cfRule type="expression" dxfId="40" priority="219" stopIfTrue="1">
      <formula>$A1067&lt;&gt;""</formula>
    </cfRule>
  </conditionalFormatting>
  <conditionalFormatting sqref="B1272:H1274 B1275:E1288 H1275:H1288">
    <cfRule type="expression" dxfId="39" priority="148" stopIfTrue="1">
      <formula>$A1272&lt;&gt;""</formula>
    </cfRule>
  </conditionalFormatting>
  <conditionalFormatting sqref="B1290:H1292">
    <cfRule type="expression" dxfId="38" priority="43" stopIfTrue="1">
      <formula>$A1290&lt;&gt;""</formula>
    </cfRule>
  </conditionalFormatting>
  <conditionalFormatting sqref="B1364:H1364">
    <cfRule type="expression" dxfId="37" priority="289" stopIfTrue="1">
      <formula>$A1364&lt;&gt;""</formula>
    </cfRule>
  </conditionalFormatting>
  <conditionalFormatting sqref="B1380:H1385">
    <cfRule type="expression" dxfId="36" priority="17" stopIfTrue="1">
      <formula>$A1380&lt;&gt;""</formula>
    </cfRule>
  </conditionalFormatting>
  <conditionalFormatting sqref="B1410:H1411">
    <cfRule type="expression" dxfId="35" priority="196" stopIfTrue="1">
      <formula>$A1410&lt;&gt;""</formula>
    </cfRule>
  </conditionalFormatting>
  <conditionalFormatting sqref="B645:I688">
    <cfRule type="expression" dxfId="34" priority="256" stopIfTrue="1">
      <formula>$A645&lt;&gt;""</formula>
    </cfRule>
  </conditionalFormatting>
  <conditionalFormatting sqref="B690:I690">
    <cfRule type="expression" dxfId="33" priority="22" stopIfTrue="1">
      <formula>$A690&lt;&gt;""</formula>
    </cfRule>
  </conditionalFormatting>
  <conditionalFormatting sqref="B1137:I1137">
    <cfRule type="expression" dxfId="32" priority="147" stopIfTrue="1">
      <formula>$A1137&lt;&gt;""</formula>
    </cfRule>
  </conditionalFormatting>
  <conditionalFormatting sqref="B1149:I1151">
    <cfRule type="expression" dxfId="31" priority="16" stopIfTrue="1">
      <formula>$A1149&lt;&gt;""</formula>
    </cfRule>
  </conditionalFormatting>
  <conditionalFormatting sqref="B1153:I1157">
    <cfRule type="expression" dxfId="30" priority="18" stopIfTrue="1">
      <formula>$A1153&lt;&gt;""</formula>
    </cfRule>
  </conditionalFormatting>
  <conditionalFormatting sqref="B1271:I1271 I1272:I1288">
    <cfRule type="expression" dxfId="29" priority="151" stopIfTrue="1">
      <formula>$A1271&lt;&gt;""</formula>
    </cfRule>
  </conditionalFormatting>
  <conditionalFormatting sqref="B1368:I1368">
    <cfRule type="expression" dxfId="28" priority="146" stopIfTrue="1">
      <formula>$A1368&lt;&gt;""</formula>
    </cfRule>
  </conditionalFormatting>
  <conditionalFormatting sqref="B599:J625">
    <cfRule type="expression" dxfId="27" priority="2" stopIfTrue="1">
      <formula>$A599&lt;&gt;""</formula>
    </cfRule>
  </conditionalFormatting>
  <conditionalFormatting sqref="B1053:J1054">
    <cfRule type="expression" dxfId="26" priority="217" stopIfTrue="1">
      <formula>$A1053&lt;&gt;""</formula>
    </cfRule>
  </conditionalFormatting>
  <conditionalFormatting sqref="B1127:J1130">
    <cfRule type="expression" dxfId="25" priority="7" stopIfTrue="1">
      <formula>$A1127&lt;&gt;""</formula>
    </cfRule>
  </conditionalFormatting>
  <conditionalFormatting sqref="B1158:J1252">
    <cfRule type="expression" dxfId="24" priority="33" stopIfTrue="1">
      <formula>$A1158&lt;&gt;""</formula>
    </cfRule>
  </conditionalFormatting>
  <conditionalFormatting sqref="B1406:J1406">
    <cfRule type="expression" dxfId="23" priority="198" stopIfTrue="1">
      <formula>$A1406&lt;&gt;""</formula>
    </cfRule>
  </conditionalFormatting>
  <conditionalFormatting sqref="B1461:J4374">
    <cfRule type="expression" dxfId="22" priority="42" stopIfTrue="1">
      <formula>$A1461&lt;&gt;""</formula>
    </cfRule>
  </conditionalFormatting>
  <conditionalFormatting sqref="F1131:H1131">
    <cfRule type="expression" dxfId="21" priority="280" stopIfTrue="1">
      <formula>$A1131&lt;&gt;""</formula>
    </cfRule>
  </conditionalFormatting>
  <conditionalFormatting sqref="F1255:H1260">
    <cfRule type="expression" dxfId="20" priority="122" stopIfTrue="1">
      <formula>$A1255&lt;&gt;""</formula>
    </cfRule>
  </conditionalFormatting>
  <conditionalFormatting sqref="J645:J703 B700:I700 B702:I703 B811:E811 H811:J811 H819:J819 B826:E826 H826:J826 I1055:J1082 B1111:H1111 I1111:J1126 H1114:H1126 B1115:G1126 I1131:J1136 F1253:H1253 B1261:H1270 J1271:J1288 B1302:H1302 B1327:H1359 I1364:J1367 J1368:J1385 F1413:H1447 F1448:J1450 B1451:H1452">
    <cfRule type="expression" dxfId="19" priority="290" stopIfTrue="1">
      <formula>$A645&lt;&gt;""</formula>
    </cfRule>
  </conditionalFormatting>
  <conditionalFormatting sqref="H1132:H1136">
    <cfRule type="expression" dxfId="18" priority="181" stopIfTrue="1">
      <formula>$A1132&lt;&gt;""</formula>
    </cfRule>
  </conditionalFormatting>
  <conditionalFormatting sqref="H1254">
    <cfRule type="expression" dxfId="17" priority="192" stopIfTrue="1">
      <formula>$A1254&lt;&gt;""</formula>
    </cfRule>
  </conditionalFormatting>
  <conditionalFormatting sqref="H1293:H1301">
    <cfRule type="expression" dxfId="16" priority="160" stopIfTrue="1">
      <formula>$A1293&lt;&gt;""</formula>
    </cfRule>
  </conditionalFormatting>
  <conditionalFormatting sqref="H1303:H1326">
    <cfRule type="expression" dxfId="15" priority="39" stopIfTrue="1">
      <formula>$A1303&lt;&gt;""</formula>
    </cfRule>
  </conditionalFormatting>
  <conditionalFormatting sqref="H1365:H1367">
    <cfRule type="expression" dxfId="14" priority="258" stopIfTrue="1">
      <formula>$A1365&lt;&gt;""</formula>
    </cfRule>
  </conditionalFormatting>
  <conditionalFormatting sqref="H1369:H1379">
    <cfRule type="expression" dxfId="13" priority="19" stopIfTrue="1">
      <formula>$A1369&lt;&gt;""</formula>
    </cfRule>
  </conditionalFormatting>
  <conditionalFormatting sqref="H1412">
    <cfRule type="expression" dxfId="12" priority="155" stopIfTrue="1">
      <formula>$A1412&lt;&gt;""</formula>
    </cfRule>
  </conditionalFormatting>
  <conditionalFormatting sqref="H1453:H1458">
    <cfRule type="expression" dxfId="11" priority="225" stopIfTrue="1">
      <formula>$A1453&lt;&gt;""</formula>
    </cfRule>
  </conditionalFormatting>
  <conditionalFormatting sqref="H689:I689">
    <cfRule type="expression" dxfId="10" priority="66" stopIfTrue="1">
      <formula>$A689&lt;&gt;""</formula>
    </cfRule>
  </conditionalFormatting>
  <conditionalFormatting sqref="H1138:I1148">
    <cfRule type="expression" dxfId="9" priority="50" stopIfTrue="1">
      <formula>$A1138&lt;&gt;""</formula>
    </cfRule>
  </conditionalFormatting>
  <conditionalFormatting sqref="H1152:I1152">
    <cfRule type="expression" dxfId="8" priority="76" stopIfTrue="1">
      <formula>$A1152&lt;&gt;""</formula>
    </cfRule>
  </conditionalFormatting>
  <conditionalFormatting sqref="H1110:J1110">
    <cfRule type="expression" dxfId="7" priority="132" stopIfTrue="1">
      <formula>$A1110&lt;&gt;""</formula>
    </cfRule>
  </conditionalFormatting>
  <conditionalFormatting sqref="H1360:J1363">
    <cfRule type="expression" dxfId="6" priority="55" stopIfTrue="1">
      <formula>$A1360&lt;&gt;""</formula>
    </cfRule>
  </conditionalFormatting>
  <conditionalFormatting sqref="H1393:J1404">
    <cfRule type="expression" dxfId="5" priority="14" stopIfTrue="1">
      <formula>$A1393&lt;&gt;""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519 F107:F497 F549:F5000 F498:F507 F536" xr:uid="{255B499D-B3E6-47A9-A857-DBFE56F071D9}">
      <formula1>$F$96:$F$99</formula1>
    </dataValidation>
    <dataValidation type="list" allowBlank="1" showInputMessage="1" showErrorMessage="1" sqref="A519 A107:A497 A549:A5000 A498:A507 A536" xr:uid="{540C0DA9-E9CD-4805-B659-E67C1C32B21C}">
      <formula1>OFFSET($A$1,0,0,$B$3,1)</formula1>
    </dataValidation>
    <dataValidation allowBlank="1" sqref="G107:G497 G519 G549:G5000 G498:G507 G536" xr:uid="{B36265DD-F5DD-4F0A-AD93-4A0388363C0B}"/>
    <dataValidation type="list" allowBlank="1" showInputMessage="1" showErrorMessage="1" errorTitle="Chyba !" error="zadajte (vyberte zo zoznamu) platný analytický kód podľa nápovedy k bunke I104" sqref="J519 J107:J497 J549:J10000 J498:J507 J53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Špeciálne olympiády Slovensko, Trnavská cesta 37, Bratislava, 831 04</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30811406</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Eva Gažová</cp:lastModifiedBy>
  <cp:revision/>
  <cp:lastPrinted>2025-01-23T13:30:36Z</cp:lastPrinted>
  <dcterms:created xsi:type="dcterms:W3CDTF">2017-02-20T06:20:12Z</dcterms:created>
  <dcterms:modified xsi:type="dcterms:W3CDTF">2026-04-17T09:34:42Z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