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P9533\Documents\sztŠ\Rok 2025\Hospodárenie 2025\"/>
    </mc:Choice>
  </mc:AlternateContent>
  <xr:revisionPtr revIDLastSave="0" documentId="13_ncr:1_{6A7D19E3-3CE1-4B7A-8A08-A5D688882EB6}" xr6:coauthVersionLast="47" xr6:coauthVersionMax="47" xr10:uidLastSave="{00000000-0000-0000-0000-000000000000}"/>
  <bookViews>
    <workbookView xWindow="-108" yWindow="-108" windowWidth="23256" windowHeight="1245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N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s="1"/>
  <c r="P13" i="11"/>
  <c r="N13" i="11" s="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N551" i="1" s="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N583" i="1" s="1"/>
  <c r="I584" i="1"/>
  <c r="I585" i="1"/>
  <c r="I586" i="1"/>
  <c r="I587" i="1"/>
  <c r="I588" i="1"/>
  <c r="N588" i="1" s="1"/>
  <c r="I589" i="1"/>
  <c r="N589" i="1" s="1"/>
  <c r="I590" i="1"/>
  <c r="N590" i="1" s="1"/>
  <c r="I591" i="1"/>
  <c r="N591" i="1" s="1"/>
  <c r="I592" i="1"/>
  <c r="N592" i="1" s="1"/>
  <c r="I593" i="1"/>
  <c r="N593" i="1" s="1"/>
  <c r="I594" i="1"/>
  <c r="I595" i="1"/>
  <c r="I596" i="1"/>
  <c r="I597" i="1"/>
  <c r="I598" i="1"/>
  <c r="I599" i="1"/>
  <c r="N599" i="1" s="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M13" i="4" s="1"/>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C13" i="6"/>
  <c r="C10" i="6"/>
  <c r="K40" i="9"/>
  <c r="L41" i="9"/>
  <c r="L43" i="9"/>
  <c r="L46" i="9" s="1"/>
  <c r="K45" i="9"/>
  <c r="B43" i="9" s="1"/>
  <c r="C11" i="6"/>
  <c r="M17" i="4" l="1"/>
  <c r="L65" i="9"/>
  <c r="M65" i="9" s="1"/>
  <c r="K12" i="4"/>
  <c r="J12" i="4" s="1"/>
  <c r="M47" i="4"/>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<sst xmlns="http://schemas.openxmlformats.org/spreadsheetml/2006/main" count="3967" uniqueCount="2301">
  <si>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</si>
  <si>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</si>
  <si>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</si>
  <si>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</si>
  <si>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</si>
  <si>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</si>
  <si>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</si>
  <si>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</si>
  <si>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</si>
  <si>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</si>
  <si>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</si>
  <si>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</si>
  <si>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</si>
  <si>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</si>
  <si>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</si>
  <si>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</si>
  <si>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</si>
  <si>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</si>
  <si>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</si>
  <si>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</si>
  <si>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</si>
  <si>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</si>
  <si>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</si>
  <si>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</si>
  <si>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</si>
  <si>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</si>
  <si>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</si>
  <si>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</si>
  <si>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</si>
  <si>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</si>
  <si>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</si>
  <si>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</si>
  <si>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</si>
  <si>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</si>
  <si>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</si>
  <si>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</si>
  <si>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</si>
  <si>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</si>
  <si>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</si>
  <si>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</si>
  <si>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</si>
  <si>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</si>
  <si>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</si>
  <si>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</si>
  <si>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</si>
  <si>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</si>
  <si>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</si>
  <si>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</si>
  <si>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</si>
  <si>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</si>
  <si>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</si>
  <si>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</si>
  <si>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</si>
  <si>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</si>
  <si>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</si>
  <si>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</si>
  <si>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</si>
  <si>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</si>
  <si>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</si>
  <si>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</si>
  <si>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</si>
  <si>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</si>
  <si>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</si>
  <si>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</si>
  <si>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</si>
  <si>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</si>
  <si>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</si>
  <si>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</si>
  <si>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</si>
  <si>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</si>
  <si>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</si>
  <si>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</si>
  <si>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</si>
  <si>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</si>
  <si>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</si>
  <si>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</si>
  <si>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</si>
  <si>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</si>
  <si>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</si>
  <si>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</si>
  <si>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</si>
  <si>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</si>
  <si>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</si>
  <si>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</si>
  <si>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</si>
  <si>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</si>
  <si>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</si>
  <si>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</si>
  <si>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</si>
  <si>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</si>
  <si>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</si>
  <si>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</si>
  <si>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</si>
  <si>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</si>
  <si>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</si>
  <si>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</si>
  <si>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</si>
  <si>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</si>
  <si>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</si>
  <si>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</si>
  <si>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</si>
  <si>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</si>
  <si>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</si>
  <si>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</si>
  <si>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</si>
  <si>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</si>
  <si>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</si>
  <si>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</si>
  <si>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</si>
  <si>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</si>
  <si>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</si>
  <si>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</si>
  <si>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</si>
  <si>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</si>
  <si>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</si>
  <si>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</si>
  <si>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</si>
  <si>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</si>
  <si>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</si>
  <si>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</si>
  <si>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</si>
  <si>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</si>
  <si>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</si>
  <si>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</si>
  <si>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</si>
  <si>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</si>
  <si>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</si>
  <si>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</si>
  <si>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</si>
  <si>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</si>
  <si>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</si>
  <si>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</si>
  <si>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</si>
  <si>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</si>
  <si>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</si>
  <si>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</si>
  <si>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</si>
  <si>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</si>
  <si>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</si>
  <si>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</si>
  <si>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</si>
  <si>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</si>
  <si>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</si>
  <si>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</si>
  <si>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</si>
  <si>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</si>
  <si>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</si>
  <si>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</si>
  <si>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</si>
  <si>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</si>
  <si>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</si>
  <si>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</si>
  <si>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</si>
  <si>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</si>
  <si>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</si>
  <si>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</si>
  <si>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</si>
  <si>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</si>
  <si>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</si>
  <si>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</si>
  <si>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</si>
  <si>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</si>
  <si>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</si>
  <si>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</si>
  <si>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</si>
  <si>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</si>
  <si>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</si>
  <si>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</si>
  <si>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</si>
  <si>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</si>
  <si>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</si>
  <si>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</si>
  <si>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</si>
  <si>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</si>
  <si>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</si>
  <si>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</si>
  <si>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</si>
  <si>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</si>
  <si>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</si>
  <si>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</si>
  <si>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</si>
  <si>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</si>
  <si>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</si>
  <si>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</si>
  <si>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</si>
  <si>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</si>
  <si>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</si>
  <si>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</si>
  <si>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</si>
  <si>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</si>
  <si>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</si>
  <si>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</si>
  <si>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</si>
  <si>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</si>
  <si>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</si>
  <si>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</si>
  <si>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</si>
  <si>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</si>
  <si>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</si>
  <si>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</si>
  <si>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</si>
  <si>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</si>
  <si>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</si>
  <si>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</si>
  <si>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</si>
  <si>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</si>
  <si>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</si>
  <si>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</si>
  <si>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</si>
  <si>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</si>
  <si>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</si>
  <si>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</si>
  <si>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</si>
  <si>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</si>
  <si>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</si>
  <si>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</si>
  <si>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</si>
  <si>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</si>
  <si>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</si>
  <si>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</si>
  <si>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</si>
  <si>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</si>
  <si>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</si>
  <si>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</si>
  <si>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</si>
  <si>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</si>
  <si>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</si>
  <si>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</si>
  <si>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</si>
  <si>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</si>
  <si>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</si>
  <si>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</si>
  <si>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</si>
  <si>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</si>
  <si>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</si>
  <si>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</si>
  <si>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</si>
  <si>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</si>
  <si>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</si>
  <si>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</si>
  <si>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</si>
  <si>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</si>
  <si>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</si>
  <si>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</si>
  <si>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</si>
  <si>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</si>
  <si>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</si>
  <si>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</si>
  <si>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</si>
  <si>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</si>
  <si>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</si>
  <si>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</si>
  <si>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</si>
  <si>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</si>
  <si>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</si>
  <si>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</si>
  <si>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</si>
  <si>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</si>
  <si>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</si>
  <si>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</si>
  <si>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</si>
  <si>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</si>
  <si>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</si>
  <si>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</si>
  <si>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</si>
  <si>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</si>
  <si>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</si>
  <si>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</si>
  <si>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</si>
  <si>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</si>
  <si>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</si>
  <si>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</si>
  <si>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</si>
  <si>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</si>
  <si>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</si>
  <si>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</si>
  <si>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</si>
  <si>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</si>
  <si>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</si>
  <si>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</si>
  <si>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</si>
  <si>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</si>
  <si>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</si>
  <si>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</si>
  <si>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</si>
  <si>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</si>
  <si>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</si>
  <si>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</si>
  <si>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</si>
  <si>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</si>
  <si>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</si>
  <si>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</si>
  <si>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</si>
  <si>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</si>
  <si>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</si>
  <si>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</si>
  <si>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</si>
  <si>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</si>
  <si>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</si>
  <si>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</si>
  <si>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</si>
  <si>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</si>
  <si>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</si>
  <si>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</si>
  <si>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</si>
  <si>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</si>
  <si>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</si>
  <si>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</si>
  <si>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</si>
  <si>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</si>
  <si>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</si>
  <si>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</si>
  <si>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</si>
  <si>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</si>
  <si>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</si>
  <si>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</si>
  <si>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</si>
  <si>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</si>
  <si>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</si>
  <si>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</si>
  <si>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</si>
  <si>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</si>
  <si>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</si>
  <si>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</si>
  <si>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</si>
  <si>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</si>
  <si>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</si>
  <si>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</si>
  <si>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</si>
  <si>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</si>
  <si>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</si>
  <si>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</si>
  <si>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</si>
  <si>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</si>
  <si>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</si>
  <si>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</si>
  <si>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</si>
  <si>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</si>
  <si>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</si>
  <si>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</si>
  <si>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</si>
  <si>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</si>
  <si>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</si>
  <si>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</si>
  <si>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</si>
  <si>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</si>
  <si>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</si>
  <si>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</si>
  <si>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</si>
  <si>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</si>
  <si>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</si>
  <si>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</si>
  <si>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</si>
  <si>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</si>
  <si>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</si>
  <si>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</si>
  <si>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</si>
  <si>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</si>
  <si>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</si>
  <si>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</si>
  <si>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</si>
  <si>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</si>
  <si>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</si>
  <si>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</si>
  <si>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</si>
  <si>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</si>
  <si>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</si>
  <si>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</si>
  <si>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</si>
  <si>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</si>
  <si>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</si>
  <si>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</si>
  <si>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</si>
  <si>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</si>
  <si>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</si>
  <si>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</si>
  <si>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</si>
  <si>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</si>
  <si>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</si>
  <si>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</si>
  <si>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</si>
  <si>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</si>
  <si>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</si>
  <si>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</si>
  <si>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</si>
  <si>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</si>
  <si>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</si>
  <si>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</si>
  <si>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</si>
  <si>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</si>
  <si>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</si>
  <si>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</si>
  <si>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</si>
  <si>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</si>
  <si>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</si>
  <si>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</si>
  <si>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</si>
  <si>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</si>
  <si>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</si>
  <si>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</si>
  <si>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</si>
  <si>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</si>
  <si>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</si>
  <si>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</si>
  <si>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</si>
  <si>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</si>
  <si>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</si>
  <si>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</si>
  <si>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</si>
  <si>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</si>
  <si>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</si>
  <si>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</si>
  <si>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</si>
  <si>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</si>
  <si>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</si>
  <si>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</si>
  <si>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</si>
  <si>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</si>
  <si>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</si>
  <si>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</si>
  <si>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</si>
  <si>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</si>
  <si>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</si>
  <si>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</si>
  <si>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</si>
  <si>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</si>
  <si>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</si>
  <si>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</si>
  <si>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</si>
  <si>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</si>
  <si>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</si>
  <si>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</si>
  <si>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</si>
  <si>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</si>
  <si>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</si>
  <si>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</si>
  <si>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</si>
  <si>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</si>
  <si>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</si>
  <si>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</si>
  <si>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</si>
  <si>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</si>
  <si>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</si>
  <si>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</si>
  <si>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</si>
  <si>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</si>
  <si>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</si>
  <si>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</si>
  <si>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</si>
  <si>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</si>
  <si>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</si>
  <si>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</si>
  <si>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</si>
  <si>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</si>
  <si>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</si>
  <si>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</si>
  <si>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</si>
  <si>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</si>
  <si>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</si>
  <si>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</si>
  <si>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</si>
  <si>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</si>
  <si>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</si>
  <si>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</si>
  <si>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</si>
  <si>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</si>
  <si>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</si>
  <si>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</si>
  <si>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</si>
  <si>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</si>
  <si>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</si>
  <si>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</si>
  <si>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</si>
  <si>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</si>
  <si>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</si>
  <si>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</si>
  <si>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</si>
  <si>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</si>
  <si>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</si>
  <si>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</si>
  <si>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</si>
  <si>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</si>
  <si>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</si>
  <si>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</si>
  <si>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</si>
  <si>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</si>
  <si>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</si>
  <si>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</si>
  <si>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</si>
  <si>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</si>
  <si>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</si>
  <si>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</si>
  <si>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</si>
  <si>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</si>
  <si>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</si>
  <si>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</si>
  <si>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</si>
  <si>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</si>
  <si>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</si>
  <si>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</si>
  <si>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</si>
  <si>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</si>
  <si>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</si>
  <si>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</si>
  <si>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</si>
  <si>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</si>
  <si>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</si>
  <si>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</si>
  <si>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</si>
  <si>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</si>
  <si>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</si>
  <si>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</si>
  <si>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</si>
  <si>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</si>
  <si>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</si>
  <si>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</si>
  <si>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</si>
  <si>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</si>
  <si>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</si>
  <si>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</si>
  <si>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</si>
  <si>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</si>
  <si>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</si>
  <si>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</si>
  <si>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</si>
  <si>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</si>
  <si>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</si>
  <si>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</si>
  <si>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</si>
  <si>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</si>
  <si>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</si>
  <si>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</si>
  <si>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</si>
  <si>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</si>
  <si>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</si>
  <si>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</si>
  <si>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</si>
  <si>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</si>
  <si>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</si>
  <si>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</si>
  <si>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</si>
  <si>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</si>
  <si>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</si>
  <si>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</si>
  <si>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</si>
  <si>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</si>
  <si>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</si>
  <si>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</si>
  <si>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</si>
  <si>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</si>
  <si>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</si>
  <si>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</si>
  <si>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</si>
  <si>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</si>
  <si>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</si>
  <si>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</si>
  <si>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</si>
  <si>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</si>
  <si>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</si>
  <si>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</si>
  <si>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</si>
  <si>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</si>
  <si>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</si>
  <si>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</si>
  <si>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</si>
  <si>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</si>
  <si>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</si>
  <si>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</si>
  <si>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</si>
  <si>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</si>
  <si>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</si>
  <si>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</si>
  <si>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</si>
  <si>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</si>
  <si>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</si>
  <si>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</si>
  <si>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</si>
  <si>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</si>
  <si>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</si>
  <si>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</si>
  <si>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</si>
  <si>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</si>
  <si>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</si>
  <si>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</si>
  <si>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</si>
  <si>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</si>
  <si>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</si>
  <si>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</si>
  <si>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</si>
  <si>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</si>
  <si>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</si>
  <si>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</si>
  <si>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</si>
  <si>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</si>
  <si>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</si>
  <si>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</si>
  <si>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</si>
  <si>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</si>
  <si>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</si>
  <si>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</si>
  <si>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</si>
  <si>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</si>
  <si>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</si>
  <si>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</si>
  <si>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</si>
  <si>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</si>
  <si>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</si>
  <si>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</si>
  <si>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</si>
  <si>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</si>
  <si>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</si>
  <si>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</si>
  <si>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</si>
  <si>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</si>
  <si>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</si>
  <si>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</si>
  <si>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</si>
  <si>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</si>
  <si>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</si>
  <si>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</si>
  <si>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</si>
  <si>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</si>
  <si>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</si>
  <si>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</si>
  <si>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</si>
  <si>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</si>
  <si>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</si>
  <si>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</si>
  <si>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</si>
  <si>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</si>
  <si>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</si>
  <si>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</si>
  <si>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</si>
  <si>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</si>
  <si>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</si>
  <si>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</si>
  <si>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</si>
  <si>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</si>
  <si>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</si>
  <si>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</si>
  <si>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</si>
  <si>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</si>
  <si>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</si>
  <si>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</si>
  <si>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</si>
  <si>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</si>
  <si>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</si>
  <si>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</si>
  <si>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</si>
  <si>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</si>
  <si>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</si>
  <si>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</si>
  <si>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</si>
  <si>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</si>
  <si>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</si>
  <si>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</si>
  <si>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</si>
  <si>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</si>
  <si>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</si>
  <si>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</si>
  <si>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</si>
  <si>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</si>
  <si>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</si>
  <si>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</si>
  <si>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</si>
  <si>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</si>
  <si>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</si>
  <si>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</si>
  <si>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</si>
  <si>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</si>
  <si>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</si>
  <si>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</si>
  <si>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</si>
  <si>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</si>
  <si>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</si>
  <si>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</si>
  <si>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</si>
  <si>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</si>
  <si>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</si>
  <si>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</si>
  <si>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</si>
  <si>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</si>
  <si>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</si>
  <si>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</si>
  <si>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</si>
  <si>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</si>
  <si>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</si>
  <si>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</si>
  <si>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</si>
  <si>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</si>
  <si>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</si>
  <si>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</si>
  <si>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</si>
  <si>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</si>
  <si>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</si>
  <si>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</si>
  <si>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</si>
  <si>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</si>
  <si>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</si>
  <si>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</si>
  <si>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</si>
  <si>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</si>
  <si>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</si>
  <si>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</si>
  <si>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</si>
  <si>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</si>
  <si>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</si>
  <si>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</si>
  <si>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</si>
  <si>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</si>
  <si>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</si>
  <si>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</si>
  <si>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</si>
  <si>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</si>
  <si>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</si>
  <si>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</si>
  <si>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</si>
  <si>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</si>
  <si>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</si>
  <si>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</si>
  <si>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</si>
  <si>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</si>
  <si>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</si>
  <si>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</si>
  <si>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</si>
  <si>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</si>
  <si>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</si>
  <si>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</si>
  <si>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</si>
  <si>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</si>
  <si>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</si>
  <si>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</si>
  <si>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</si>
  <si>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</si>
  <si>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</si>
  <si>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</si>
  <si>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</si>
  <si>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</si>
  <si>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</si>
  <si>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</si>
  <si>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</si>
  <si>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</si>
  <si>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</si>
  <si>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</si>
  <si>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</si>
  <si>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</si>
  <si>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</si>
  <si>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</si>
  <si>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</si>
  <si>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</si>
  <si>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</si>
  <si>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</si>
  <si>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</si>
  <si>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</si>
  <si>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</si>
  <si>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</si>
  <si>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</si>
  <si>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</si>
  <si>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</si>
  <si>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</si>
  <si>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</si>
  <si>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</si>
  <si>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</si>
  <si>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</si>
  <si>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</si>
  <si>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</si>
  <si>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</si>
  <si>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</si>
  <si>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</si>
  <si>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</si>
  <si>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</si>
  <si>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</si>
  <si>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</si>
  <si>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</si>
  <si>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</si>
  <si>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</si>
  <si>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</si>
  <si>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</si>
  <si>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</si>
  <si>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</si>
  <si>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</si>
  <si>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</si>
  <si>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</si>
  <si>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</si>
  <si>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</si>
  <si>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</si>
  <si>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</si>
  <si>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</si>
  <si>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</si>
  <si>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</si>
  <si>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</si>
  <si>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</si>
  <si>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</si>
  <si>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</si>
  <si>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</si>
  <si>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</si>
  <si>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</si>
  <si>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</si>
  <si>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</si>
  <si>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</si>
  <si>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</si>
  <si>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</si>
  <si>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</si>
  <si>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</si>
  <si>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</si>
  <si>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</si>
  <si>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</si>
  <si>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</si>
  <si>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</si>
  <si>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</si>
  <si>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</si>
  <si>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</si>
  <si>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</si>
  <si>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</si>
  <si>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</si>
  <si>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</si>
  <si>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</si>
  <si>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</si>
  <si>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</si>
  <si>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</si>
  <si>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</si>
  <si>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</si>
  <si>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</si>
  <si>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</si>
  <si>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</si>
  <si>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</si>
  <si>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</si>
  <si>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</si>
  <si>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</si>
  <si>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</si>
  <si>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</si>
  <si>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</si>
  <si>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</si>
  <si>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</si>
  <si>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</si>
  <si>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</si>
  <si>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</si>
  <si>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</si>
  <si>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</si>
  <si>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</si>
  <si>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</si>
  <si>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</si>
  <si>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</si>
  <si>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</si>
  <si>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</si>
  <si>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</si>
  <si>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</si>
  <si>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</si>
  <si>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</si>
  <si>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</si>
  <si>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</si>
  <si>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</si>
  <si>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</si>
  <si>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</si>
  <si>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</si>
  <si>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</si>
  <si>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</si>
  <si>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</si>
  <si>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</si>
  <si>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</si>
  <si>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</si>
  <si>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</si>
  <si>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</si>
  <si>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</si>
  <si>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</si>
  <si>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</si>
  <si>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</si>
  <si>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</si>
  <si>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</si>
  <si>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</si>
  <si>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</si>
  <si>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</si>
  <si>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</si>
  <si>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</si>
  <si>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</si>
  <si>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</si>
  <si>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</si>
  <si>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</si>
  <si>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</si>
  <si>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</si>
  <si>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</si>
  <si>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</si>
  <si>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</si>
  <si>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</si>
  <si>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</si>
  <si>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</si>
  <si>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</si>
  <si>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</si>
  <si>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</si>
  <si>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</si>
  <si>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</si>
  <si>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</si>
  <si>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</si>
  <si>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</si>
  <si>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</si>
  <si>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</si>
  <si>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</si>
  <si>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</si>
  <si>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</si>
  <si>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</si>
  <si>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</si>
  <si>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</si>
  <si>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</si>
  <si>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</si>
  <si>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</si>
  <si>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</si>
  <si>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</si>
  <si>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</si>
  <si>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</si>
  <si>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</si>
  <si>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</si>
  <si>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</si>
  <si>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</si>
  <si>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</si>
  <si>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</si>
  <si>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</si>
  <si>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</si>
  <si>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</si>
  <si>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</si>
  <si>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</si>
  <si>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</si>
  <si>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</si>
  <si>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</si>
  <si>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</si>
  <si>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</si>
  <si>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</si>
  <si>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</si>
  <si>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</si>
  <si>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</si>
  <si>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</si>
  <si>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</si>
  <si>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</si>
  <si>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</si>
  <si>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</si>
  <si>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</si>
  <si>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</si>
  <si>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</si>
  <si>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</si>
  <si>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</si>
  <si>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</si>
  <si>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</si>
  <si>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</si>
  <si>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</si>
  <si>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</si>
  <si>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</si>
  <si>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</si>
  <si>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</si>
  <si>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</si>
  <si>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</si>
  <si>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</si>
  <si>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</si>
  <si>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</si>
  <si>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</si>
  <si>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</si>
  <si>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</si>
  <si>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</si>
  <si>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</si>
  <si>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</si>
  <si>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</si>
  <si>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</si>
  <si>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</si>
  <si>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</si>
  <si>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</si>
  <si>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</si>
  <si>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</si>
  <si>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</si>
  <si>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</si>
  <si>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</si>
  <si>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</si>
  <si>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</si>
  <si>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</si>
  <si>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</si>
  <si>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</si>
  <si>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</si>
  <si>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</si>
  <si>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</si>
  <si>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</si>
  <si>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</si>
  <si>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</si>
  <si>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</si>
  <si>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</si>
  <si>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</si>
  <si>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</si>
  <si>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</si>
  <si>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</si>
  <si>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</si>
  <si>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</si>
  <si>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</si>
  <si>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</si>
  <si>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</si>
  <si>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</si>
  <si>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</si>
  <si>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</si>
  <si>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</si>
  <si>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</si>
  <si>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</si>
  <si>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</si>
  <si>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</si>
  <si>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</si>
  <si>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</si>
  <si>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</si>
  <si>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</si>
  <si>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</si>
  <si>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</si>
  <si>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</si>
  <si>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</si>
  <si>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</si>
  <si>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</si>
  <si>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</si>
  <si>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</si>
  <si>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</si>
  <si>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</si>
  <si>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</si>
  <si>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</si>
  <si>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</si>
  <si>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</si>
  <si>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</si>
  <si>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</si>
  <si>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</si>
  <si>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</si>
  <si>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</si>
  <si>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</si>
  <si>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</si>
  <si>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</si>
  <si>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</si>
  <si>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</si>
  <si>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</si>
  <si>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</si>
  <si>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</si>
  <si>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</si>
  <si>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</si>
  <si>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</si>
  <si>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</si>
  <si>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</si>
  <si>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</si>
  <si>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</si>
  <si>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</si>
  <si>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</si>
  <si>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</si>
  <si>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</si>
  <si>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</si>
  <si>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</si>
  <si>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</si>
  <si>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</si>
  <si>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</si>
  <si>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</si>
  <si>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</si>
  <si>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</si>
  <si>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</si>
  <si>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</si>
  <si>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</si>
  <si>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</si>
  <si>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</si>
  <si>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</si>
  <si>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</si>
  <si>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</si>
  <si>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</si>
  <si>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</si>
  <si>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</si>
  <si>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</si>
  <si>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</si>
  <si>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</si>
  <si>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</si>
  <si>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</si>
  <si>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</si>
  <si>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</si>
  <si>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</si>
  <si>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</si>
  <si>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</si>
  <si>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</si>
  <si>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</si>
  <si>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</si>
  <si>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</si>
  <si>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</si>
  <si>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</si>
  <si>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</si>
  <si>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</si>
  <si>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</si>
  <si>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</si>
  <si>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</si>
  <si>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</si>
  <si>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</si>
  <si>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</si>
  <si>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</si>
  <si>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</si>
  <si>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</si>
  <si>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</si>
  <si>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</si>
  <si>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</si>
  <si>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</si>
  <si>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</si>
  <si>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</si>
  <si>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</si>
  <si>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</si>
  <si>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</si>
  <si>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</si>
  <si>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</si>
  <si>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</si>
  <si>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</si>
  <si>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</si>
  <si>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</si>
  <si>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</si>
  <si>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</si>
  <si>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</si>
  <si>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</si>
  <si>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</si>
  <si>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</si>
  <si>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</si>
  <si>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</si>
  <si>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</si>
  <si>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</si>
  <si>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</si>
  <si>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</si>
  <si>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</si>
  <si>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</si>
  <si>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</si>
  <si>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</si>
  <si>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</si>
  <si>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</si>
  <si>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</si>
  <si>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</si>
  <si>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</si>
  <si>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</si>
  <si>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</si>
  <si>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</si>
  <si>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</si>
  <si>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</si>
  <si>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</si>
  <si>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</si>
  <si>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</si>
  <si>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</si>
  <si>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</si>
  <si>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</si>
  <si>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</si>
  <si>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</si>
  <si>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</si>
  <si>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</si>
  <si>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</si>
  <si>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</si>
  <si>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</si>
  <si>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</si>
  <si>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</si>
  <si>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</si>
  <si>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</si>
  <si>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</si>
  <si>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</si>
  <si>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</si>
  <si>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</si>
  <si>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</si>
  <si>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</si>
  <si>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</si>
  <si>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</si>
  <si>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</si>
  <si>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</si>
  <si>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</si>
  <si>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</si>
  <si>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</si>
  <si>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</si>
  <si>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</si>
  <si>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</si>
  <si>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</si>
  <si>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</si>
  <si>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</si>
  <si>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</si>
  <si>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</si>
  <si>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</si>
  <si>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</si>
  <si>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</si>
  <si>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</si>
  <si>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</si>
  <si>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</si>
  <si>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</si>
  <si>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</si>
  <si>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</si>
  <si>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</si>
  <si>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</si>
  <si>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</si>
  <si>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</si>
  <si>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</si>
  <si>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</si>
  <si>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</si>
  <si>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</si>
  <si>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</si>
  <si>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</si>
  <si>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</si>
  <si>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</si>
  <si>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</si>
  <si>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</si>
  <si>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</si>
  <si>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</si>
  <si>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</si>
  <si>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</si>
  <si>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</si>
  <si>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</si>
  <si>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</si>
  <si>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</si>
  <si>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</si>
  <si>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</si>
  <si>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</si>
  <si>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</si>
  <si>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</si>
  <si>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</si>
  <si>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</si>
  <si>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</si>
  <si>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</si>
  <si>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</si>
  <si>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</si>
  <si>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</si>
  <si>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</si>
  <si>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</si>
  <si>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</si>
  <si>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</si>
  <si>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</si>
  <si>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</si>
  <si>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</si>
  <si>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</si>
  <si>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</si>
  <si>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</si>
  <si>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</si>
  <si>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</si>
  <si>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</si>
  <si>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</si>
  <si>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</si>
  <si>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</si>
  <si>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</si>
  <si>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</si>
  <si>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</si>
  <si>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</si>
  <si>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</si>
  <si>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</si>
  <si>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</si>
  <si>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</si>
  <si>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</si>
  <si>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</si>
  <si>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</si>
  <si>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</si>
  <si>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</si>
  <si>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</si>
  <si>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</si>
  <si>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</si>
  <si>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</si>
  <si>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</si>
  <si>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</si>
  <si>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</si>
  <si>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</si>
  <si>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</si>
  <si>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</si>
  <si>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</si>
  <si>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</si>
  <si>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</si>
  <si>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</si>
  <si>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</si>
  <si>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</si>
  <si>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</si>
  <si>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</si>
  <si>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</si>
  <si>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</si>
  <si>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</si>
  <si>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</si>
  <si>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</si>
  <si>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</si>
  <si>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</si>
  <si>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</si>
  <si>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</si>
  <si>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</si>
  <si>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</si>
  <si>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</si>
  <si>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</si>
  <si>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</si>
  <si>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</si>
  <si>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</si>
  <si>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</si>
  <si>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</si>
  <si>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</si>
  <si>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</si>
  <si>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</si>
  <si>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</si>
  <si>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</si>
  <si>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</si>
  <si>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</si>
  <si>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</si>
  <si>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</si>
  <si>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</si>
  <si>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</si>
  <si>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</si>
  <si>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</si>
  <si>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</si>
  <si>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</si>
  <si>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</si>
  <si>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</si>
  <si>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</si>
  <si>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</si>
  <si>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</si>
  <si>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</si>
  <si>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</si>
  <si>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</si>
  <si>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</si>
  <si>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</si>
  <si>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</si>
  <si>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</si>
  <si>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</si>
  <si>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</si>
  <si>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</si>
  <si>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</si>
  <si>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</si>
  <si>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</si>
  <si>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</si>
  <si>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</si>
  <si>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</si>
  <si>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</si>
  <si>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</si>
  <si>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</si>
  <si>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</si>
  <si>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</si>
  <si>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</si>
  <si>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</si>
  <si>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</si>
  <si>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</si>
  <si>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</si>
  <si>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</si>
  <si>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</si>
  <si>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</si>
  <si>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</si>
  <si>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</si>
  <si>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</si>
  <si>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</si>
  <si>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</si>
  <si>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</si>
  <si>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</si>
  <si>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</si>
  <si>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</si>
  <si>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</si>
  <si>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</si>
  <si>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</si>
  <si>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</si>
  <si>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</si>
  <si>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</si>
  <si>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</si>
  <si>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</si>
  <si>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</si>
  <si>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</si>
  <si>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</si>
  <si>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</si>
  <si>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</si>
  <si>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</si>
  <si>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</si>
  <si>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</si>
  <si>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</si>
  <si>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</si>
  <si>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</si>
  <si>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</si>
  <si>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</si>
  <si>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</si>
  <si>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</si>
  <si>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</si>
  <si>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</si>
  <si>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</si>
  <si>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</si>
  <si>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</si>
  <si>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</si>
  <si>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</si>
  <si>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</si>
  <si>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</si>
  <si>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</si>
  <si>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</si>
  <si>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</si>
  <si>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</si>
  <si>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</si>
  <si>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</si>
  <si>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</si>
  <si>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</si>
  <si>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</si>
  <si>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</si>
  <si>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</si>
  <si>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</si>
  <si>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</si>
  <si>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</si>
  <si>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</si>
  <si>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</si>
  <si>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</si>
  <si>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</si>
  <si>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</si>
  <si>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</si>
  <si>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</si>
  <si>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</si>
  <si>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</si>
  <si>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</si>
  <si>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</si>
  <si>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</si>
  <si>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</si>
  <si>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</si>
  <si>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</si>
  <si>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</si>
  <si>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</si>
  <si>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</si>
  <si>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</si>
  <si>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</si>
  <si>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</si>
  <si>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</si>
  <si>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</si>
  <si>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</si>
  <si>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</si>
  <si>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</si>
  <si>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</si>
  <si>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</si>
  <si>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</si>
  <si>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</si>
  <si>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</si>
  <si>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</si>
  <si>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</si>
  <si>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</si>
  <si>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</si>
  <si>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</si>
  <si>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</si>
  <si>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</si>
  <si>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</si>
  <si>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</si>
  <si>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</si>
  <si>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</si>
  <si>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</si>
  <si>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</si>
  <si>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</si>
  <si>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</si>
  <si>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</si>
  <si>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</si>
  <si>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</si>
  <si>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</si>
  <si>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</si>
  <si>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</si>
  <si>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</si>
  <si>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</si>
  <si>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</si>
  <si>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</si>
  <si>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</si>
  <si>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</si>
  <si>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</si>
  <si>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</si>
  <si>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</si>
  <si>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</si>
  <si>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</si>
  <si>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</si>
  <si>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</si>
  <si>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</si>
  <si>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</si>
  <si>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</si>
  <si>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</si>
  <si>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</si>
  <si>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</si>
  <si>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</si>
  <si>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</si>
  <si>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</si>
  <si>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</si>
  <si>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</si>
  <si>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</si>
  <si>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</si>
  <si>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</si>
  <si>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</si>
  <si>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</si>
  <si>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</si>
  <si>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</si>
  <si>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</si>
  <si>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</si>
  <si>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</si>
  <si>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</si>
  <si>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</si>
  <si>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</si>
  <si>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</si>
  <si>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</si>
  <si>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</si>
  <si>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</si>
  <si>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</si>
  <si>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</si>
  <si>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</si>
  <si>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</si>
  <si>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</si>
  <si>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</si>
  <si>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</si>
  <si>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</si>
  <si>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</si>
  <si>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</si>
  <si>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</si>
  <si>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</si>
  <si>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</si>
  <si>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</si>
  <si>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</si>
  <si>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</si>
  <si>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</si>
  <si>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</si>
  <si>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</si>
  <si>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</si>
  <si>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</si>
  <si>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</si>
  <si>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</si>
  <si>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</si>
  <si>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</si>
  <si>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</si>
  <si>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</si>
  <si>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</si>
  <si>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</si>
  <si>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</si>
  <si>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</si>
  <si>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</si>
  <si>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</si>
  <si>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</si>
  <si>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počet osôb: 1</t>
  </si>
  <si>
    <t>a - tanečný šport - bežné transfery</t>
  </si>
  <si>
    <t>Hrubé mzdy vrátane odvodov zamestnávateľa za mesiac september 2025, Počet osôb: 1</t>
  </si>
  <si>
    <t>MZD202509IDO</t>
  </si>
  <si>
    <t>Hrubé mzdy vrátane odvodov zamestnávateľa za mesiac august 2025, Počet osôb: 1</t>
  </si>
  <si>
    <t>MZD202508IDO</t>
  </si>
  <si>
    <t>Hrubé mzdy vrátane odvodov zamestnávateľa za mesiac júl 2025, Počet osôb: 1</t>
  </si>
  <si>
    <t>MZD202507IDO</t>
  </si>
  <si>
    <t>Hrubé mzdy vrátane odvodov zamestnávateľa za mesiac jún 2025, Počet osôb: 1</t>
  </si>
  <si>
    <t>MZD202506IDO</t>
  </si>
  <si>
    <t>Hrubé mzdy vrátane odvodov zamestnávateľa za mesiac máj 2025, Počet osôb: 1</t>
  </si>
  <si>
    <t>MZD202505IDO</t>
  </si>
  <si>
    <t>Hrubé mzdy vrátane odvodov zamestnávateľa za mesiac apríl 2025, Počet osôb: 1</t>
  </si>
  <si>
    <t>MZD202504IDO</t>
  </si>
  <si>
    <t>Hrubé mzdy vrátane odvodov zamestnávateľa za mesiac marec 2025, Počet osôb: 1</t>
  </si>
  <si>
    <t>MZD202503IDO</t>
  </si>
  <si>
    <t>Hrubé mzdy vrátane odvodov zamestnávateľa za mesiac február 2025, Počet osôb: 1</t>
  </si>
  <si>
    <t>MZD202502IDO</t>
  </si>
  <si>
    <t>Hrubé mzdy vrátane odvodov zamestnávateľa za mesiac január 2025, Počet osôb: 1</t>
  </si>
  <si>
    <t>MZD202501IDO</t>
  </si>
  <si>
    <t>počet osôb: 3</t>
  </si>
  <si>
    <t>Hrubé mzdy vrátane odvodov zamestnávateľa za mesiac december 2025, Počet osôb: 3</t>
  </si>
  <si>
    <t>MZD202512</t>
  </si>
  <si>
    <t>Hrubé mzdy vrátane odvodov zamestnávateľa za mesiac október 2025, Počet osôb: 3</t>
  </si>
  <si>
    <t>MZD202510</t>
  </si>
  <si>
    <t>Hrubé mzdy vrátane odvodov zamestnávateľa za mesiac september 2025, Počet osôb: 3</t>
  </si>
  <si>
    <t>MZD202509</t>
  </si>
  <si>
    <t>Hrubé mzdy vrátane odvodov zamestnávateľa za mesiac august 2025, Počet osôb: 3</t>
  </si>
  <si>
    <t>MZD202508</t>
  </si>
  <si>
    <t>Hrubé mzdy vrátane odvodov zamestnávateľa za mesiac júl 2025, Počet osôb: 3</t>
  </si>
  <si>
    <t>MZD202507</t>
  </si>
  <si>
    <t>počet osôb: 2</t>
  </si>
  <si>
    <t>Hrubé mzdy vrátane odvodov zamestnávateľa za mesiac jún 2025, Počet osôb: 2</t>
  </si>
  <si>
    <t>MZD202506 REPRE</t>
  </si>
  <si>
    <t>Hrubé mzdy vrátane odvodov zamestnávateľa za mesiac jún 2025, Počet osôb: 3</t>
  </si>
  <si>
    <t>MZD202506</t>
  </si>
  <si>
    <t>MZD202505 REPRE</t>
  </si>
  <si>
    <t>Hrubé mzdy vrátane odvodov zamestnávateľa za mesiac máj 2025, Počet osôb: 3</t>
  </si>
  <si>
    <t>MZD202505</t>
  </si>
  <si>
    <t>Hrubé mzdy vrátane odvodov zamestnávateľa za mesiac apríl 2025, Počet osôb: 3</t>
  </si>
  <si>
    <t>MZD202504</t>
  </si>
  <si>
    <t>MZD202503 REPRE</t>
  </si>
  <si>
    <t>Hrubé mzdy vrátane odvodov zamestnávateľa za mesiac marec 2025, Počet osôb: 3</t>
  </si>
  <si>
    <t>MZD202503</t>
  </si>
  <si>
    <t>Hrubé mzdy vrátane odvodov zamestnávateľa za mesiac február 2025, Počet osôb: 2</t>
  </si>
  <si>
    <t>MZD202502 REPRE</t>
  </si>
  <si>
    <t>Hrubé mzdy vrátane odvodov zamestnávateľa za mesiac február 2025, Počet osôb: 3</t>
  </si>
  <si>
    <t>MZD202502</t>
  </si>
  <si>
    <t>Hrubé mzdy vrátane odvodov zamestnávateľa za mesiac január 2025, Počet osôb: 3</t>
  </si>
  <si>
    <t>MZD202501</t>
  </si>
  <si>
    <t>Všeobecná úverová banka, a. s.</t>
  </si>
  <si>
    <t>Bankové výpisy</t>
  </si>
  <si>
    <t>BU-1656-12</t>
  </si>
  <si>
    <t>BU-1656-11</t>
  </si>
  <si>
    <t>BU-1656-10</t>
  </si>
  <si>
    <t>BU-1656-09</t>
  </si>
  <si>
    <t>BU-1656-08</t>
  </si>
  <si>
    <t>BU-1656-07</t>
  </si>
  <si>
    <t>BU-1656-06</t>
  </si>
  <si>
    <t>BU-1656-05</t>
  </si>
  <si>
    <t>BU-1656-04</t>
  </si>
  <si>
    <t>BU-1656-03</t>
  </si>
  <si>
    <t>BU-1656-02</t>
  </si>
  <si>
    <t>BU-1656-01</t>
  </si>
  <si>
    <t>BU-8953-12</t>
  </si>
  <si>
    <t>BU-8953-11</t>
  </si>
  <si>
    <t>BU-8953-10</t>
  </si>
  <si>
    <t>BU-8953-09</t>
  </si>
  <si>
    <t>BU-8953-08</t>
  </si>
  <si>
    <t>BU-8953-07</t>
  </si>
  <si>
    <t>BU-8953-06</t>
  </si>
  <si>
    <t>BU-8953-05</t>
  </si>
  <si>
    <t>BU-8953-04</t>
  </si>
  <si>
    <t>BU-8953-03</t>
  </si>
  <si>
    <t>BU-8953-02</t>
  </si>
  <si>
    <t>BU-8953-01</t>
  </si>
  <si>
    <t>BU-8158-12</t>
  </si>
  <si>
    <t>BU-8158-11</t>
  </si>
  <si>
    <t>BU-8158-10</t>
  </si>
  <si>
    <t>BU-8158-09</t>
  </si>
  <si>
    <t>BU-8158-08</t>
  </si>
  <si>
    <t>BU-8158-07</t>
  </si>
  <si>
    <t>BU-8158-06</t>
  </si>
  <si>
    <t>BU-8158-05</t>
  </si>
  <si>
    <t>BU-8158-04</t>
  </si>
  <si>
    <t>BU-8158-03</t>
  </si>
  <si>
    <t>BU-8158-02</t>
  </si>
  <si>
    <t>BU-8158-01</t>
  </si>
  <si>
    <t>ZoRN 1501</t>
  </si>
  <si>
    <t>2025130</t>
  </si>
  <si>
    <t>ZoRN - The Wave by RDS ART Group - refundácia nákladov spojených s dopravou na ME Poľsko 13.-17.6.2025</t>
  </si>
  <si>
    <t>52376591</t>
  </si>
  <si>
    <t>The Wave by RDS ART Group</t>
  </si>
  <si>
    <t>ZoRN 1502</t>
  </si>
  <si>
    <t>2025508     20250010</t>
  </si>
  <si>
    <t>11.08.25   29.05.25</t>
  </si>
  <si>
    <t>ZoRN - Martico new age - refundácia nákladov spojených s dopravou na MS, DD, Dshow, Dslow Poľsko 21.-23.6.2025, šitie kostýmov /7ks/</t>
  </si>
  <si>
    <t>42069572</t>
  </si>
  <si>
    <t>Martico New Age</t>
  </si>
  <si>
    <t>ZoRN 1503</t>
  </si>
  <si>
    <t>250100002  20250043</t>
  </si>
  <si>
    <t>18.02.25 30.06.25</t>
  </si>
  <si>
    <t>ZoRN - Tanečné štúdio ASSOS Nelux Bratislava - refundácia nákladov spojených s šitím kostýmov, preprava na súťaž MSR Disco Levice 8.6.2025</t>
  </si>
  <si>
    <t>42169631</t>
  </si>
  <si>
    <t>Tanečné štúdio ASSOS Nelux Bratislava, o.z.</t>
  </si>
  <si>
    <t>ZoRN 1504</t>
  </si>
  <si>
    <t>2530232</t>
  </si>
  <si>
    <t>ZoRN - Klimo Dance Studio Bratislava - refundácia nákladov spojených s prenájmom sály v mesiaci máj 2025</t>
  </si>
  <si>
    <t>42270910</t>
  </si>
  <si>
    <t>Klimo Dance Studio Bratislava</t>
  </si>
  <si>
    <t>ZoRN 1505</t>
  </si>
  <si>
    <t>250018</t>
  </si>
  <si>
    <t>20.06.25  23.07.25</t>
  </si>
  <si>
    <t>ZoRN - ŠPORTUJSNAMI - refundácia nákladov spojených so zabezpečením prepravy na súťaž Dražice CUP v termíne 9.-11.5.2025</t>
  </si>
  <si>
    <t>45793662</t>
  </si>
  <si>
    <t>ŠPORTUJSNAMI</t>
  </si>
  <si>
    <t>ZoRN 1506</t>
  </si>
  <si>
    <t>zml.15032025/B</t>
  </si>
  <si>
    <t>ZoRN - SHOW DS TEAM - refundácia nákladov spojených s prenájmom priestorov pre organizáciu súťaže Šarišský pohár 15.3.2025</t>
  </si>
  <si>
    <t>42344727</t>
  </si>
  <si>
    <t>SHOW DS TEAM o.z.</t>
  </si>
  <si>
    <t>ZoRN 1507</t>
  </si>
  <si>
    <t>zml. 1003/2022</t>
  </si>
  <si>
    <t>05.05.25 05.06.25</t>
  </si>
  <si>
    <t>ZoRN - Tanečný klub METEOR Košice - refundácia nákladov spojených s prenájmom tréningových priestorov za mesiace jún a júl 2025</t>
  </si>
  <si>
    <t>30689252</t>
  </si>
  <si>
    <t>Tanečný klub METEOR Košice</t>
  </si>
  <si>
    <t>ZoRN 1508</t>
  </si>
  <si>
    <t>20250005 20250011</t>
  </si>
  <si>
    <t>10.03.25 09.05.25</t>
  </si>
  <si>
    <t>ZoRN - OZ MODRAK - refundácia nákladov spojených s tanečnými tréningami pre deti v mesiacoch marec a máj 2025</t>
  </si>
  <si>
    <t>48484555</t>
  </si>
  <si>
    <t>OZ MODRAK</t>
  </si>
  <si>
    <t>ZoRN 1509</t>
  </si>
  <si>
    <t>2025212</t>
  </si>
  <si>
    <t>ZoRN - Stella - refundácia nákladov spojených s dopravou na súťaž IDO MS Disco Dance Grodzisk Mazowiecki v termíne 18.-22.6.2025</t>
  </si>
  <si>
    <t>42374821</t>
  </si>
  <si>
    <t>Stella</t>
  </si>
  <si>
    <t>ZoRN 1510</t>
  </si>
  <si>
    <t>250100015</t>
  </si>
  <si>
    <t>ZoRN - Tanečný klub AURA DANCE - refundácia nákladov spojených s prenájmom sály počas tanečnej súťaže v termíne 15.-16.3.2025</t>
  </si>
  <si>
    <t>420222797</t>
  </si>
  <si>
    <t>Tanečný klub AURA DANCE</t>
  </si>
  <si>
    <t>ZoRN 1511</t>
  </si>
  <si>
    <t>20250012 20250018</t>
  </si>
  <si>
    <t>20.02.25 20.03.25</t>
  </si>
  <si>
    <t>ZoRN - OZ TŠ Unlimited Levice - refundácia nákladov spojených s prenájmom priestorov za mesiace marec a apríl 2025</t>
  </si>
  <si>
    <t>42208246</t>
  </si>
  <si>
    <t>OZ TŠ Unlimited Levice</t>
  </si>
  <si>
    <t>ZoRN 1512</t>
  </si>
  <si>
    <t>39</t>
  </si>
  <si>
    <t>ZoRN - I.N.A.K - refundácia nákladov spojených s prenájmom tréningových priestorov 1. polrok 2025</t>
  </si>
  <si>
    <t>42356075</t>
  </si>
  <si>
    <t>I.N.A.K - pohybové a osobnostné rozvojové aktivity</t>
  </si>
  <si>
    <t>ZoRN 1513</t>
  </si>
  <si>
    <t>9225000448</t>
  </si>
  <si>
    <t>ZoRN - Tanečný klub JUMPING - refundácia nákladov spojených s prenájmom tanečných priestorov v mesiaci september 2025</t>
  </si>
  <si>
    <t>36107921</t>
  </si>
  <si>
    <t>Tanečný klub JUMPING</t>
  </si>
  <si>
    <t>ZoRN 1515</t>
  </si>
  <si>
    <t>202505</t>
  </si>
  <si>
    <t>ZoRN - Umelecké štúdio S.O.M. JEDEN - refundácia nákladov spojených s prenájmom priestorov počas sústredenia v termíne 28.2.-2.3.2025</t>
  </si>
  <si>
    <t>48412228</t>
  </si>
  <si>
    <t>Umelecké štúdio S.O.M. JEDEN</t>
  </si>
  <si>
    <t>ZoRN 1516</t>
  </si>
  <si>
    <t>3250001019 3250000340</t>
  </si>
  <si>
    <t>07.05.25 25.02.25</t>
  </si>
  <si>
    <t>ZoRN - HVIEZDIČKA tanečné štúdio - refundácia nákladov spojených s prenájmom tanečnej sály na galaprogram a prenájom tanečných priestorov v mesiaci február 2025</t>
  </si>
  <si>
    <t>35574615</t>
  </si>
  <si>
    <t>HVIEZDIČKA tanečné štúdio</t>
  </si>
  <si>
    <t>ZoRN 1517</t>
  </si>
  <si>
    <t>0001FV000181/25</t>
  </si>
  <si>
    <t>ZoRN - QUEENSA - refundácia nákladov spojených s nákupom tanečných tričiek pre deti a mládež /10ks/</t>
  </si>
  <si>
    <t>55281079</t>
  </si>
  <si>
    <t>QUEENSA</t>
  </si>
  <si>
    <t>ZoRN 1518</t>
  </si>
  <si>
    <t>zml. 01052024</t>
  </si>
  <si>
    <t>12.02.25 14.03.25</t>
  </si>
  <si>
    <t>ZoRN - Občianske združenie DISTRICT DANCE - refundácia nákladov spojených s prenájmom tanečných priestorov v mesiacoch marec a apríl 2025</t>
  </si>
  <si>
    <t>42065186</t>
  </si>
  <si>
    <t>Občianske združenie DISTRICT DANCE</t>
  </si>
  <si>
    <t>ZoRN 1519</t>
  </si>
  <si>
    <t>0108/25</t>
  </si>
  <si>
    <t>ZoRN - Mary Dance o.z. - refundácia nákladov spojených s prenájmom tanečných priestorov v mesiaci máj 2025</t>
  </si>
  <si>
    <t>55114423</t>
  </si>
  <si>
    <t>Mary Dance o.z.</t>
  </si>
  <si>
    <t>ZoRN 1521</t>
  </si>
  <si>
    <t>9002525</t>
  </si>
  <si>
    <t>ZoRN - Tanečné centrum ELEGANZA Bratislava - refundácia nákladov spojených s ubytovaním počas sústredenia v termíne 4.-8.8.2025 Modra</t>
  </si>
  <si>
    <t>31796401</t>
  </si>
  <si>
    <t>Tanečné centrum ELEGANZA Bratislava</t>
  </si>
  <si>
    <t>ZoRN 1522</t>
  </si>
  <si>
    <t>PHRW/81060/06/2025</t>
  </si>
  <si>
    <t>16.06.25 23.06.25</t>
  </si>
  <si>
    <t>ZoRN - DEP DANCE CLUB - refundácia nákladov spojených s ubytovaním počas MS Disco Dance v termíne 19.-22.6.2025</t>
  </si>
  <si>
    <t>50934848</t>
  </si>
  <si>
    <t>DEEP DANCE CLUB</t>
  </si>
  <si>
    <t>ZoRN 1523</t>
  </si>
  <si>
    <t>2505000786</t>
  </si>
  <si>
    <t>ZoRN - Interklub Bratislava - refundácia nákladov spojených s prenájmom tanečných priestorov v mesiaci jún 2025</t>
  </si>
  <si>
    <t>31750052</t>
  </si>
  <si>
    <t>Interklub Bratislava</t>
  </si>
  <si>
    <t>ZoRN 1524</t>
  </si>
  <si>
    <t>41/25         59/25</t>
  </si>
  <si>
    <t>03.06.25 07.07.25</t>
  </si>
  <si>
    <t>ZoRN - RRC Hydrorock - refundácia nákladov spojených s prenájmom tanečných priestorov v mesiacoch apríl a máj 2025</t>
  </si>
  <si>
    <t>30809436</t>
  </si>
  <si>
    <t>RRC Hydrorock</t>
  </si>
  <si>
    <t>ZoRN 1525</t>
  </si>
  <si>
    <t>zml. 12/022/2014</t>
  </si>
  <si>
    <t>ZoRN - Tanečno športový klub M+M Bratislava - refundácia nákladov spojených s prenájmom tanečných priestorov v mesiacoch apríl až jún 2025</t>
  </si>
  <si>
    <t>31785131</t>
  </si>
  <si>
    <t>Tanečno športový klub M+M Bratislava pri ZŠ Ostredková</t>
  </si>
  <si>
    <t>ZoRN 1526</t>
  </si>
  <si>
    <t>SB9315</t>
  </si>
  <si>
    <t>ZoRN - Tanečný klub JESSY Vavrišovo - refundácia nákladov spojených s nákupom tanečných kostýmov</t>
  </si>
  <si>
    <t>37909487</t>
  </si>
  <si>
    <t>Tanečný klub JESSY Vavrišovo</t>
  </si>
  <si>
    <t>ZoRN 1527</t>
  </si>
  <si>
    <t>zml. 04092024 zml. 2025/33/K</t>
  </si>
  <si>
    <t>27.05.25 05.05.25</t>
  </si>
  <si>
    <t>ZoRN - Tanečné štúdio FRIMart Prešov - refundácia nákladov spojených s prenájmom tanečných priestorov v mesiacoch február až jún 2025, prenájom kongresovej sály počas súťaže dňa 11.5.2025</t>
  </si>
  <si>
    <t>42420717</t>
  </si>
  <si>
    <t>Tanečné štúdio FRIMart Prešov</t>
  </si>
  <si>
    <t>ZoRN 3 001</t>
  </si>
  <si>
    <t>20250101        15        20250701</t>
  </si>
  <si>
    <t>15.01.25 15.05.25 15.07.25</t>
  </si>
  <si>
    <t>ZoRN - Dušan Gruľa, Giada Cragnolini - športová reprezentácia - refundácia nákladov spojených s úhradou členských poplatkov na rok 2025, sústredenie tančeníkov</t>
  </si>
  <si>
    <t>Dušan Gruľa, Giada Cragnolini</t>
  </si>
  <si>
    <t>ZoRN 3 001D</t>
  </si>
  <si>
    <t>22506481          CP 1                      1487499                CP 2                     117353                80380           4162/0601/00601 0820/0606/00606 4042/0601/00601 95338/03641     382956                CP 3                    356/25                 CP 4</t>
  </si>
  <si>
    <t xml:space="preserve">27.8.25 02.06.25 21.08.25 21.08.25 22.08.25 23.08.25 21.08.25 18.08.25 05.10.25 </t>
  </si>
  <si>
    <t>ZoRN - Dušan Gruľa, Giada Cragnolini - športová reprezentácia - refundácia nákladov spojených s cestovnými nákladmi počas súťaží Super Grand Prix ŠTT Stuttgart, World Open ŠTT Rím, MSR ŠTT Dospelí Poprad - dodatok</t>
  </si>
  <si>
    <t>CP 5                    X426KV                318                      135/Q</t>
  </si>
  <si>
    <t>24.10.25 11.11.25 13.11.25</t>
  </si>
  <si>
    <t>ZoRN - Dušan Gruľa, Giada Cragnolini - športová reprezentácia - refundácia nákladov spojených s cestovnými nákladmi Dance camp Rím - dodatok</t>
  </si>
  <si>
    <t>ZoRN 3 002</t>
  </si>
  <si>
    <t>1FVL-36151/2025    FVL-10471/2025     155-885-004   1701-0021         ID7</t>
  </si>
  <si>
    <t>07.07.25 28.02.25 31.03.25 05.08.25 13.08.25 11.08.25 30.09.25</t>
  </si>
  <si>
    <t>ZoRN - Patrik Buda, Silvia Budová - športová reprezentácia - refundácia nákladov spojených s nákupom leteniek na súťaže Asian Dance Festival Vietnam, ME STT Palma de Mallorca, ubytovanie počas Grand Slam Blackpool, ubytovanie tréningový kemp Rende, AKN Summer Camp Dresden, vstupy na ME 10T + Grand Slam Rím, tréningová príprava Nemecko</t>
  </si>
  <si>
    <t>Patrik Buda, Silvia Budová</t>
  </si>
  <si>
    <t>ZoRN 3 002D</t>
  </si>
  <si>
    <t>113                   114                    20250093        202515                PD 5</t>
  </si>
  <si>
    <t>05.12.25 05.12.25 06.11.25 19.12.25 23.11.25 20.11.25</t>
  </si>
  <si>
    <t>ZoRN - Patrik Buda, Silvia Budová - športová reprezentácia - refundácia nákladov spojených s nákupom tanečných šiat, pánske oblečenie, tréningová príprava v mesiaci november 2025, cestovné lístky Drážďany - dodatok</t>
  </si>
  <si>
    <t>ZoRN 3 003</t>
  </si>
  <si>
    <t>VF250165</t>
  </si>
  <si>
    <t>ZoRN - Pavol Zalom, Blažena Zalomová - športová reprezentácia - refundácia nákladov spojených s nákupom tanečných šiat</t>
  </si>
  <si>
    <t>Pavol Zalom, Blažena Zalomová</t>
  </si>
  <si>
    <t>ZoRN 3 003D</t>
  </si>
  <si>
    <t>1492-0003       131783            MAG 1487326   1700-0012</t>
  </si>
  <si>
    <t>10.01.25 22.02.25 03.06.25 06.08.25</t>
  </si>
  <si>
    <t>ZoRN - Pavol Zalom, Blažena Zalomová - športová reprezentácia - refundácia nákladov spojených s ubytovaním počas kempu, počas Súťaže Vosendorf, camp Magdeburg, Rende - dodatok</t>
  </si>
  <si>
    <t>ZoRN 3 004</t>
  </si>
  <si>
    <t>ST3AA10D9831  ST8DB5367F30 25105737  00265599        00055000       6752094840  6732499135 1758631210382  29012025    131617   2502074      38553           2503400</t>
  </si>
  <si>
    <t>16.09.25 16.09.25 02.08.25 09.10.25 11.10.25 16.09.25 28.09.25 31.01.25 21.02.25 06.06.25 07.06.25 26.09.25</t>
  </si>
  <si>
    <t>ZoRN - Ivan Benko, Miroslava Benková - športová reprezentácia - refundáca nákladov spojených s cestovnými nákladmi počas súťaží WDSF Open  Standard Senior Rotterdam, Pyramid Cup Vosendorf, Košice Open, Košice Grand Prix</t>
  </si>
  <si>
    <t>Ivan Benko, Miroslava Benková</t>
  </si>
  <si>
    <t>ZoRN 3 005</t>
  </si>
  <si>
    <t xml:space="preserve">P24-B9Y-E8W-M6R                    P24-J6Y-F2H-E3A                      2503399           2502072           6196669321        6549.271.761   6933.727.569 </t>
  </si>
  <si>
    <t>15.10.25 16.10.25 26.09.25 06.06.25 11.07.25 24.08.25 31.05.25 15.10.25 01.02.25 19.05.25 08.10.25</t>
  </si>
  <si>
    <t>ZoRN - Igor Jucha, Ľudmila Juchová - športová reprezentácia - refundácia nákladov spojených s štartovným na súťaž WDSF Sen III, ubytovanie počas súťaže WDSF Košice, ubytovanie a štartovné Vilanova, Španielsko, ubytovanie WDSF Szeged, Varaždin, tréningový proces 2025 mesačné poplatky</t>
  </si>
  <si>
    <t>Igor Jucha, Ľudmila Juchová</t>
  </si>
  <si>
    <t>CP 9001</t>
  </si>
  <si>
    <t>CP - Ema Tomášová - Tanečný kongres, demonštračný pár Poprad 8.-9.3.2025</t>
  </si>
  <si>
    <t>Ema Tomášová</t>
  </si>
  <si>
    <t>Ing. Miroslav Víťazka</t>
  </si>
  <si>
    <t>CP 01101</t>
  </si>
  <si>
    <t>CP - Ing. Peter Ivanič - rozhodca MSR plesové choreografie Žiar nad Hronom 10.5.2025</t>
  </si>
  <si>
    <t>Ing. Peter Ivanič</t>
  </si>
  <si>
    <t>CP 6001</t>
  </si>
  <si>
    <t>CP - Eduard Slimák - rozhodca MSR LAT 2025 Trenčín 1.2.2025</t>
  </si>
  <si>
    <t>Eduard Slimák</t>
  </si>
  <si>
    <t>CP 00501</t>
  </si>
  <si>
    <t>CP - Julius Schvarcz - rozhodca MSR LAT Trenčín 1.-2.2.2025</t>
  </si>
  <si>
    <t>Julius Schvarcz</t>
  </si>
  <si>
    <t>CP 00701</t>
  </si>
  <si>
    <t>CP - Eva Pašková - rozhodca MSR ŠTT Poprad 7.-9.3.2025</t>
  </si>
  <si>
    <t>Eva Pašková</t>
  </si>
  <si>
    <t>CP 01601</t>
  </si>
  <si>
    <t>CP - Ing. Pavol Zalom - ME 10T Sen II. Košice 6.-8.6.2025</t>
  </si>
  <si>
    <t>Ing. Pavol Zalom</t>
  </si>
  <si>
    <t>CP 502</t>
  </si>
  <si>
    <t>CP - Ing. Miroslav Víťazka - rozhodca MSR LAT 2025 Trenčín 1.2.2025</t>
  </si>
  <si>
    <t>CP 702</t>
  </si>
  <si>
    <t>CP - Ing. Miroslav Víťazka - rozhodca MSR ŠTT Poprad 7.-9.3.2025</t>
  </si>
  <si>
    <t>CP 2901</t>
  </si>
  <si>
    <t>CP - Mgr. Monika Paračková - Vzdelávanie trénerov Bratislava 30.3.2025</t>
  </si>
  <si>
    <t>Mgr. Monika Paračková</t>
  </si>
  <si>
    <t>CP 2902</t>
  </si>
  <si>
    <t>CP - Ing. Peter Ivanič - vzdelávanie trénerov 3. kvalifikačný stupeň Bratislava 29.-30.3.2025</t>
  </si>
  <si>
    <t>CP 13001</t>
  </si>
  <si>
    <t>CP - Ing. Pavol Zalom - ME ŠTT Sen II 2025 Lyon, Francúzsko 14.-17.2.2025</t>
  </si>
  <si>
    <t>CP 13002</t>
  </si>
  <si>
    <t>CP - Oliver Kuniak - WDSF ME STT U21 2025 Ankara, Turecko 4.-6.4.2025</t>
  </si>
  <si>
    <t>Oliver Kuniak</t>
  </si>
  <si>
    <t>CP 13003</t>
  </si>
  <si>
    <t>CP - Ema Tomášová - ME LAT dospelí 2025 Calvia, Španielsko 28.-30.3.2025</t>
  </si>
  <si>
    <t>CP 13004</t>
  </si>
  <si>
    <t>CP - Vanessa Murajdová - ME ŠTT Dospelí 2025 Calvia, Španielsko 29.-31.3.2025</t>
  </si>
  <si>
    <t>Vanessa Murajdová</t>
  </si>
  <si>
    <t>CP 13005</t>
  </si>
  <si>
    <t>CP - Patrik Buda - ME ŠTT Dospelí 2025 Calvia, Španielsko 29.3.-1.4.2025</t>
  </si>
  <si>
    <t>Patrik Buda</t>
  </si>
  <si>
    <t>CP 13006</t>
  </si>
  <si>
    <t>CP - Ing. Jana Biroščíková - WDSF European Championship STT Sen 2 Lyon, Francúzsko 14.-17.2.2025</t>
  </si>
  <si>
    <t>Ing. Jana Biroščíková</t>
  </si>
  <si>
    <t>CP 13007</t>
  </si>
  <si>
    <t>CP - Ing. Pavol Zalom - MS ŠTT Sen 2 Blackpool, Anglicko 8.-13.4.2025</t>
  </si>
  <si>
    <t>CP 13008</t>
  </si>
  <si>
    <t>CP - Richard Bruoth - MS ŠTT Senior 2 Blackpool. Anglicko 9.-13.4.2025</t>
  </si>
  <si>
    <t>Richard Bruoth</t>
  </si>
  <si>
    <t>CP 13009</t>
  </si>
  <si>
    <t>CP - Marco Kmeťka - ME mládež LAT Tallin, Estónsko 25.-28.4.2025</t>
  </si>
  <si>
    <t>Marco Kmeťka</t>
  </si>
  <si>
    <t>CP 13010</t>
  </si>
  <si>
    <t>CP - Mgr. Edina Šebo Tóthová - Vedúca výpravy MS DISCO Grodzinsk, Poľsko 18.-23.6.2025</t>
  </si>
  <si>
    <t>Mgr. Edina Šebo Tóthová</t>
  </si>
  <si>
    <t>CP - Marco Kmeťka - ME mládež 10T Kišinev, Moldavsko 2.-5.5.2025</t>
  </si>
  <si>
    <t>CP 13011</t>
  </si>
  <si>
    <t>CP - Mgr. Linda Chrenová - ME LAT mládež tanečný pár Zubčáková, Beissel Talin, Estónsko 25.-27.4.2025</t>
  </si>
  <si>
    <t>Mgr. Linda Chrenová</t>
  </si>
  <si>
    <t>CP 13012</t>
  </si>
  <si>
    <t>CP - Ing. Dušan Gruľa - WDSF PD World Championship Standard Tokyo, Japonsko 23.-29.5.2022</t>
  </si>
  <si>
    <t>Ing. Dušan Gruľa</t>
  </si>
  <si>
    <t>CP 13013</t>
  </si>
  <si>
    <t>CP - Tomáš Tanka - MS U21 Brémy, Nemecko 6.-8.6.2025</t>
  </si>
  <si>
    <t>Tomáš Tanka</t>
  </si>
  <si>
    <t>Pavel Imre</t>
  </si>
  <si>
    <t>CP 13015</t>
  </si>
  <si>
    <t>CP - Marco Kmeťka - MS mládež 10T Brémy, Nemecko 5.-9.6.2025</t>
  </si>
  <si>
    <t>CP 13016</t>
  </si>
  <si>
    <t>CP - Ing. František Béreš - MS Lat Senior 3 Viedeň, Rakúsko 17.-19.7.2025</t>
  </si>
  <si>
    <t>Ing. František Béreš</t>
  </si>
  <si>
    <t>CP - Ing. František Béreš - MS Lat Senior 3 Viedeň, Rakúsko 17.-19.7.2025 - doplatok</t>
  </si>
  <si>
    <t>CP 13017</t>
  </si>
  <si>
    <t>CP - Mgr. Matej Chren, PhD. - MS Lat mládež Wuxi, Čína 14.-19.7.2025</t>
  </si>
  <si>
    <t>Mgr. Matej Chren, PhD.</t>
  </si>
  <si>
    <t>CP 13018</t>
  </si>
  <si>
    <t>CP - Tomáš Tanka - ME U21 Lyon, Francúzsko 14.-17.2.2025</t>
  </si>
  <si>
    <t>CP 13019</t>
  </si>
  <si>
    <t>CP - Milan Balažovjech - WDSF World Cup 10T dospelí Batumi, Gruzínsko 3.-6.7.2025</t>
  </si>
  <si>
    <t>Milan Balažovjech</t>
  </si>
  <si>
    <t>CP 13020</t>
  </si>
  <si>
    <t>CP - Ing. František Béreš - ME LAT Senior III Alicante, Španielsko 3.-8.10.2025</t>
  </si>
  <si>
    <t>CP 13021</t>
  </si>
  <si>
    <t>CP - Daniela Mazáčová - MS Showdance STT dospelí Brno, Česko 17.-19.10.2025</t>
  </si>
  <si>
    <t>Daniela Mazáčová</t>
  </si>
  <si>
    <t>CP 13022</t>
  </si>
  <si>
    <t>CP - Ing. Marián Orlický - WDSF MS Sen III STT Elblag, Poľsko 23.-26.10.2025</t>
  </si>
  <si>
    <t>Ing. Marián Orlický</t>
  </si>
  <si>
    <t>CP 13023</t>
  </si>
  <si>
    <t>CP - Vanessa Murajdová - MS ŠTT Dospelí Sibiu, Rumunsko 31.10.-3.11.2025</t>
  </si>
  <si>
    <t>CP 13024</t>
  </si>
  <si>
    <t>CP - Sean Bačiak - DSE Team Challenge Cup Sibiu, Rumunsko 31.10.-2.11.2025</t>
  </si>
  <si>
    <t>Sean Bačiak</t>
  </si>
  <si>
    <t>CP 13025</t>
  </si>
  <si>
    <t>CP - Marco Kmeťka - MS mládež STT Elblag, Poľsko 23.-25.10.2025</t>
  </si>
  <si>
    <t>CP 13026</t>
  </si>
  <si>
    <t>CP - Daniela Mazáčová - Team match DSE Sibiu, Rumunsko 30.10.-2.11.2025</t>
  </si>
  <si>
    <t>CP 13027</t>
  </si>
  <si>
    <t>CP - Marco Kmeťka - Team match nominácia SZTŠ Sibiu, Rumunsko 31.10.-2.11.2025</t>
  </si>
  <si>
    <t>CP 13028</t>
  </si>
  <si>
    <t>CP - Richard Sianta - WDSF MS Sen I STT Platja dAro, Španielsko 23.-26.10.2025</t>
  </si>
  <si>
    <t>Richard Sianta</t>
  </si>
  <si>
    <t>CP 13029</t>
  </si>
  <si>
    <t>CP - Ivan Benko - WDSF World Championship Sen III STT Elblag, Poľsko 23.-26.10.2025</t>
  </si>
  <si>
    <t>Ivan Benko</t>
  </si>
  <si>
    <t>CP 13030</t>
  </si>
  <si>
    <t>CP - Oliver Kuniak - WDSF Open Championship U21 STT Salaspils, Lotyšsko 13.-16.11.2025</t>
  </si>
  <si>
    <t>CP 13031</t>
  </si>
  <si>
    <t>CP - Patrik Buda - ME 10T Dospelí Rím, Taliansko 2.-6.10.2025</t>
  </si>
  <si>
    <t>CP 13032</t>
  </si>
  <si>
    <t>CP - Nina Melničáková - WDSF World Championship U21 STT Salaspils, Lotyšsko 14.-16.11.2025</t>
  </si>
  <si>
    <t>Nina Melničáková</t>
  </si>
  <si>
    <t>CP 13033</t>
  </si>
  <si>
    <t>CP - Patrik Buda - MS 10T Dospelí Sarajevo, Bosna a Hercegovina 28.-30.11.2025</t>
  </si>
  <si>
    <t>CP 13034</t>
  </si>
  <si>
    <t>CP - Lukáš Kupec - MS 10T Jun II Burgas 20.-23.11.2025</t>
  </si>
  <si>
    <t>Lukáš Kupec</t>
  </si>
  <si>
    <t>CP 13035</t>
  </si>
  <si>
    <t>CP - PhDr. Erika Brandnerová - Vedúca slovenskej výpravy IDO MS SHOW dance Castellanza, Taliansko 16.-24.11.2025</t>
  </si>
  <si>
    <t>PhDr. Erika Brandnerová</t>
  </si>
  <si>
    <t>CP 13036</t>
  </si>
  <si>
    <t>CP - Daniela Mazáčová - ME Showdance STT dospelí Zagreb, Chorvátsko 5.-7.12.2025</t>
  </si>
  <si>
    <t>CP 13037</t>
  </si>
  <si>
    <t>CP - Vladimír Klement - WDSF World Championship Disco Dance Blankenberge, Belgicko 21.-23.11.2025</t>
  </si>
  <si>
    <t>Vladimír Klement</t>
  </si>
  <si>
    <t>CP 13038</t>
  </si>
  <si>
    <t>CP - Miroslava Porubanová - MS Jazz Dance IDO De Panne, Belgicko 26.11-4.12.2025</t>
  </si>
  <si>
    <t>Miroslava Porubanová</t>
  </si>
  <si>
    <t>CP 13039</t>
  </si>
  <si>
    <t>CP - Andrej Teslík - Vedúci výpravy MS Hip Hop a popping Ljubljana, Slovinsko24.-29.10.2025</t>
  </si>
  <si>
    <t>Andrej Teslík</t>
  </si>
  <si>
    <t>DF 2025189</t>
  </si>
  <si>
    <t>1FVL-46067/2025</t>
  </si>
  <si>
    <t>Letenky Team Breaking Slovakia 27.-29.8.2025 Porto</t>
  </si>
  <si>
    <t>46301160</t>
  </si>
  <si>
    <t>ASIANA, spol. s r.o.</t>
  </si>
  <si>
    <t>DF 2025221</t>
  </si>
  <si>
    <t>0001FV001163/25</t>
  </si>
  <si>
    <t>Nákup pohárov na medzinárodnú súťaž ME Disco v termíne 16.-19.10.2025</t>
  </si>
  <si>
    <t>35774282</t>
  </si>
  <si>
    <t>Victory sport, spol. s r.o.</t>
  </si>
  <si>
    <t>DF 2025240</t>
  </si>
  <si>
    <t>2251126050</t>
  </si>
  <si>
    <t>Licencia za verejné použitie hudobných diel - Verejné súťažné a exhibičné podujatia ME Disco 16.-19.10.2025</t>
  </si>
  <si>
    <t>00178454</t>
  </si>
  <si>
    <t>Slovenský ochranný zväz autorský pre práva k hudobným dielam</t>
  </si>
  <si>
    <t>DF 2025232</t>
  </si>
  <si>
    <t>03/2025</t>
  </si>
  <si>
    <t>Realizácia osvetlenia ME Disco Nitra v termíne 16.-18.10.2025</t>
  </si>
  <si>
    <t>57189188</t>
  </si>
  <si>
    <t>DV AUDIO Rental s.r.o.</t>
  </si>
  <si>
    <t>DF 2025231</t>
  </si>
  <si>
    <t>1FVL-58303/2025</t>
  </si>
  <si>
    <t>Nákup letenky MS Breaking Tokio 8.-16.12.2025 - Tobias Kitta</t>
  </si>
  <si>
    <t>DF 2025266</t>
  </si>
  <si>
    <t>0001FV001521/25</t>
  </si>
  <si>
    <t>Nákup pohárov SUPERPOHÁR 6.12.2025 Spišská Nová Ves</t>
  </si>
  <si>
    <t>DF 2025273</t>
  </si>
  <si>
    <t>10202532          WE-176256       WE-176252      WE-176265       3542782-2025/IE  22274315         5354513212</t>
  </si>
  <si>
    <t>12.11.25 21.11.25 10.11.25 10.11.25 10.11.25 24.11.25 24.11.25</t>
  </si>
  <si>
    <t>Refundácia nákladov športovcov WDSF World Championship Disco Dance Blankenberge, Belgicko v dňoch 21.-23.11.2025</t>
  </si>
  <si>
    <t>World rock n roll confederation</t>
  </si>
  <si>
    <t>WRRC registračné poplatky na rok 2025 /12 tanečníkov/</t>
  </si>
  <si>
    <t>250034</t>
  </si>
  <si>
    <t>DF 2025022</t>
  </si>
  <si>
    <t>WRRC registračné poplatky na rok 2025 /16 tanečníkov/</t>
  </si>
  <si>
    <t>250037</t>
  </si>
  <si>
    <t>DF 2025021</t>
  </si>
  <si>
    <t>WRRC členský poplatok 2025</t>
  </si>
  <si>
    <t>DF 2025008</t>
  </si>
  <si>
    <t>International Dance Organization</t>
  </si>
  <si>
    <t>IDO registračný poplatok European Show Dance Championship /57 tanečníkov/</t>
  </si>
  <si>
    <t>R-06/25</t>
  </si>
  <si>
    <t>DF 2025133</t>
  </si>
  <si>
    <t>IDO členský registračný poplatok rozhodcovia na rok 2025</t>
  </si>
  <si>
    <t>A-26/25</t>
  </si>
  <si>
    <t>DF 2025134</t>
  </si>
  <si>
    <t>IDO členský poplatok na rok 2025</t>
  </si>
  <si>
    <t>M-32/25</t>
  </si>
  <si>
    <t>DF 2025033</t>
  </si>
  <si>
    <t>World Dance Sport Federation</t>
  </si>
  <si>
    <t>WDSF súťažný poplatok Šamorín 29.-30.11.2025</t>
  </si>
  <si>
    <t>WG-167642</t>
  </si>
  <si>
    <t>DF 2025195</t>
  </si>
  <si>
    <t>WDSF súťažný poplatok Košice 27.-28.9.2025</t>
  </si>
  <si>
    <t>WG-167576</t>
  </si>
  <si>
    <t>DF 2025180</t>
  </si>
  <si>
    <t>WDSF súťažný poplatok Košice 7.-8.6.2025</t>
  </si>
  <si>
    <t>WG-130102</t>
  </si>
  <si>
    <t>DF 2025061</t>
  </si>
  <si>
    <t>WDSF súťažný poplatok Trnava 17.-18.5.2025</t>
  </si>
  <si>
    <t>WG-116785</t>
  </si>
  <si>
    <t>DF 2025060</t>
  </si>
  <si>
    <t>WDSF členský poplatok na rok 2025</t>
  </si>
  <si>
    <t>WG-9757</t>
  </si>
  <si>
    <t>DF 2025007</t>
  </si>
  <si>
    <t>DanceSport Europe</t>
  </si>
  <si>
    <t>DSE členský ročný poplatok 2025</t>
  </si>
  <si>
    <t>IN-2025-038</t>
  </si>
  <si>
    <t>DF 2025018</t>
  </si>
  <si>
    <t>Univerzálny Dom Tanca o.z.</t>
  </si>
  <si>
    <t>42261813</t>
  </si>
  <si>
    <t>Prenájom priestorov pre kongres a školenie vedúcich klubov, trénerov a funkcionárov SZTŠ sekcie IDO a módnych tancov dňa 11.1.2025</t>
  </si>
  <si>
    <t>20250004</t>
  </si>
  <si>
    <t>DF 2025047</t>
  </si>
  <si>
    <t>COMPEK MEDICAL SERVICES, s.r.o.</t>
  </si>
  <si>
    <t>44710577</t>
  </si>
  <si>
    <t>Cortex analyzátor, cortex fľaša s kalibračným plynom</t>
  </si>
  <si>
    <t>25420112</t>
  </si>
  <si>
    <t>DF 2025114</t>
  </si>
  <si>
    <t>PAELA, s.r.o.</t>
  </si>
  <si>
    <t>52154874</t>
  </si>
  <si>
    <t>Nákup športové súpravy pre športovú reprezentáciu /56ks/</t>
  </si>
  <si>
    <t>2510040</t>
  </si>
  <si>
    <t>DF 2025235</t>
  </si>
  <si>
    <t>Martin Švehla</t>
  </si>
  <si>
    <t>54923867</t>
  </si>
  <si>
    <t>Práce na aktivácii a synchronizácii sčítacieho systému DANCEIT a vytvorenie doplňujúcich aplikácií pre súťažný systém sekcie IDO MT SZTŠ - 2. časť schválenej sumy</t>
  </si>
  <si>
    <t>20250011</t>
  </si>
  <si>
    <t>DF 2025203</t>
  </si>
  <si>
    <t>Práce na aktivácii a synchronizácii sčítacieho systému DANCEIT a vytvorenie doplňujúcich aplikácií pre súťažný systém sekcie IDO MT SZTŠ</t>
  </si>
  <si>
    <t>20250006</t>
  </si>
  <si>
    <t>DF 2025135</t>
  </si>
  <si>
    <t>BLUE BUDGIE SPOLKA Z OGRANICZONA ODPOWIEDZIALNOSCIA</t>
  </si>
  <si>
    <t>Použitie sčítacieho systému danceit.pl na súťažiach: UNLIMITED DANCE CUP Levice, Dancemotion SP DD a HH, GRIMMY Dance Cup, UNLIMITED DANCE CUP Vol.2, MSR street DEEP DanceLeague, MSR caribbean a SP DD, MSR ART, MSR Hip Hop, MSR DD, Unlimited International</t>
  </si>
  <si>
    <t>FV/13/2025</t>
  </si>
  <si>
    <t>DF 2025045</t>
  </si>
  <si>
    <t>ISTOG s.r.o.</t>
  </si>
  <si>
    <t>43981381</t>
  </si>
  <si>
    <t>Poradenstvo v oblasti regenerácie a jej vplyv na výkon športovcov</t>
  </si>
  <si>
    <t>250001</t>
  </si>
  <si>
    <t>DF 2025245</t>
  </si>
  <si>
    <t>Štúdio T s. r. o.</t>
  </si>
  <si>
    <t>56860358</t>
  </si>
  <si>
    <t>Školenie vedúcich súťaží a tajomníkov sekcie tanečného športu Nitra 22.7.2025</t>
  </si>
  <si>
    <t>18/2025</t>
  </si>
  <si>
    <t>DF 2025186</t>
  </si>
  <si>
    <t>Mgr. Daniel Bachleda</t>
  </si>
  <si>
    <t>57086966</t>
  </si>
  <si>
    <t>Vyhotovenie skrípt - podklady pre vzdelávanie trénerov III. Stupňa - Základy Breakingu, Fyziologické a biochemické zaáklady, Rozvoj pohybových schopností a techniky, Komplexná príprava trénera a tanečníka</t>
  </si>
  <si>
    <t>003</t>
  </si>
  <si>
    <t>DF 2025217</t>
  </si>
  <si>
    <t>Premium Dancesport Academy s.r.o.</t>
  </si>
  <si>
    <t>56549814</t>
  </si>
  <si>
    <t xml:space="preserve">Konzultácie záverečných prác trénerov 3. kvalifikačného stupňa </t>
  </si>
  <si>
    <t>202506</t>
  </si>
  <si>
    <t>DF 2025249</t>
  </si>
  <si>
    <t>Príprava rozhodcovských testov na rozhodcovské skúšky dňa 17.11.2025 (2ks), oprava testov</t>
  </si>
  <si>
    <t>17112025</t>
  </si>
  <si>
    <t>DF 2025243</t>
  </si>
  <si>
    <t>Ing. Eduard Slimák</t>
  </si>
  <si>
    <t>40016242</t>
  </si>
  <si>
    <t>Príprava rozhodcovských testov na rozhodcovské skúšky dňa 20.12.2025 (2ks), oprava testov</t>
  </si>
  <si>
    <t>20250044</t>
  </si>
  <si>
    <t>DF 2025284</t>
  </si>
  <si>
    <t>Trénerská činnosť športového odborníka /2hodiny/</t>
  </si>
  <si>
    <t>26112025</t>
  </si>
  <si>
    <t>DF 2025250</t>
  </si>
  <si>
    <t>Mgr. Milan Špánik, PhD.</t>
  </si>
  <si>
    <t>52386261</t>
  </si>
  <si>
    <t>Činnosť športového odborníka počas vzdelávania trénerov 3.kvalifikačného stupňa dňa 16.11.2025</t>
  </si>
  <si>
    <t>202524</t>
  </si>
  <si>
    <t>DF 2025242</t>
  </si>
  <si>
    <t>Činnosť športového odborníka počas vzdelávania trénerov 3.kvalifikačného stupňa v dňoch 11.-12.10.2025</t>
  </si>
  <si>
    <t>202521</t>
  </si>
  <si>
    <t>DF 2025226</t>
  </si>
  <si>
    <t>Prednáška počas vzdelávania trénerov III. Stupňa v termíne 6.-7.9.2025</t>
  </si>
  <si>
    <t>10092025</t>
  </si>
  <si>
    <t>DF 2025214</t>
  </si>
  <si>
    <t>Činnosť športového odborníka počas vzdelávania trénerov 3. kvalifikačného stupňa 17.2. /2 hodiny/, 18.5.2025 /4 hodiny/, 29.6.2025 /3 hodiny/</t>
  </si>
  <si>
    <t>002</t>
  </si>
  <si>
    <t>DF 2025213</t>
  </si>
  <si>
    <t>Olivino s.r.o.</t>
  </si>
  <si>
    <t>53868641</t>
  </si>
  <si>
    <t>Činnosť športového odborníka počas vzdelávania trénerov 3.kvalifikačného stupňa dňa 6.-7.9.2025</t>
  </si>
  <si>
    <t>00225</t>
  </si>
  <si>
    <t>DF 2025222</t>
  </si>
  <si>
    <t>Dancesport Production, spol. s r.o.</t>
  </si>
  <si>
    <t>36463922</t>
  </si>
  <si>
    <t>Lektor vzdelávanie trénerov III. Stupňa v termíne 6.-7.8.2025 /16 hodín/, príprava testov, oprava testov, konzultácie k záverečným prácam</t>
  </si>
  <si>
    <t>DF 2025252</t>
  </si>
  <si>
    <t>grazie s.r.o.</t>
  </si>
  <si>
    <t>51797097</t>
  </si>
  <si>
    <t>Prednáška pre 3. kvalifikačný stupeň tréner v TŠ - Latinskoamerické tance pre vrcholový šport 28.-29.6.2025</t>
  </si>
  <si>
    <t>02072025</t>
  </si>
  <si>
    <t>DF 2025199</t>
  </si>
  <si>
    <t xml:space="preserve">Skúšajúci počas skúšok III. Stupňa </t>
  </si>
  <si>
    <t>00325</t>
  </si>
  <si>
    <t>DF 2025233</t>
  </si>
  <si>
    <t>Lektor vzdelávanie trénerov III. Stupňa v termínoch 29.-30.3.2025 /6 hodín/, 12.-13.4.2025 /11 hodín/, 28.-29.6.2025 /20 hodín/</t>
  </si>
  <si>
    <t>001</t>
  </si>
  <si>
    <t>DF 2025176</t>
  </si>
  <si>
    <t>Šárka Ondrišová</t>
  </si>
  <si>
    <t>56250223</t>
  </si>
  <si>
    <t>Lektorská činnosť disciplíny IDO a módne tanečné štýly, vzdelávanie trénerov 3. kvalifikačného stupňa dňa 29.6.2025 /10 hodín/</t>
  </si>
  <si>
    <t>202523</t>
  </si>
  <si>
    <t>DF 2025166</t>
  </si>
  <si>
    <t>Dance Direction</t>
  </si>
  <si>
    <t>52686779</t>
  </si>
  <si>
    <t>Prednáška vrámci vzdelávania trénerov 3. kvalifikačného stupňa 13.4.2025 /4hodiny/</t>
  </si>
  <si>
    <t>2025501</t>
  </si>
  <si>
    <t>DF 2025120</t>
  </si>
  <si>
    <t>Docentertain s. r. o.</t>
  </si>
  <si>
    <t>53262875</t>
  </si>
  <si>
    <t>Prednáška vrámci vzdelávania trénerov 3. kvalifikačného stupňa 12.4.2025</t>
  </si>
  <si>
    <t>202510</t>
  </si>
  <si>
    <t>DF 2025084</t>
  </si>
  <si>
    <t>Róbert Pavlík</t>
  </si>
  <si>
    <t>52585719</t>
  </si>
  <si>
    <t>Prednáška vrámci vzdelávania trénerov 3. kvalifikačného stupňa 12.4.2025 /4hodiny/</t>
  </si>
  <si>
    <t>DF 2025087</t>
  </si>
  <si>
    <t>Lektorská činnosť na vzdelávaní trénerov III. Stupňa dňa 12.4.2025 /3 hodiny/</t>
  </si>
  <si>
    <t>DF 2025086</t>
  </si>
  <si>
    <t>doc. Mgr. Matej Chren, PhD.</t>
  </si>
  <si>
    <t>44697309</t>
  </si>
  <si>
    <t>Lektorská činnosť na vzdelávaní trénerov III. Stupňa dňa 29.3.2025 /4 hodiny/</t>
  </si>
  <si>
    <t>202507</t>
  </si>
  <si>
    <t>DF 2025095</t>
  </si>
  <si>
    <t>Branislav Eliáš - BJ</t>
  </si>
  <si>
    <t>44725001</t>
  </si>
  <si>
    <t>Lektor vzdelávanie trénerov III. Stupňa dňa 30.3.2025 /3 hodiny/</t>
  </si>
  <si>
    <t>202522</t>
  </si>
  <si>
    <t>DF 2025220</t>
  </si>
  <si>
    <t>MNK s.r.o.</t>
  </si>
  <si>
    <t>47436336</t>
  </si>
  <si>
    <t>OF25020</t>
  </si>
  <si>
    <t>DF 2025077</t>
  </si>
  <si>
    <t>Univerzita Komenského v Bratislave</t>
  </si>
  <si>
    <t>00397865</t>
  </si>
  <si>
    <t>Vzdelávanie trénerov tanečného športu III- stupňa /9 trénerov/ v termíne 18.2.2025</t>
  </si>
  <si>
    <t>3250000854</t>
  </si>
  <si>
    <t>DF 2025048</t>
  </si>
  <si>
    <t>Lektorská činnosť na školení trénerov III. Stupňa IDO a Breaking v termíne 19.1.2025 /11hodín/</t>
  </si>
  <si>
    <t>20250001</t>
  </si>
  <si>
    <t>DF 2025062</t>
  </si>
  <si>
    <t>Činnosť športového odborníka počas vzdelávania trénerov 3.kvalifikačného stupňa dňa 18.1.2025</t>
  </si>
  <si>
    <t>202502</t>
  </si>
  <si>
    <t>DF 2025011</t>
  </si>
  <si>
    <t>Gabriel Buzgó</t>
  </si>
  <si>
    <t>50943529</t>
  </si>
  <si>
    <t>Odborná konzultácia a trénerská činnosť dňa 11.1.2025</t>
  </si>
  <si>
    <t>20250103</t>
  </si>
  <si>
    <t>DF 2025025</t>
  </si>
  <si>
    <t>Klinika Junácka a.s.</t>
  </si>
  <si>
    <t>54205018</t>
  </si>
  <si>
    <t>Telovýchovná prehliadka - reprezentácia sekcie Breaking SZTŠ - Kitta, Belobradová</t>
  </si>
  <si>
    <t>250100012</t>
  </si>
  <si>
    <t>DF 2025073</t>
  </si>
  <si>
    <t>Letenky rozhodcov MSR 10T Bratislava 21.-23.3.2025</t>
  </si>
  <si>
    <t>1FVL-8977/2025</t>
  </si>
  <si>
    <t>DF 2025031</t>
  </si>
  <si>
    <t>Nákup pohárov a medailí na súťaž MSR 10T 2025</t>
  </si>
  <si>
    <t>0001FV000277/25</t>
  </si>
  <si>
    <t>DF 2025069</t>
  </si>
  <si>
    <t>Solus Dance Academy</t>
  </si>
  <si>
    <t>51447151</t>
  </si>
  <si>
    <t>Organizačné zabezpečenie Tanečného kongresu dňa 9.3.2025 Poprad</t>
  </si>
  <si>
    <t>20250301</t>
  </si>
  <si>
    <t>DF 2025168</t>
  </si>
  <si>
    <t>Pomoc pri organizácii tanečného kongresu dňa 9.3.2025 Poprad</t>
  </si>
  <si>
    <t>DF 2025065</t>
  </si>
  <si>
    <t>Nákup pohárov a medailí na súťaž MSR ŠTT 2025</t>
  </si>
  <si>
    <t>1000025425</t>
  </si>
  <si>
    <t>DF 2025058</t>
  </si>
  <si>
    <t>Velo s. r. o.</t>
  </si>
  <si>
    <t>54684901</t>
  </si>
  <si>
    <t>Spracovanie dát zo súťaže MSR ŠTT 2025 Poprad</t>
  </si>
  <si>
    <t>250100002</t>
  </si>
  <si>
    <t>DF 2025056</t>
  </si>
  <si>
    <t>Ing. Stella Víťazková</t>
  </si>
  <si>
    <t>41051441</t>
  </si>
  <si>
    <t>Sčítavanie a vedenie súťaže MSR ŠTT 8.3.2025 Poprad</t>
  </si>
  <si>
    <t>4/2025</t>
  </si>
  <si>
    <t>DF 2025066</t>
  </si>
  <si>
    <t>Vedenie súťaže v tanečnom športe MSR ŠTT 8.3.2025 Poprad</t>
  </si>
  <si>
    <t>3/2025</t>
  </si>
  <si>
    <t>DF 2025090</t>
  </si>
  <si>
    <t>Kvetoslava Štrbová</t>
  </si>
  <si>
    <t>11834293</t>
  </si>
  <si>
    <t>Rozhodovanie na súťaži v tanečnom športe MSR ŠTT 8.3.2025 Poprad</t>
  </si>
  <si>
    <t>2025002</t>
  </si>
  <si>
    <t>DF 2025149</t>
  </si>
  <si>
    <t>TK TRAINING &amp; COACHING s.r.o.</t>
  </si>
  <si>
    <t>55422292</t>
  </si>
  <si>
    <t>2025004</t>
  </si>
  <si>
    <t>DF 2025068</t>
  </si>
  <si>
    <t>02032025</t>
  </si>
  <si>
    <t>DF 2025064</t>
  </si>
  <si>
    <t>Milan Špánik</t>
  </si>
  <si>
    <t>11919582</t>
  </si>
  <si>
    <t>2025005</t>
  </si>
  <si>
    <t>DF 2025051</t>
  </si>
  <si>
    <t>Viktor Vadkerti Tanečná škola VIVA</t>
  </si>
  <si>
    <t>37610660</t>
  </si>
  <si>
    <t>2503001</t>
  </si>
  <si>
    <t>DF 2025053</t>
  </si>
  <si>
    <t>Ing. Mária Pristašová</t>
  </si>
  <si>
    <t>55367305</t>
  </si>
  <si>
    <t>Služby tajomníka na súťaži v tanečnom športe MSR ŠTT 8.3.2025 Poprad</t>
  </si>
  <si>
    <t>DF 2025052</t>
  </si>
  <si>
    <t>44637705</t>
  </si>
  <si>
    <t>04/2025</t>
  </si>
  <si>
    <t>DF 2025057</t>
  </si>
  <si>
    <t>M3 group, s. r. o.</t>
  </si>
  <si>
    <t>45002215</t>
  </si>
  <si>
    <t>Ubytovanie rozhodcov počas súťaže MSR ŠTT 2025 v Poprade</t>
  </si>
  <si>
    <t>2025000203</t>
  </si>
  <si>
    <t>DF 2025055</t>
  </si>
  <si>
    <t>Letenky rozhodcov MSR STT 2025 Poprad 7.-9.3.2025</t>
  </si>
  <si>
    <t>1FVL-8000/2025</t>
  </si>
  <si>
    <t>DF 2025024</t>
  </si>
  <si>
    <t>Finančný príspevok na pohárovú súťaž SHOW YOUR FLOW disciplína hip hop dňa 9.2.2025 Martin</t>
  </si>
  <si>
    <t>25010</t>
  </si>
  <si>
    <t>DF 2025158</t>
  </si>
  <si>
    <t xml:space="preserve">Nákup pohárov a medailí na súťaž MSR LAT 2025 </t>
  </si>
  <si>
    <t>0001FV000097/25</t>
  </si>
  <si>
    <t>DF 2025042</t>
  </si>
  <si>
    <t>Spracovanie dát zo súťaže MSR LAT 2025 Trenčín</t>
  </si>
  <si>
    <t>250100001</t>
  </si>
  <si>
    <t>DF 2025036</t>
  </si>
  <si>
    <t>Sčítavanie súťaže MSR LAT 1.2.2025 Trenčín</t>
  </si>
  <si>
    <t>2/2025</t>
  </si>
  <si>
    <t>DF 2025059</t>
  </si>
  <si>
    <t>Vedenie súťaže MSR LAT Trenčín 1.2.2025</t>
  </si>
  <si>
    <t>2025001</t>
  </si>
  <si>
    <t>DF 2025148</t>
  </si>
  <si>
    <t>Rozhodovanie na súťaži v tanečnom športe MSR LAT 1.2.2025 Trenčín</t>
  </si>
  <si>
    <t>1/2025</t>
  </si>
  <si>
    <t>DF 2025089</t>
  </si>
  <si>
    <t>Tomáš Surovec</t>
  </si>
  <si>
    <t>43008909</t>
  </si>
  <si>
    <t>DF 2025050</t>
  </si>
  <si>
    <t>02022025</t>
  </si>
  <si>
    <t>DF 2025049</t>
  </si>
  <si>
    <t>20250003</t>
  </si>
  <si>
    <t>DF 2025030</t>
  </si>
  <si>
    <t>Dance Academy</t>
  </si>
  <si>
    <t>51189691</t>
  </si>
  <si>
    <t>DF 2025035</t>
  </si>
  <si>
    <t>Služby tajomníka na tanečnej súťaži MSR LAT dňa 1.2.2025 Trenčín</t>
  </si>
  <si>
    <t>DF 2025029</t>
  </si>
  <si>
    <t>Tanečný klub Dukla Trenčín</t>
  </si>
  <si>
    <t>37912828</t>
  </si>
  <si>
    <t>Príspevok na prenájom haly pri organizovaní MSR LAT 1.2.2025 v Trenčíne</t>
  </si>
  <si>
    <t>DF 2025027</t>
  </si>
  <si>
    <t>Hotel Magnus, s. r. o.</t>
  </si>
  <si>
    <t>55758185</t>
  </si>
  <si>
    <t>Ubytovanie rozhodcov počas súťaže MSR LAT 2025 v Trenčíne</t>
  </si>
  <si>
    <t>250100038</t>
  </si>
  <si>
    <t>DF 2025020</t>
  </si>
  <si>
    <t>Letenky rozhodcov MSR LAT 2025 Trenčín 1.2.2025</t>
  </si>
  <si>
    <t>1FVL-3883/2025</t>
  </si>
  <si>
    <t>DF 2025012</t>
  </si>
  <si>
    <t>Nákup pohárov a medailí na súťaž MSR art IDO MT 16.-18.5.2025</t>
  </si>
  <si>
    <t>0001FV000522/25</t>
  </si>
  <si>
    <t>DF 2025097</t>
  </si>
  <si>
    <t>Autorská odmena za licenciu na verejné použitie hudobných diel - verejné súťažné a exhibičné podujatia - MSR Show, jazz, moderna 16.-18.5.2025</t>
  </si>
  <si>
    <t>2251115490</t>
  </si>
  <si>
    <t>DF 2025159</t>
  </si>
  <si>
    <t>Spracovanie dát zo súťaže MSR plesové choreografie, showdance a exhibície 2025</t>
  </si>
  <si>
    <t>250100008</t>
  </si>
  <si>
    <t>DF 2025104</t>
  </si>
  <si>
    <t>Nákup pohárov a medailí na súťaž MSR plesové choreografie 2025 Žiar nad Hronom</t>
  </si>
  <si>
    <t>0001FV000690/25</t>
  </si>
  <si>
    <t>DF 2025136</t>
  </si>
  <si>
    <t>Služby tajomníka na tanečnej súťaži MSR plesové choreografie a exhibície Žiar nad Hronom 10.5.2025</t>
  </si>
  <si>
    <t>2025009</t>
  </si>
  <si>
    <t>DF 2025117</t>
  </si>
  <si>
    <t>Rozhodovanie na súťaži MSR plesové choreografie Žiar nad Hronom dňa 10.5.2025</t>
  </si>
  <si>
    <t>202509</t>
  </si>
  <si>
    <t>DF 2025129</t>
  </si>
  <si>
    <t>TŠC Tempo Kežmarok</t>
  </si>
  <si>
    <t>37879677</t>
  </si>
  <si>
    <t>22/2025</t>
  </si>
  <si>
    <t>DF 2025115</t>
  </si>
  <si>
    <t>Tanečné Centrum Eleganza</t>
  </si>
  <si>
    <t>1005/2025</t>
  </si>
  <si>
    <t>DF 2025146</t>
  </si>
  <si>
    <t>03052025</t>
  </si>
  <si>
    <t>DF 2025116</t>
  </si>
  <si>
    <t>FA2025007</t>
  </si>
  <si>
    <t>DF 2025121</t>
  </si>
  <si>
    <t>Rozhodovanie na súťaži MSR plesové choreografie dňa 10.5.2025</t>
  </si>
  <si>
    <t>DF 2025119</t>
  </si>
  <si>
    <t>UNCLE, s.r.o.</t>
  </si>
  <si>
    <t>44461402</t>
  </si>
  <si>
    <t>Rozhodovanie na súťaži MSR plesové choreografie, showdance a exhibicie</t>
  </si>
  <si>
    <t>00222025</t>
  </si>
  <si>
    <t>DF 2025107</t>
  </si>
  <si>
    <t>Finančný príspevok refundácia nákladov na MSR street a disco show a celoslovenskú súťaž DDL, Martin v termíne 26.-27.4.2025</t>
  </si>
  <si>
    <t>10202507      2025025</t>
  </si>
  <si>
    <t>DF 2025202</t>
  </si>
  <si>
    <t>Vedenie súťaže v tanečnom športe MSR plesové choreografie Žiar nad Hronom 10.5.2025</t>
  </si>
  <si>
    <t>12/2025</t>
  </si>
  <si>
    <t>DF 2025110</t>
  </si>
  <si>
    <t>Nákup pohárov a medailí na súťaž MSR karibské tance a SP DD IDO MT 2. a 4.5.2025</t>
  </si>
  <si>
    <t>0001FV000516/25</t>
  </si>
  <si>
    <t>DF 2025096</t>
  </si>
  <si>
    <t>Monika Šimeková</t>
  </si>
  <si>
    <t>CP - Monika Šimeková - kongres a školenie Bratislava 10.-11.1.2025</t>
  </si>
  <si>
    <t>CP 7001</t>
  </si>
  <si>
    <t>Stanislav Kočiš</t>
  </si>
  <si>
    <t>CP - Stanislav Kočiš - športové sústredenie Dunajská Streda 31.5.2025</t>
  </si>
  <si>
    <t>CP 7014</t>
  </si>
  <si>
    <t>Miroslav Lalík</t>
  </si>
  <si>
    <t>CP - Miroslav Lalík - športové sústredenie Dunajská Streda, 31.5.2025</t>
  </si>
  <si>
    <t>CP 7016</t>
  </si>
  <si>
    <t>DF 2025305</t>
  </si>
  <si>
    <t>61-10/25</t>
  </si>
  <si>
    <t>IDO ročný registračný poplatok MS HH 2025 Ľubľana, Slovinsko /354 tanečníkov/</t>
  </si>
  <si>
    <t>DF 2025103</t>
  </si>
  <si>
    <t>11/2025/23</t>
  </si>
  <si>
    <t>Nákup tričiek pre reprezentantov /170ks/</t>
  </si>
  <si>
    <t>35917601</t>
  </si>
  <si>
    <t>LOGART s.r.o.</t>
  </si>
  <si>
    <t>Ladislav Ruppeldt</t>
  </si>
  <si>
    <t>CP - Ladislav Ruppeldt - Prezídium SZTŠ Vígľaš 9.-10.12.2025</t>
  </si>
  <si>
    <t>CP 8011</t>
  </si>
  <si>
    <t>Mgr. Andrea Cibulová</t>
  </si>
  <si>
    <t>CP - Mgr. Andrea Cibulová - Prezídium SZTŠ Vígľaš 9.-10.12.2025</t>
  </si>
  <si>
    <t>CP 8010</t>
  </si>
  <si>
    <t>PhDr. Hana Švehlová</t>
  </si>
  <si>
    <t>CP - PhDr. Hana Švehlová - Rokovanie prezídia SZTŠ Vígľaš 9.-10.12.2025</t>
  </si>
  <si>
    <t>CP 8009</t>
  </si>
  <si>
    <t>Anton Plesnivý</t>
  </si>
  <si>
    <t>CP - Anton Plesnivý - Prezídium SZTŠ Vígľaš 9.-10.12.2025</t>
  </si>
  <si>
    <t>CP 8008</t>
  </si>
  <si>
    <t>Miroslav Balún</t>
  </si>
  <si>
    <t>CP - Miroslav Balún - Prezídium SZTŠ Vígľaš 9.-10.12.2025</t>
  </si>
  <si>
    <t>CP 8007</t>
  </si>
  <si>
    <t>CP - Michaela Masárová - Zasadnutie súťažného úseku Žiar nad Hronom 30.10.2025</t>
  </si>
  <si>
    <t>CP 8006</t>
  </si>
  <si>
    <t>a - príspevok uznaným športom</t>
  </si>
  <si>
    <t>Kontaktná osoba zodpovedná za vyplnený formulár
meno a priezvisko: Peter Ivanič
e-mail: prezident@szts.sk
tel. kontakt (mobil):0905 245 008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</si>
</sst>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1">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164" fontId="1" fillId="3" borderId="0" xfId="0" applyNumberFormat="1" applyFont="1" applyFill="1" applyAlignment="1" applyProtection="1">
      <alignment horizontal="right" vertical="top" wrapText="1"/>
      <protection locked="0"/>
    </xf>
    <xf numFmtId="49" fontId="1" fillId="3" borderId="0" xfId="0" applyNumberFormat="1" applyFont="1" applyFill="1" applyAlignment="1" applyProtection="1">
      <alignment horizontal="lef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76" val="6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65" customHeight="1" x14ac:dyDescent="0.25">
      <c r="A1" s="307" t="s">
        <v>0</v>
      </c>
      <c r="C1" s="317"/>
      <c r="D1" s="317"/>
    </row>
    <row r="2" spans="1:4" s="18" customFormat="1" ht="19.350000000000001"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1354</v>
      </c>
      <c r="C6" s="205"/>
      <c r="D6" s="205"/>
    </row>
    <row r="7" spans="1:4" s="18" customFormat="1" ht="15" customHeight="1" x14ac:dyDescent="0.25">
      <c r="A7" s="295" t="s">
        <v>4</v>
      </c>
      <c r="C7" s="205"/>
      <c r="D7" s="205"/>
    </row>
    <row r="8" spans="1:4" s="18" customFormat="1" ht="15" customHeight="1" x14ac:dyDescent="0.25">
      <c r="A8" s="269" t="s">
        <v>1355</v>
      </c>
      <c r="C8" s="205"/>
      <c r="D8" s="205"/>
    </row>
    <row r="9" spans="1:4" s="18" customFormat="1" ht="15" customHeight="1" x14ac:dyDescent="0.25">
      <c r="A9" s="269" t="s">
        <v>1356</v>
      </c>
      <c r="C9" s="205"/>
      <c r="D9" s="205"/>
    </row>
    <row r="10" spans="1:4" s="18" customFormat="1" ht="15.75" customHeight="1" x14ac:dyDescent="0.25">
      <c r="A10" s="295" t="s">
        <v>1357</v>
      </c>
      <c r="C10" s="205"/>
      <c r="D10" s="205"/>
    </row>
    <row r="11" spans="1:4" s="18" customFormat="1" ht="42.75" customHeight="1" x14ac:dyDescent="0.25">
      <c r="A11" s="295" t="s">
        <v>1358</v>
      </c>
      <c r="C11" s="205"/>
      <c r="D11" s="205"/>
    </row>
    <row r="12" spans="1:4" s="18" customFormat="1" ht="20.399999999999999" customHeight="1" x14ac:dyDescent="0.25">
      <c r="A12" s="303" t="s">
        <v>1377</v>
      </c>
      <c r="C12" s="205"/>
      <c r="D12" s="205"/>
    </row>
    <row r="13" spans="1:4" s="18" customFormat="1" ht="23.4" customHeight="1" x14ac:dyDescent="0.25">
      <c r="A13" s="308"/>
      <c r="C13" s="205"/>
      <c r="D13" s="205"/>
    </row>
    <row r="14" spans="1:4" s="18" customFormat="1" ht="17.399999999999999" x14ac:dyDescent="0.25">
      <c r="A14" s="309" t="s">
        <v>5</v>
      </c>
      <c r="C14" s="205"/>
      <c r="D14" s="205"/>
    </row>
    <row r="15" spans="1:4" ht="16.350000000000001" customHeight="1" x14ac:dyDescent="0.25">
      <c r="A15" s="127"/>
      <c r="C15" s="21"/>
    </row>
    <row r="16" spans="1:4" ht="316.8" x14ac:dyDescent="0.25">
      <c r="A16" s="297" t="s">
        <v>6</v>
      </c>
      <c r="C16" s="21"/>
    </row>
    <row r="17" spans="1:4" ht="17.399999999999999" customHeight="1" x14ac:dyDescent="0.25">
      <c r="A17" s="21"/>
      <c r="C17" s="21"/>
    </row>
    <row r="18" spans="1:4" ht="226.35" customHeight="1" x14ac:dyDescent="0.25">
      <c r="A18" s="297" t="s">
        <v>7</v>
      </c>
      <c r="B18" s="257"/>
      <c r="C18" s="21"/>
    </row>
    <row r="19" spans="1:4" ht="30.6" customHeight="1" x14ac:dyDescent="0.25">
      <c r="A19" s="21"/>
      <c r="B19" s="257"/>
      <c r="C19" s="21"/>
    </row>
    <row r="20" spans="1:4" ht="26.25" customHeight="1" x14ac:dyDescent="0.25">
      <c r="A20" s="298" t="s">
        <v>8</v>
      </c>
      <c r="C20" s="21"/>
    </row>
    <row r="21" spans="1:4" ht="39.6" x14ac:dyDescent="0.25">
      <c r="A21" s="19" t="s">
        <v>9</v>
      </c>
      <c r="C21" s="318"/>
      <c r="D21" s="318"/>
    </row>
    <row r="22" spans="1:4" x14ac:dyDescent="0.25">
      <c r="C22" s="319"/>
      <c r="D22" s="318"/>
    </row>
    <row r="23" spans="1:4" ht="66" x14ac:dyDescent="0.25">
      <c r="A23" s="23" t="s">
        <v>1378</v>
      </c>
      <c r="C23" s="255"/>
      <c r="D23" s="256"/>
    </row>
    <row r="24" spans="1:4" ht="12.75" customHeight="1" x14ac:dyDescent="0.25">
      <c r="C24" s="315"/>
      <c r="D24" s="316"/>
    </row>
    <row r="25" spans="1:4" ht="29.4" customHeight="1" x14ac:dyDescent="0.25">
      <c r="A25" s="23" t="s">
        <v>10</v>
      </c>
    </row>
    <row r="26" spans="1:4" ht="13.6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1359</v>
      </c>
    </row>
    <row r="32" spans="1:4" ht="12.6" customHeight="1" x14ac:dyDescent="0.25"/>
    <row r="33" spans="1:3" ht="15.75" customHeight="1" x14ac:dyDescent="0.25">
      <c r="A33" s="19" t="s">
        <v>1360</v>
      </c>
    </row>
    <row r="34" spans="1:3" ht="12.6" customHeight="1" x14ac:dyDescent="0.25"/>
    <row r="35" spans="1:3" ht="52.8" x14ac:dyDescent="0.25">
      <c r="A35" s="19" t="s">
        <v>1362</v>
      </c>
    </row>
    <row r="36" spans="1:3" ht="12" customHeight="1" x14ac:dyDescent="0.25"/>
    <row r="37" spans="1:3" ht="26.4" x14ac:dyDescent="0.25">
      <c r="A37" s="271" t="s">
        <v>1361</v>
      </c>
    </row>
    <row r="39" spans="1:3" ht="79.2" x14ac:dyDescent="0.25">
      <c r="A39" s="23" t="s">
        <v>1363</v>
      </c>
    </row>
    <row r="40" spans="1:3" ht="12.75" customHeight="1" x14ac:dyDescent="0.25"/>
    <row r="41" spans="1:3" ht="26.4" x14ac:dyDescent="0.25">
      <c r="A41" s="19" t="s">
        <v>13</v>
      </c>
    </row>
    <row r="42" spans="1:3" ht="12.75" customHeight="1" x14ac:dyDescent="0.25"/>
    <row r="43" spans="1:3" ht="81.75" customHeight="1" x14ac:dyDescent="0.25">
      <c r="A43" s="293" t="s">
        <v>14</v>
      </c>
      <c r="C43" s="22"/>
    </row>
    <row r="44" spans="1:3" ht="64.5" customHeight="1" x14ac:dyDescent="0.25">
      <c r="A44" s="299" t="s">
        <v>1364</v>
      </c>
      <c r="C44" s="22"/>
    </row>
    <row r="45" spans="1:3" ht="12.75" customHeight="1" x14ac:dyDescent="0.25">
      <c r="A45" s="292"/>
      <c r="C45" s="22"/>
    </row>
    <row r="46" spans="1:3" ht="41.4" customHeight="1" x14ac:dyDescent="0.25">
      <c r="A46" s="300" t="s">
        <v>15</v>
      </c>
      <c r="C46" s="22"/>
    </row>
    <row r="47" spans="1:3" ht="11.4" customHeight="1" x14ac:dyDescent="0.25"/>
    <row r="48" spans="1:3" x14ac:dyDescent="0.25">
      <c r="A48" s="301" t="s">
        <v>1365</v>
      </c>
    </row>
    <row r="49" spans="1:1" ht="12" customHeight="1" x14ac:dyDescent="0.25"/>
    <row r="50" spans="1:1" ht="39.6" x14ac:dyDescent="0.25">
      <c r="A50" s="19" t="s">
        <v>1366</v>
      </c>
    </row>
    <row r="51" spans="1:1" ht="12.75" customHeight="1" x14ac:dyDescent="0.25"/>
    <row r="52" spans="1:1" ht="79.2" x14ac:dyDescent="0.25">
      <c r="A52" s="19" t="s">
        <v>1367</v>
      </c>
    </row>
    <row r="53" spans="1:1" ht="12.75" customHeight="1" x14ac:dyDescent="0.25"/>
    <row r="54" spans="1:1" ht="39.6" x14ac:dyDescent="0.25">
      <c r="A54" s="19" t="s">
        <v>1368</v>
      </c>
    </row>
    <row r="56" spans="1:1" x14ac:dyDescent="0.25">
      <c r="A56" s="19" t="s">
        <v>16</v>
      </c>
    </row>
    <row r="58" spans="1:1" x14ac:dyDescent="0.25">
      <c r="A58" s="19" t="s">
        <v>17</v>
      </c>
    </row>
    <row r="60" spans="1:1" ht="121.65" customHeight="1" x14ac:dyDescent="0.25">
      <c r="A60" s="23" t="s">
        <v>1369</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1370</v>
      </c>
    </row>
    <row r="66" spans="1:1" ht="93.6" customHeight="1" x14ac:dyDescent="0.25">
      <c r="A66" s="23" t="s">
        <v>20</v>
      </c>
    </row>
    <row r="68" spans="1:1" ht="17.399999999999999" x14ac:dyDescent="0.25">
      <c r="A68" s="258" t="s">
        <v>21</v>
      </c>
    </row>
    <row r="70" spans="1:1" ht="174.6" customHeight="1" x14ac:dyDescent="0.25">
      <c r="A70" s="259" t="s">
        <v>22</v>
      </c>
    </row>
    <row r="71" spans="1:1" ht="13.35" customHeight="1" x14ac:dyDescent="0.25">
      <c r="A71" s="259"/>
    </row>
    <row r="72" spans="1:1" ht="173.4" customHeight="1" x14ac:dyDescent="0.25">
      <c r="A72" s="310" t="s">
        <v>1388</v>
      </c>
    </row>
    <row r="73" spans="1:1" ht="39.6" x14ac:dyDescent="0.25">
      <c r="A73" s="23" t="s">
        <v>1389</v>
      </c>
    </row>
    <row r="74" spans="1:1" x14ac:dyDescent="0.25">
      <c r="A74" s="25" t="s">
        <v>23</v>
      </c>
    </row>
    <row r="75" spans="1:1" ht="61.6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4"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1379</v>
      </c>
    </row>
    <row r="96" spans="1:2" x14ac:dyDescent="0.25">
      <c r="A96" s="23"/>
    </row>
    <row r="97" spans="1:4" x14ac:dyDescent="0.25">
      <c r="A97" s="260" t="s">
        <v>40</v>
      </c>
    </row>
    <row r="98" spans="1:4" ht="68.400000000000006" customHeight="1" x14ac:dyDescent="0.25">
      <c r="A98" s="23" t="s">
        <v>1380</v>
      </c>
    </row>
    <row r="99" spans="1:4" x14ac:dyDescent="0.25">
      <c r="A99" s="23"/>
    </row>
    <row r="100" spans="1:4" x14ac:dyDescent="0.25">
      <c r="A100" s="260" t="s">
        <v>41</v>
      </c>
    </row>
    <row r="101" spans="1:4" ht="79.2" x14ac:dyDescent="0.25">
      <c r="A101" s="23" t="s">
        <v>1381</v>
      </c>
    </row>
    <row r="102" spans="1:4" x14ac:dyDescent="0.25">
      <c r="A102" s="23"/>
    </row>
    <row r="103" spans="1:4" x14ac:dyDescent="0.25">
      <c r="A103" s="296" t="s">
        <v>42</v>
      </c>
    </row>
    <row r="104" spans="1:4" ht="52.8" x14ac:dyDescent="0.25">
      <c r="A104" s="23" t="s">
        <v>1382</v>
      </c>
    </row>
    <row r="105" spans="1:4" x14ac:dyDescent="0.25">
      <c r="A105" s="23"/>
      <c r="B105" s="20" t="s">
        <v>43</v>
      </c>
    </row>
    <row r="106" spans="1:4" x14ac:dyDescent="0.25">
      <c r="A106" s="260" t="s">
        <v>44</v>
      </c>
    </row>
    <row r="107" spans="1:4" ht="71.25" customHeight="1" x14ac:dyDescent="0.25">
      <c r="A107" s="19" t="s">
        <v>1383</v>
      </c>
    </row>
    <row r="108" spans="1:4" ht="39.6" x14ac:dyDescent="0.25">
      <c r="A108" s="19" t="s">
        <v>1373</v>
      </c>
    </row>
    <row r="109" spans="1:4" ht="26.4" x14ac:dyDescent="0.25">
      <c r="A109" s="19" t="s">
        <v>45</v>
      </c>
    </row>
    <row r="110" spans="1:4" ht="10.5" customHeight="1" x14ac:dyDescent="0.25">
      <c r="D110" s="20" t="s">
        <v>43</v>
      </c>
    </row>
    <row r="111" spans="1:4" ht="99.75" customHeight="1" x14ac:dyDescent="0.25">
      <c r="A111" s="23" t="s">
        <v>1372</v>
      </c>
    </row>
    <row r="112" spans="1:4" ht="26.4" x14ac:dyDescent="0.25">
      <c r="A112" s="19" t="s">
        <v>1371</v>
      </c>
    </row>
    <row r="114" spans="1:2" ht="184.8" x14ac:dyDescent="0.25">
      <c r="A114" s="23" t="s">
        <v>1384</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1385</v>
      </c>
    </row>
    <row r="128" spans="1:2" ht="12.75" customHeight="1" x14ac:dyDescent="0.25">
      <c r="A128" s="306" t="s">
        <v>23</v>
      </c>
    </row>
    <row r="129" spans="1:1" ht="15.75" customHeight="1" x14ac:dyDescent="0.25">
      <c r="A129" s="305" t="s">
        <v>55</v>
      </c>
    </row>
    <row r="130" spans="1:1" ht="12.75" customHeight="1" x14ac:dyDescent="0.25">
      <c r="A130" s="23"/>
    </row>
    <row r="131" spans="1:1" x14ac:dyDescent="0.25">
      <c r="A131" s="296" t="s">
        <v>56</v>
      </c>
    </row>
    <row r="132" spans="1:1" ht="40.65" customHeight="1" x14ac:dyDescent="0.25">
      <c r="A132" s="23" t="s">
        <v>1374</v>
      </c>
    </row>
    <row r="133" spans="1:1" ht="61.5" customHeight="1" x14ac:dyDescent="0.25">
      <c r="A133" s="302" t="s">
        <v>1386</v>
      </c>
    </row>
    <row r="134" spans="1:1" x14ac:dyDescent="0.25">
      <c r="A134" s="260" t="s">
        <v>1387</v>
      </c>
    </row>
    <row r="135" spans="1:1" ht="105.6" x14ac:dyDescent="0.25">
      <c r="A135" s="302" t="s">
        <v>1375</v>
      </c>
    </row>
    <row r="136" spans="1:1" x14ac:dyDescent="0.25">
      <c r="A136"/>
    </row>
    <row r="137" spans="1:1" ht="71.400000000000006" customHeight="1" x14ac:dyDescent="0.25">
      <c r="A137" s="301" t="s">
        <v>1376</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topLeftCell="E4" zoomScaleNormal="100" workbookViewId="0">
      <selection activeCell="F8" sqref="F8"/>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0" t="str">
        <f>Spolu!C3&amp;", "&amp;Spolu!C6</f>
        <v>Slovenský zväz tanečných športov, Olympijské námestie 14290/1, Bratislava, 831 04</v>
      </c>
      <c r="B1" s="370"/>
      <c r="C1" s="370"/>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1" t="s">
        <v>1275</v>
      </c>
      <c r="F3" s="372"/>
      <c r="N3" s="137" t="str">
        <f t="shared" si="0"/>
        <v>c - príspevok Slovenskému paralympijskému výboru</v>
      </c>
      <c r="O3" s="137" t="s">
        <v>342</v>
      </c>
      <c r="P3" s="137" t="str">
        <f>Spolu!B19</f>
        <v>príspevok Slovenskému paralympijskému výboru</v>
      </c>
    </row>
    <row r="4" spans="1:16" ht="45.75" customHeight="1" x14ac:dyDescent="0.25">
      <c r="E4" s="372"/>
      <c r="F4" s="372"/>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1277</v>
      </c>
      <c r="E6" s="140" t="s">
        <v>1278</v>
      </c>
      <c r="F6" s="149">
        <v>46125</v>
      </c>
      <c r="N6" s="137" t="str">
        <f t="shared" si="0"/>
        <v>f - plnenie úloh verejného záujmu v športe</v>
      </c>
      <c r="O6" s="137" t="s">
        <v>348</v>
      </c>
      <c r="P6" s="137" t="str">
        <f>Spolu!B22</f>
        <v>plnenie úloh verejného záujmu v športe</v>
      </c>
    </row>
    <row r="7" spans="1:16" x14ac:dyDescent="0.25">
      <c r="C7" s="138" t="s">
        <v>1280</v>
      </c>
      <c r="E7" s="140" t="s">
        <v>1281</v>
      </c>
      <c r="F7" s="150">
        <v>0</v>
      </c>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t="s">
        <v>988</v>
      </c>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t="s">
        <v>1313</v>
      </c>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v>46125</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3" t="s">
        <v>1307</v>
      </c>
      <c r="B12" s="373"/>
      <c r="C12" s="373"/>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5">
      <c r="A13" s="37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13.04.2026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4"/>
      <c r="C13" s="374"/>
      <c r="F13" s="195" t="s">
        <v>1398</v>
      </c>
      <c r="N13" s="137" t="str">
        <f t="shared" si="0"/>
        <v>m - organizácia tradičných športových podujatí</v>
      </c>
      <c r="O13" s="137" t="s">
        <v>362</v>
      </c>
      <c r="P13" s="137" t="str">
        <f>Spolu!B29</f>
        <v>organizácia tradičných športových podujatí</v>
      </c>
    </row>
    <row r="14" spans="1:16" ht="34.35" customHeight="1" x14ac:dyDescent="0.25">
      <c r="A14" s="139" t="s">
        <v>1291</v>
      </c>
      <c r="B14" s="375" t="s">
        <v>1292</v>
      </c>
      <c r="C14" s="376"/>
      <c r="F14" s="312"/>
      <c r="N14" s="137" t="str">
        <f t="shared" si="0"/>
        <v xml:space="preserve">n - </v>
      </c>
      <c r="O14" s="137" t="s">
        <v>364</v>
      </c>
    </row>
    <row r="15" spans="1:16" ht="34.35" customHeight="1" x14ac:dyDescent="0.25">
      <c r="A15" s="139" t="s">
        <v>1309</v>
      </c>
      <c r="B15" s="375" t="s">
        <v>2299</v>
      </c>
      <c r="C15" s="376"/>
      <c r="F15" s="378"/>
      <c r="N15" s="137" t="str">
        <f t="shared" si="0"/>
        <v xml:space="preserve">o - </v>
      </c>
      <c r="O15" s="137" t="s">
        <v>365</v>
      </c>
    </row>
    <row r="16" spans="1:16" x14ac:dyDescent="0.25">
      <c r="A16" s="139" t="s">
        <v>1294</v>
      </c>
      <c r="B16" s="142" t="str">
        <f>F8</f>
        <v>SK50 0200 0000 0019 7814 8953</v>
      </c>
      <c r="C16" s="137"/>
      <c r="F16" s="378"/>
      <c r="N16" s="137" t="str">
        <f t="shared" si="0"/>
        <v xml:space="preserve">p - </v>
      </c>
      <c r="O16" s="137" t="s">
        <v>366</v>
      </c>
    </row>
    <row r="17" spans="1:16" ht="32.1" customHeight="1" x14ac:dyDescent="0.25">
      <c r="A17" s="139" t="s">
        <v>1297</v>
      </c>
      <c r="B17" s="142" t="str">
        <f>F9</f>
        <v>SK62 8180 0000 0070 0069 4120</v>
      </c>
      <c r="C17" s="137"/>
      <c r="F17" s="378"/>
      <c r="N17" s="137" t="str">
        <f t="shared" si="0"/>
        <v xml:space="preserve">q - </v>
      </c>
      <c r="O17" s="137" t="s">
        <v>367</v>
      </c>
    </row>
    <row r="18" spans="1:16" ht="15.6" thickBot="1" x14ac:dyDescent="0.3">
      <c r="B18" s="193" t="s">
        <v>1310</v>
      </c>
      <c r="C18" s="194">
        <v>31</v>
      </c>
      <c r="N18" s="137" t="str">
        <f t="shared" si="0"/>
        <v xml:space="preserve">r - </v>
      </c>
      <c r="O18" s="137" t="s">
        <v>368</v>
      </c>
    </row>
    <row r="19" spans="1:16" x14ac:dyDescent="0.25">
      <c r="B19" s="193" t="s">
        <v>1299</v>
      </c>
      <c r="C19" s="142" t="str">
        <f>Spolu!C4</f>
        <v>00684767</v>
      </c>
      <c r="F19" s="145" t="s">
        <v>1295</v>
      </c>
      <c r="G19" s="207"/>
      <c r="H19" s="146"/>
      <c r="N19" s="137" t="str">
        <f t="shared" si="0"/>
        <v xml:space="preserve"> - </v>
      </c>
    </row>
    <row r="20" spans="1:16" x14ac:dyDescent="0.25">
      <c r="A20" s="139" t="s">
        <v>396</v>
      </c>
      <c r="B20" s="143">
        <f>F6</f>
        <v>46125</v>
      </c>
      <c r="C20" s="137"/>
      <c r="F20" s="147"/>
      <c r="G20" s="285"/>
      <c r="H20" s="148"/>
    </row>
    <row r="21" spans="1:16" x14ac:dyDescent="0.25">
      <c r="B21" s="137"/>
      <c r="C21" s="137"/>
      <c r="F21" s="147" t="s">
        <v>1300</v>
      </c>
      <c r="G21" s="285">
        <v>421947749446</v>
      </c>
      <c r="H21" s="148"/>
      <c r="N21" s="137" t="str">
        <f>O21&amp;" - "&amp;P21</f>
        <v>026 01 - Šport pre všetkých, školský a univerzitný šport</v>
      </c>
      <c r="O21" s="137" t="s">
        <v>317</v>
      </c>
      <c r="P21" s="137" t="s">
        <v>318</v>
      </c>
    </row>
    <row r="22" spans="1:16" x14ac:dyDescent="0.25">
      <c r="A22" s="137"/>
      <c r="B22" s="137"/>
      <c r="F22" s="147" t="s">
        <v>1301</v>
      </c>
      <c r="G22" s="285">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7" t="s">
        <v>1302</v>
      </c>
      <c r="C24" s="37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1311</v>
      </c>
    </row>
    <row r="28" spans="1:16" x14ac:dyDescent="0.25">
      <c r="N28" s="137" t="s">
        <v>1312</v>
      </c>
    </row>
    <row r="29" spans="1:16" x14ac:dyDescent="0.25">
      <c r="N29" s="137" t="s">
        <v>1313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1314</v>
      </c>
    </row>
    <row r="2" spans="1:2" ht="30" customHeight="1" x14ac:dyDescent="0.25">
      <c r="A2" s="379" t="s">
        <v>1315</v>
      </c>
      <c r="B2" s="379"/>
    </row>
    <row r="3" spans="1:2" x14ac:dyDescent="0.25">
      <c r="A3" s="61" t="s">
        <v>1316</v>
      </c>
      <c r="B3" s="61" t="s">
        <v>1317</v>
      </c>
    </row>
    <row r="4" spans="1:2" x14ac:dyDescent="0.25">
      <c r="A4" s="62" t="s">
        <v>1318</v>
      </c>
      <c r="B4" s="62" t="s">
        <v>1319</v>
      </c>
    </row>
    <row r="5" spans="1:2" x14ac:dyDescent="0.25">
      <c r="A5" s="62" t="s">
        <v>1320</v>
      </c>
      <c r="B5" s="62" t="s">
        <v>1321</v>
      </c>
    </row>
    <row r="6" spans="1:2" x14ac:dyDescent="0.25">
      <c r="A6" s="62" t="s">
        <v>1322</v>
      </c>
      <c r="B6" s="62" t="s">
        <v>1323</v>
      </c>
    </row>
    <row r="7" spans="1:2" x14ac:dyDescent="0.25">
      <c r="A7" s="62" t="s">
        <v>1324</v>
      </c>
      <c r="B7" s="62" t="s">
        <v>1325</v>
      </c>
    </row>
    <row r="8" spans="1:2" x14ac:dyDescent="0.25">
      <c r="A8" s="62" t="s">
        <v>1326</v>
      </c>
      <c r="B8" s="62" t="s">
        <v>1327</v>
      </c>
    </row>
    <row r="9" spans="1:2" x14ac:dyDescent="0.25">
      <c r="A9" s="62" t="s">
        <v>1328</v>
      </c>
      <c r="B9" s="62" t="s">
        <v>1329</v>
      </c>
    </row>
    <row r="10" spans="1:2" x14ac:dyDescent="0.25">
      <c r="A10" s="62" t="s">
        <v>1330</v>
      </c>
      <c r="B10" s="62" t="s">
        <v>1331</v>
      </c>
    </row>
    <row r="11" spans="1:2" x14ac:dyDescent="0.25">
      <c r="A11" s="62" t="s">
        <v>1332</v>
      </c>
      <c r="B11" s="62" t="s">
        <v>1333</v>
      </c>
    </row>
    <row r="12" spans="1:2" x14ac:dyDescent="0.25">
      <c r="A12" s="62" t="s">
        <v>1334</v>
      </c>
      <c r="B12" s="62" t="s">
        <v>1335</v>
      </c>
    </row>
    <row r="13" spans="1:2" x14ac:dyDescent="0.25">
      <c r="A13" s="62" t="s">
        <v>1336</v>
      </c>
      <c r="B13" s="62" t="s">
        <v>1337</v>
      </c>
    </row>
    <row r="14" spans="1:2" x14ac:dyDescent="0.25">
      <c r="A14" s="62" t="s">
        <v>1338</v>
      </c>
      <c r="B14" s="62" t="s">
        <v>1339</v>
      </c>
    </row>
    <row r="15" spans="1:2" x14ac:dyDescent="0.25">
      <c r="A15" s="62" t="s">
        <v>1340</v>
      </c>
      <c r="B15" s="62" t="s">
        <v>1341</v>
      </c>
    </row>
    <row r="16" spans="1:2" x14ac:dyDescent="0.25">
      <c r="A16" s="62" t="s">
        <v>1342</v>
      </c>
      <c r="B16" s="62" t="s">
        <v>1343</v>
      </c>
    </row>
    <row r="17" spans="1:2" x14ac:dyDescent="0.25">
      <c r="A17" s="62" t="s">
        <v>1344</v>
      </c>
      <c r="B17" s="62" t="s">
        <v>1345</v>
      </c>
    </row>
    <row r="18" spans="1:2" x14ac:dyDescent="0.25">
      <c r="A18" s="62" t="s">
        <v>1346</v>
      </c>
      <c r="B18" s="62" t="s">
        <v>1347</v>
      </c>
    </row>
    <row r="19" spans="1:2" x14ac:dyDescent="0.25">
      <c r="A19" s="62" t="s">
        <v>1348</v>
      </c>
      <c r="B19" s="62" t="s">
        <v>1349</v>
      </c>
    </row>
    <row r="20" spans="1:2" x14ac:dyDescent="0.25">
      <c r="A20" s="62" t="s">
        <v>1350</v>
      </c>
      <c r="B20" s="62" t="s">
        <v>1351</v>
      </c>
    </row>
    <row r="21" spans="1:2" x14ac:dyDescent="0.25">
      <c r="A21" s="62" t="s">
        <v>1352</v>
      </c>
      <c r="B21" s="62" t="s">
        <v>1353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0" t="s">
        <v>57</v>
      </c>
      <c r="B1" s="320"/>
      <c r="C1" s="320"/>
      <c r="D1" s="320"/>
      <c r="E1" s="320"/>
      <c r="F1" s="320"/>
      <c r="G1" s="320"/>
      <c r="H1" s="320"/>
      <c r="I1" s="52"/>
      <c r="J1" s="37"/>
    </row>
    <row r="2" spans="1:11" ht="15.6" x14ac:dyDescent="0.3">
      <c r="A2" s="326" t="s">
        <v>58</v>
      </c>
      <c r="B2" s="326"/>
      <c r="C2" s="326"/>
      <c r="D2" s="326"/>
      <c r="E2" s="326"/>
      <c r="F2" s="326"/>
      <c r="G2" s="326"/>
      <c r="H2" s="324" t="str">
        <f>+Doklady!I100</f>
        <v>V2</v>
      </c>
      <c r="I2" s="324"/>
    </row>
    <row r="3" spans="1:11" ht="13.8" x14ac:dyDescent="0.25">
      <c r="A3" s="40"/>
      <c r="B3" s="40"/>
      <c r="C3" s="40"/>
      <c r="D3" s="40"/>
      <c r="E3" s="40"/>
      <c r="F3" s="40"/>
      <c r="G3" s="40"/>
      <c r="H3" s="325">
        <f>+Doklady!I101</f>
        <v>45887</v>
      </c>
      <c r="I3" s="325"/>
    </row>
    <row r="4" spans="1:11" ht="15.75" customHeight="1" x14ac:dyDescent="0.25">
      <c r="A4" s="41" t="s">
        <v>59</v>
      </c>
      <c r="B4" s="321" t="s">
        <v>60</v>
      </c>
      <c r="C4" s="322"/>
      <c r="D4" s="322"/>
      <c r="E4" s="32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4" priority="2" stopIfTrue="1">
      <formula>$A78&lt;&gt;""</formula>
    </cfRule>
  </conditionalFormatting>
  <conditionalFormatting sqref="A8:I76 I78">
    <cfRule type="expression" dxfId="103" priority="7" stopIfTrue="1">
      <formula>$A8&lt;&gt;""</formula>
    </cfRule>
  </conditionalFormatting>
  <conditionalFormatting sqref="B78:H2888">
    <cfRule type="expression" dxfId="102" priority="3" stopIfTrue="1">
      <formula>$A78&lt;&gt;""</formula>
    </cfRule>
  </conditionalFormatting>
  <conditionalFormatting sqref="D2886:D2913">
    <cfRule type="expression" dxfId="101"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9" t="s">
        <v>311</v>
      </c>
      <c r="B1" s="330"/>
      <c r="C1" s="174">
        <v>45688</v>
      </c>
      <c r="D1" s="26"/>
      <c r="G1" s="252">
        <v>45688</v>
      </c>
    </row>
    <row r="2" spans="1:7" ht="13.8" x14ac:dyDescent="0.25">
      <c r="A2" s="28"/>
      <c r="B2" s="28"/>
      <c r="G2" s="252">
        <v>45716</v>
      </c>
    </row>
    <row r="3" spans="1:7" ht="13.8" x14ac:dyDescent="0.25">
      <c r="A3" s="30" t="s">
        <v>312</v>
      </c>
      <c r="B3" s="327" t="str">
        <f>INDEX(Adr!B:B,Doklady!B102+1)</f>
        <v>Slovenský zväz tanečných športov</v>
      </c>
      <c r="C3" s="327"/>
      <c r="D3" s="327"/>
      <c r="G3" s="252">
        <v>45747</v>
      </c>
    </row>
    <row r="4" spans="1:7" ht="13.8" x14ac:dyDescent="0.25">
      <c r="A4" s="30" t="s">
        <v>313</v>
      </c>
      <c r="B4" s="29" t="str">
        <f>RIGHT("0000"&amp;INDEX(Adr!A:A,Doklady!B102+1),8)</f>
        <v>00684767</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309566</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309566</v>
      </c>
      <c r="G15" s="252"/>
    </row>
    <row r="16" spans="1:7" ht="13.8" x14ac:dyDescent="0.25">
      <c r="G16" s="252"/>
    </row>
    <row r="17" spans="1:5" ht="72" customHeight="1" x14ac:dyDescent="0.25">
      <c r="A17" s="328" t="s">
        <v>328</v>
      </c>
      <c r="B17" s="328"/>
      <c r="C17" s="328"/>
      <c r="D17" s="32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29" zoomScale="120" zoomScaleNormal="12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2.1" customHeight="1" x14ac:dyDescent="0.3">
      <c r="A1" s="350" t="s">
        <v>1502</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60" t="s">
        <v>59</v>
      </c>
      <c r="C3" s="351" t="str">
        <f>INDEX(Adr!B2:B87,Doklady!B102)</f>
        <v>Slovenský zväz tanečných športov</v>
      </c>
      <c r="D3" s="351"/>
      <c r="E3" s="351"/>
      <c r="F3" s="351"/>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00684767</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2" t="s">
        <v>333</v>
      </c>
      <c r="F9" s="353"/>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6">
        <f>SUMIF(K:K,A10,I:I)</f>
        <v>0</v>
      </c>
      <c r="F10" s="347"/>
      <c r="L10" s="120" t="s">
        <v>334</v>
      </c>
      <c r="M10" s="118"/>
      <c r="N10" s="118"/>
      <c r="O10" s="118"/>
      <c r="P10" s="118"/>
      <c r="Q10" s="118"/>
      <c r="R10" s="118"/>
      <c r="S10" s="118"/>
    </row>
    <row r="11" spans="1:26" ht="17.399999999999999" x14ac:dyDescent="0.3">
      <c r="A11" s="69" t="s">
        <v>319</v>
      </c>
      <c r="B11" s="70" t="s">
        <v>320</v>
      </c>
      <c r="C11" s="126">
        <f>SUMIF(FP!J:J,Doklady!$B$1&amp;A11,FP!D:D)</f>
        <v>309566</v>
      </c>
      <c r="D11" s="126">
        <f>+C11-E11</f>
        <v>309566</v>
      </c>
      <c r="E11" s="354">
        <f>+I39-I42+I44-I47</f>
        <v>0</v>
      </c>
      <c r="F11" s="355"/>
      <c r="J11" s="176"/>
      <c r="L11" s="161" t="str">
        <f>L41</f>
        <v>a - tanečný šport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6">
        <f>SUMIF(K:K,A12,I:I)</f>
        <v>0</v>
      </c>
      <c r="F12" s="347"/>
      <c r="J12" s="177"/>
      <c r="L12" s="161" t="str">
        <f>L42</f>
        <v>a - tanečný šport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38" t="s">
        <v>336</v>
      </c>
      <c r="C16" s="339"/>
      <c r="D16" s="339"/>
      <c r="E16" s="339"/>
      <c r="F16" s="339"/>
      <c r="G16" s="339"/>
      <c r="H16" s="34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1" t="s">
        <v>339</v>
      </c>
      <c r="C17" s="341"/>
      <c r="D17" s="341"/>
      <c r="E17" s="341"/>
      <c r="F17" s="341"/>
      <c r="G17" s="341"/>
      <c r="H17" s="341"/>
      <c r="I17" s="73">
        <f>SUMIF(FP!I:I,Doklady!$B$1&amp;A17,FP!D:D)</f>
        <v>309566</v>
      </c>
      <c r="T17" s="86"/>
    </row>
    <row r="18" spans="1:20" x14ac:dyDescent="0.2">
      <c r="A18" s="135" t="s">
        <v>340</v>
      </c>
      <c r="B18" s="341" t="s">
        <v>341</v>
      </c>
      <c r="C18" s="341"/>
      <c r="D18" s="341"/>
      <c r="E18" s="341"/>
      <c r="F18" s="341"/>
      <c r="G18" s="341"/>
      <c r="H18" s="341"/>
      <c r="I18" s="73">
        <f>SUMIF(FP!I:I,Doklady!$B$1&amp;A18,FP!D:D)</f>
        <v>0</v>
      </c>
    </row>
    <row r="19" spans="1:20" x14ac:dyDescent="0.2">
      <c r="A19" s="115" t="s">
        <v>342</v>
      </c>
      <c r="B19" s="341" t="s">
        <v>343</v>
      </c>
      <c r="C19" s="341"/>
      <c r="D19" s="341"/>
      <c r="E19" s="341"/>
      <c r="F19" s="341"/>
      <c r="G19" s="341"/>
      <c r="H19" s="341"/>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42" t="s">
        <v>349</v>
      </c>
      <c r="C22" s="343"/>
      <c r="D22" s="343"/>
      <c r="E22" s="343"/>
      <c r="F22" s="343"/>
      <c r="G22" s="343"/>
      <c r="H22" s="344"/>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58" t="s">
        <v>355</v>
      </c>
      <c r="C25" s="359"/>
      <c r="D25" s="359"/>
      <c r="E25" s="359"/>
      <c r="F25" s="359"/>
      <c r="G25" s="359"/>
      <c r="H25" s="360"/>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31"/>
      <c r="C32" s="332"/>
      <c r="D32" s="332"/>
      <c r="E32" s="332"/>
      <c r="F32" s="332"/>
      <c r="G32" s="332"/>
      <c r="H32" s="333"/>
      <c r="I32" s="73">
        <f>SUMIF(FP!I:I,Doklady!$B$1&amp;A32,FP!D:D)</f>
        <v>0</v>
      </c>
      <c r="T32" s="86"/>
    </row>
    <row r="33" spans="1:21" hidden="1" x14ac:dyDescent="0.2">
      <c r="A33" s="115" t="s">
        <v>367</v>
      </c>
      <c r="B33" s="331"/>
      <c r="C33" s="332"/>
      <c r="D33" s="332"/>
      <c r="E33" s="332"/>
      <c r="F33" s="332"/>
      <c r="G33" s="332"/>
      <c r="H33" s="333"/>
      <c r="I33" s="73">
        <f>SUMIF(FP!I:I,Doklady!$B$1&amp;A33,FP!D:D)</f>
        <v>0</v>
      </c>
      <c r="T33" s="86"/>
    </row>
    <row r="34" spans="1:21" hidden="1" x14ac:dyDescent="0.2">
      <c r="A34" s="135" t="s">
        <v>368</v>
      </c>
      <c r="B34" s="334"/>
      <c r="C34" s="334"/>
      <c r="D34" s="334"/>
      <c r="E34" s="334"/>
      <c r="F34" s="334"/>
      <c r="G34" s="334"/>
      <c r="H34" s="334"/>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tanečný šport</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61913.200000000004</v>
      </c>
      <c r="G39" s="78">
        <f>+MAX(I39-C39-D39-E39-F39-H39,0)</f>
        <v>247652.8</v>
      </c>
      <c r="H39" s="78">
        <f>+IFERROR(VLOOKUP(K40&amp;" - kapitálové transfery",B$53:C$90,2,0),0)</f>
        <v>0</v>
      </c>
      <c r="I39" s="73">
        <f>SUMIF(FP!K:K,K40,FP!D:D)</f>
        <v>309566</v>
      </c>
      <c r="L39" s="84">
        <f>COUNTIF(FP!N:N,Doklady!B1&amp;"aK")</f>
        <v>0</v>
      </c>
      <c r="T39" s="86"/>
    </row>
    <row r="40" spans="1:21" x14ac:dyDescent="0.2">
      <c r="A40" s="115" t="s">
        <v>338</v>
      </c>
      <c r="B40" s="116" t="s">
        <v>377</v>
      </c>
      <c r="C40" s="78">
        <f>DSUM(Doklady!A103:J10256,"GGG",Spolu!L40:M42)</f>
        <v>46534</v>
      </c>
      <c r="D40" s="78">
        <f>DSUM(Doklady!A103:J10256,"GGG",Spolu!N40:O42)</f>
        <v>0</v>
      </c>
      <c r="E40" s="78">
        <f>DSUM(Doklady!A103:J10256,"GGG",Spolu!P40:Q42)</f>
        <v>115258.53</v>
      </c>
      <c r="F40" s="78">
        <f>DSUM(Doklady!A103:J10256,"GGG",Spolu!R40:S42)</f>
        <v>61903.689999999995</v>
      </c>
      <c r="G40" s="78">
        <f>DSUM(Doklady!A103:J10256,"GGG",Spolu!T40:U42)-H40</f>
        <v>85869.78</v>
      </c>
      <c r="H40" s="78">
        <f>+IFERROR(VLOOKUP(K40&amp;" - kapitálové transfery",B$53:D$90,3,0),0)</f>
        <v>0</v>
      </c>
      <c r="I40" s="73">
        <f>+C40+D40+E40+F40+G40+H40</f>
        <v>309566</v>
      </c>
      <c r="J40" s="218" t="str">
        <f>+K45</f>
        <v>.</v>
      </c>
      <c r="K40" s="218" t="str">
        <f>IF(L38&gt;0,INDEX(FP!K:K,Doklady!B2),".")</f>
        <v>tanečný šport</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tanečný šport - bežné transfery</v>
      </c>
      <c r="M41" s="120">
        <v>1</v>
      </c>
      <c r="N41" s="161" t="str">
        <f>+L41</f>
        <v>a - tanečný šport - bežné transfery</v>
      </c>
      <c r="O41" s="120">
        <v>2</v>
      </c>
      <c r="P41" s="161" t="str">
        <f>+L41</f>
        <v>a - tanečný šport - bežné transfery</v>
      </c>
      <c r="Q41" s="120">
        <v>3</v>
      </c>
      <c r="R41" s="161" t="str">
        <f>+L41</f>
        <v>a - tanečný šport - bežné transfery</v>
      </c>
      <c r="S41" s="120">
        <v>4</v>
      </c>
      <c r="T41" s="161" t="str">
        <f>+L41</f>
        <v>a - tanečný šport - bežné transfery</v>
      </c>
      <c r="U41" s="120">
        <v>5</v>
      </c>
    </row>
    <row r="42" spans="1:21" ht="10.5" customHeight="1" x14ac:dyDescent="0.2">
      <c r="A42" s="115" t="s">
        <v>338</v>
      </c>
      <c r="B42" s="116" t="s">
        <v>380</v>
      </c>
      <c r="C42" s="73">
        <f>+C40</f>
        <v>46534</v>
      </c>
      <c r="D42" s="216">
        <f>+D40</f>
        <v>0</v>
      </c>
      <c r="E42" s="216">
        <f>+E40</f>
        <v>115258.53</v>
      </c>
      <c r="F42" s="216">
        <f>+MIN(F39:F40)</f>
        <v>61903.689999999995</v>
      </c>
      <c r="G42" s="216">
        <f>+MIN(G39+MAX(F39-F40,0)-MAX(E40-E39,0)-MAX(D40-D39,0)-MAX(C40-C39,0),G40)</f>
        <v>85869.78</v>
      </c>
      <c r="H42" s="216">
        <f>+MIN(H39:H40)</f>
        <v>0</v>
      </c>
      <c r="I42" s="73">
        <f>+C42+D42+E42+MIN(F39:F40)+G42+H42</f>
        <v>309566</v>
      </c>
      <c r="J42" s="219">
        <f>+K47</f>
        <v>0</v>
      </c>
      <c r="K42" s="219">
        <f>+I42-H42</f>
        <v>309566</v>
      </c>
      <c r="L42" s="161" t="str">
        <f>+SUBSTITUTE(L41,"bežné","kapitálové")</f>
        <v>a - tanečný šport - kapitálové transfery</v>
      </c>
      <c r="M42" s="120">
        <v>1</v>
      </c>
      <c r="N42" s="161" t="str">
        <f>+L42</f>
        <v>a - tanečný šport - kapitálové transfery</v>
      </c>
      <c r="O42" s="120">
        <v>2</v>
      </c>
      <c r="P42" s="161" t="str">
        <f>+L42</f>
        <v>a - tanečný šport - kapitálové transfery</v>
      </c>
      <c r="Q42" s="120">
        <v>3</v>
      </c>
      <c r="R42" s="161" t="str">
        <f>+L42</f>
        <v>a - tanečný šport - kapitálové transfery</v>
      </c>
      <c r="S42" s="120">
        <v>4</v>
      </c>
      <c r="T42" s="161" t="str">
        <f>+L42</f>
        <v>a - tanečný šport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DSUM(Doklady!A103:J10256,"GGG",Spolu!L45:M47)</f>
        <v>0</v>
      </c>
      <c r="D45" s="78">
        <f>DSUM(Doklady!A103:J10256,"GGG",Spolu!N45:O47)</f>
        <v>0</v>
      </c>
      <c r="E45" s="78">
        <f>DSUM(Doklady!A103:J10256,"GGG",Spolu!P45:Q47)</f>
        <v>0</v>
      </c>
      <c r="F45" s="78">
        <f>DSUM(Doklady!A103:J10256,"GGG",Spolu!R45:S47)</f>
        <v>0</v>
      </c>
      <c r="G45" s="78">
        <f>DSUM(Doklady!A103:J10256,"GGG",Spolu!T45:U47)-H45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8"/>
      <c r="B50" s="349"/>
      <c r="C50" s="349"/>
      <c r="D50" s="349"/>
      <c r="E50" s="349"/>
      <c r="F50" s="349"/>
      <c r="G50" s="349"/>
      <c r="H50" s="349"/>
      <c r="I50" s="349"/>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tanečný šport - bežné transfery</v>
      </c>
      <c r="C53" s="73">
        <f>IF(A53&lt;&gt;"",INDEX(FP!D:D,Doklady!B$2+(ROW()-53)),"")</f>
        <v>309566</v>
      </c>
      <c r="D53" s="73">
        <f>IF(A53&lt;&gt;"",Doklady!I1-Doklady!J1,"")</f>
        <v>0</v>
      </c>
      <c r="E53" s="73">
        <f>IF(A53&lt;&gt;"",MIN(D53,C53)*Doklady!C1/(1-Doklady!C1),"")</f>
        <v>0</v>
      </c>
      <c r="F53" s="71">
        <f>IF(A53&lt;&gt;"",Doklady!J1,"")</f>
        <v>0</v>
      </c>
      <c r="G53" s="73">
        <f>+IFERROR(HLOOKUP(IF(RIGHT(B53,15)="bežné transfery",LEFT(B53,LEN(B53)-18),0),$J$40:$K$42,3,0),MIN(C53,D53))</f>
        <v>309566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309566</v>
      </c>
      <c r="D130" s="228">
        <f t="shared" ref="D130:I130" si="9">SUM(D53:D129)</f>
        <v>0</v>
      </c>
      <c r="E130" s="228">
        <f t="shared" si="9"/>
        <v>0</v>
      </c>
      <c r="F130" s="228">
        <f t="shared" si="9"/>
        <v>0</v>
      </c>
      <c r="G130" s="228">
        <f t="shared" si="9"/>
        <v>309566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380">
        <v>46126</v>
      </c>
      <c r="C140" s="229"/>
      <c r="D140" s="361" t="s">
        <v>987</v>
      </c>
      <c r="E140" s="361"/>
      <c r="F140" s="361"/>
      <c r="G140" s="361"/>
      <c r="H140" s="361"/>
      <c r="I140" s="361"/>
      <c r="J140" s="85"/>
    </row>
    <row r="141" spans="1:26" ht="68.25" customHeight="1" x14ac:dyDescent="0.25">
      <c r="A141" s="9"/>
      <c r="B141" s="282" t="s">
        <v>2300</v>
      </c>
      <c r="C141" s="214"/>
      <c r="D141" s="345" t="s">
        <v>397</v>
      </c>
      <c r="E141" s="345"/>
      <c r="F141" s="345"/>
      <c r="G141" s="345"/>
      <c r="H141" s="345"/>
      <c r="I141" s="345"/>
      <c r="J141" s="85"/>
    </row>
    <row r="142" spans="1:26" ht="13.2" x14ac:dyDescent="0.25">
      <c r="A142" s="9"/>
      <c r="B142" s="281"/>
      <c r="C142" s="214"/>
      <c r="D142" s="263"/>
      <c r="E142" s="263"/>
      <c r="F142" s="263"/>
      <c r="G142" s="263"/>
      <c r="H142" s="263"/>
      <c r="I142" s="263"/>
      <c r="J142" s="85"/>
    </row>
    <row r="143" spans="1:26" ht="13.2" x14ac:dyDescent="0.25">
      <c r="A143" s="9"/>
      <c r="B143" s="281"/>
      <c r="C143" s="214"/>
      <c r="D143" s="263"/>
      <c r="E143" s="263"/>
      <c r="F143" s="263"/>
      <c r="G143" s="263"/>
      <c r="H143" s="263"/>
      <c r="I143" s="263"/>
      <c r="J143" s="85"/>
    </row>
    <row r="144" spans="1:26" ht="13.2" x14ac:dyDescent="0.25">
      <c r="A144" s="9"/>
      <c r="B144" s="282"/>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0" priority="43" stopIfTrue="1" operator="lessThanOrEqual">
      <formula>0</formula>
    </cfRule>
    <cfRule type="cellIs" dxfId="99" priority="44" stopIfTrue="1" operator="greaterThan">
      <formula>0</formula>
    </cfRule>
  </conditionalFormatting>
  <conditionalFormatting sqref="D53:D129">
    <cfRule type="expression" dxfId="98" priority="31" stopIfTrue="1">
      <formula>$C53=$D53</formula>
    </cfRule>
    <cfRule type="expression" dxfId="97" priority="33" stopIfTrue="1">
      <formula>$C53&lt;&gt;$D53</formula>
    </cfRule>
  </conditionalFormatting>
  <conditionalFormatting sqref="E9:F9">
    <cfRule type="expression" dxfId="96" priority="38" stopIfTrue="1">
      <formula>SUM($E$10:$F$14)&gt;0</formula>
    </cfRule>
  </conditionalFormatting>
  <conditionalFormatting sqref="G53:G129">
    <cfRule type="expression" dxfId="95" priority="13" stopIfTrue="1">
      <formula>$C53=$G53</formula>
    </cfRule>
    <cfRule type="expression" dxfId="94" priority="14" stopIfTrue="1">
      <formula>$C53&lt;&gt;$G53</formula>
    </cfRule>
  </conditionalFormatting>
  <conditionalFormatting sqref="I42">
    <cfRule type="cellIs" dxfId="93" priority="1" stopIfTrue="1" operator="greaterThan">
      <formula>0</formula>
    </cfRule>
  </conditionalFormatting>
  <conditionalFormatting sqref="I47">
    <cfRule type="cellIs" dxfId="92" priority="15" stopIfTrue="1" operator="greaterThan">
      <formula>0</formula>
    </cfRule>
  </conditionalFormatting>
  <conditionalFormatting sqref="I53:I129">
    <cfRule type="cellIs" dxfId="91" priority="40" stopIfTrue="1" operator="equal">
      <formula>0</formula>
    </cfRule>
    <cfRule type="cellIs" dxfId="9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256"/>
  <sheetViews>
    <sheetView topLeftCell="A359" zoomScale="110" zoomScaleNormal="110" workbookViewId="0">
      <selection activeCell="H362" sqref="H362"/>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tanečný šport - bežné transfery</v>
      </c>
      <c r="B1" s="232" t="str">
        <f>INDEX(Adr!A:A,B102+1)</f>
        <v>00684767</v>
      </c>
      <c r="C1" s="233">
        <f>IF(ROW()&lt;=B$3,INDEX(FP!E:E,B$2+ROW()-1),"")</f>
        <v>0</v>
      </c>
      <c r="D1" s="234" t="str">
        <f>IF(ROW()&lt;=B$3,INDEX(FP!F:F,B$2+ROW()-1),"")</f>
        <v>a</v>
      </c>
      <c r="E1" s="234"/>
      <c r="F1" s="234" t="str">
        <f>IF(ROW()&lt;=B$3,INDEX(FP!G:G,B$2+ROW()-1),"")</f>
        <v>026 02</v>
      </c>
      <c r="G1" s="234"/>
      <c r="H1" s="235" t="str">
        <f>IF(ROW()&lt;=B$3,INDEX(FP!C:C,B$2+ROW()-1),"")</f>
        <v>tanečný šport - bežné transfery</v>
      </c>
      <c r="I1" s="236">
        <f t="shared" ref="I1:I32" si="0">IF(ROW()&lt;=B$3,SUMIF(A$363:A$10298,A1,I$363:I$10298),"")</f>
        <v>0</v>
      </c>
      <c r="J1" s="236">
        <f t="shared" ref="J1:J32" si="1">IF(ROW()&lt;=B$3,SUMIFS(I$103:I$50298,A$103:A$50298,K1,J$103:J$50298,L1),"")</f>
        <v>0</v>
      </c>
      <c r="K1" s="110" t="str">
        <f t="shared" ref="K1:K32" si="2">$A1</f>
        <v>a - tanečný šport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84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 t="shared" si="2"/>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si="2"/>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IF(ROW()&lt;=B$3,SUMIF(A$363:A$10298,A33,I$363:I$10298),"")</f>
        <v/>
      </c>
      <c r="J33" s="236" t="str">
        <f t="shared" ref="J33:J64" si="4">IF(ROW()&lt;=B$3,SUMIFS(I$103:I$50298,A$103:A$50298,K33,J$103:J$50298,L33),"")</f>
        <v/>
      </c>
      <c r="K33" s="110" t="str">
        <f t="shared" ref="K33:K64" si="5">$A33</f>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5"/>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5"/>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5"/>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5"/>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5"/>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5"/>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5"/>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5"/>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5"/>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5"/>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5"/>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5"/>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5"/>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5"/>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5"/>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5"/>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5"/>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5"/>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5"/>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5"/>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5"/>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5"/>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5"/>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5"/>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5"/>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5"/>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5"/>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5"/>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5"/>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5"/>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5"/>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6">IF(ROW()&lt;=B$3,SUMIF(A$363:A$10298,A65,I$363:I$10298),"")</f>
        <v/>
      </c>
      <c r="J65" s="236" t="str">
        <f t="shared" ref="J65:J94" si="7">IF(ROW()&lt;=B$3,SUMIFS(I$103:I$50298,A$103:A$50298,K65,J$103:J$50298,L65),"")</f>
        <v/>
      </c>
      <c r="K65" s="110" t="str">
        <f t="shared" ref="K65:K94" si="8">$A65</f>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6"/>
        <v/>
      </c>
      <c r="J66" s="236" t="str">
        <f t="shared" si="7"/>
        <v/>
      </c>
      <c r="K66" s="110" t="str">
        <f t="shared" si="8"/>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6"/>
        <v/>
      </c>
      <c r="J67" s="236" t="str">
        <f t="shared" si="7"/>
        <v/>
      </c>
      <c r="K67" s="110" t="str">
        <f t="shared" si="8"/>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6"/>
        <v/>
      </c>
      <c r="J68" s="236" t="str">
        <f t="shared" si="7"/>
        <v/>
      </c>
      <c r="K68" s="110" t="str">
        <f t="shared" si="8"/>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6"/>
        <v/>
      </c>
      <c r="J69" s="236" t="str">
        <f t="shared" si="7"/>
        <v/>
      </c>
      <c r="K69" s="110" t="str">
        <f t="shared" si="8"/>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6"/>
        <v/>
      </c>
      <c r="J70" s="236" t="str">
        <f t="shared" si="7"/>
        <v/>
      </c>
      <c r="K70" s="110" t="str">
        <f t="shared" si="8"/>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6"/>
        <v/>
      </c>
      <c r="J71" s="236" t="str">
        <f t="shared" si="7"/>
        <v/>
      </c>
      <c r="K71" s="110" t="str">
        <f t="shared" si="8"/>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6"/>
        <v/>
      </c>
      <c r="J72" s="236" t="str">
        <f t="shared" si="7"/>
        <v/>
      </c>
      <c r="K72" s="110" t="str">
        <f t="shared" si="8"/>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6"/>
        <v/>
      </c>
      <c r="J73" s="236" t="str">
        <f t="shared" si="7"/>
        <v/>
      </c>
      <c r="K73" s="110" t="str">
        <f t="shared" si="8"/>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6"/>
        <v/>
      </c>
      <c r="J74" s="236" t="str">
        <f t="shared" si="7"/>
        <v/>
      </c>
      <c r="K74" s="110" t="str">
        <f t="shared" si="8"/>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6"/>
        <v/>
      </c>
      <c r="J75" s="236" t="str">
        <f t="shared" si="7"/>
        <v/>
      </c>
      <c r="K75" s="110" t="str">
        <f t="shared" si="8"/>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6"/>
        <v/>
      </c>
      <c r="J76" s="236" t="str">
        <f t="shared" si="7"/>
        <v/>
      </c>
      <c r="K76" s="110" t="str">
        <f t="shared" si="8"/>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6"/>
        <v/>
      </c>
      <c r="J77" s="236" t="str">
        <f t="shared" si="7"/>
        <v/>
      </c>
      <c r="K77" s="110" t="str">
        <f t="shared" si="8"/>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6"/>
        <v/>
      </c>
      <c r="J78" s="236" t="str">
        <f t="shared" si="7"/>
        <v/>
      </c>
      <c r="K78" s="110" t="str">
        <f t="shared" si="8"/>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6"/>
        <v/>
      </c>
      <c r="J79" s="236" t="str">
        <f t="shared" si="7"/>
        <v/>
      </c>
      <c r="K79" s="110" t="str">
        <f t="shared" si="8"/>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6"/>
        <v/>
      </c>
      <c r="J80" s="236" t="str">
        <f t="shared" si="7"/>
        <v/>
      </c>
      <c r="K80" s="110" t="str">
        <f t="shared" si="8"/>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6"/>
        <v/>
      </c>
      <c r="J81" s="236" t="str">
        <f t="shared" si="7"/>
        <v/>
      </c>
      <c r="K81" s="110" t="str">
        <f t="shared" si="8"/>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6"/>
        <v/>
      </c>
      <c r="J82" s="236" t="str">
        <f t="shared" si="7"/>
        <v/>
      </c>
      <c r="K82" s="110" t="str">
        <f t="shared" si="8"/>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6"/>
        <v/>
      </c>
      <c r="J83" s="236" t="str">
        <f t="shared" si="7"/>
        <v/>
      </c>
      <c r="K83" s="110" t="str">
        <f t="shared" si="8"/>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6"/>
        <v/>
      </c>
      <c r="J84" s="236" t="str">
        <f t="shared" si="7"/>
        <v/>
      </c>
      <c r="K84" s="110" t="str">
        <f t="shared" si="8"/>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6"/>
        <v/>
      </c>
      <c r="J85" s="236" t="str">
        <f t="shared" si="7"/>
        <v/>
      </c>
      <c r="K85" s="110" t="str">
        <f t="shared" si="8"/>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6"/>
        <v/>
      </c>
      <c r="J86" s="236" t="str">
        <f t="shared" si="7"/>
        <v/>
      </c>
      <c r="K86" s="110" t="str">
        <f t="shared" si="8"/>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6"/>
        <v/>
      </c>
      <c r="J87" s="236" t="str">
        <f t="shared" si="7"/>
        <v/>
      </c>
      <c r="K87" s="110" t="str">
        <f t="shared" si="8"/>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6"/>
        <v/>
      </c>
      <c r="J88" s="236" t="str">
        <f t="shared" si="7"/>
        <v/>
      </c>
      <c r="K88" s="110" t="str">
        <f t="shared" si="8"/>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6"/>
        <v/>
      </c>
      <c r="J89" s="236" t="str">
        <f t="shared" si="7"/>
        <v/>
      </c>
      <c r="K89" s="110" t="str">
        <f t="shared" si="8"/>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6"/>
        <v/>
      </c>
      <c r="J90" s="236" t="str">
        <f t="shared" si="7"/>
        <v/>
      </c>
      <c r="K90" s="110" t="str">
        <f t="shared" si="8"/>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6"/>
        <v/>
      </c>
      <c r="J91" s="236" t="str">
        <f t="shared" si="7"/>
        <v/>
      </c>
      <c r="K91" s="110" t="str">
        <f t="shared" si="8"/>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6"/>
        <v/>
      </c>
      <c r="J92" s="236" t="str">
        <f t="shared" si="7"/>
        <v/>
      </c>
      <c r="K92" s="110" t="str">
        <f t="shared" si="8"/>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6"/>
        <v/>
      </c>
      <c r="J93" s="236" t="str">
        <f t="shared" si="7"/>
        <v/>
      </c>
      <c r="K93" s="110" t="str">
        <f t="shared" si="8"/>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6"/>
        <v/>
      </c>
      <c r="J94" s="236" t="str">
        <f t="shared" si="7"/>
        <v/>
      </c>
      <c r="K94" s="110" t="str">
        <f t="shared" si="8"/>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6" customHeight="1" x14ac:dyDescent="0.3">
      <c r="A100" s="362" t="s">
        <v>1503</v>
      </c>
      <c r="B100" s="362"/>
      <c r="C100" s="362"/>
      <c r="D100" s="362"/>
      <c r="E100" s="362"/>
      <c r="F100" s="362"/>
      <c r="G100" s="362"/>
      <c r="H100" s="362"/>
      <c r="I100" s="364" t="s">
        <v>1486</v>
      </c>
      <c r="J100" s="364"/>
      <c r="K100" s="89"/>
    </row>
    <row r="101" spans="1:25" ht="15.6" x14ac:dyDescent="0.3">
      <c r="A101" s="365"/>
      <c r="B101" s="365"/>
      <c r="C101" s="365"/>
      <c r="D101" s="365"/>
      <c r="E101" s="365"/>
      <c r="F101" s="365"/>
      <c r="G101" s="365"/>
      <c r="H101" s="365"/>
      <c r="I101" s="363">
        <v>45887</v>
      </c>
      <c r="J101" s="363"/>
    </row>
    <row r="102" spans="1:25" ht="13.8" x14ac:dyDescent="0.25">
      <c r="A102" s="249" t="s">
        <v>402</v>
      </c>
      <c r="B102" s="250">
        <v>76</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4"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6" t="s">
        <v>411</v>
      </c>
      <c r="B105" s="367"/>
      <c r="C105" s="367"/>
      <c r="D105" s="367"/>
      <c r="E105" s="367"/>
      <c r="F105" s="367"/>
      <c r="G105" s="367"/>
      <c r="H105" s="367"/>
      <c r="I105" s="367"/>
      <c r="J105" s="36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1505</v>
      </c>
      <c r="B107" s="14" t="s">
        <v>1591</v>
      </c>
      <c r="C107" s="14"/>
      <c r="D107" s="16">
        <v>45688</v>
      </c>
      <c r="E107" s="16"/>
      <c r="F107" s="14" t="s">
        <v>1555</v>
      </c>
      <c r="G107" s="14"/>
      <c r="H107" s="14" t="s">
        <v>1554</v>
      </c>
      <c r="I107" s="15">
        <v>22</v>
      </c>
      <c r="J107" s="77">
        <v>4</v>
      </c>
      <c r="K107" s="92"/>
    </row>
    <row r="108" spans="1:25" ht="13.2" x14ac:dyDescent="0.25">
      <c r="A108" s="14" t="s">
        <v>1505</v>
      </c>
      <c r="B108" s="14" t="s">
        <v>1590</v>
      </c>
      <c r="C108" s="14"/>
      <c r="D108" s="16">
        <v>45716</v>
      </c>
      <c r="E108" s="16"/>
      <c r="F108" s="14" t="s">
        <v>1555</v>
      </c>
      <c r="G108" s="14"/>
      <c r="H108" s="14" t="s">
        <v>1554</v>
      </c>
      <c r="I108" s="15">
        <v>22</v>
      </c>
      <c r="J108" s="77">
        <v>4</v>
      </c>
      <c r="K108" s="92"/>
    </row>
    <row r="109" spans="1:25" ht="13.2" x14ac:dyDescent="0.25">
      <c r="A109" s="14" t="s">
        <v>1505</v>
      </c>
      <c r="B109" s="14" t="s">
        <v>1589</v>
      </c>
      <c r="C109" s="14"/>
      <c r="D109" s="16">
        <v>45747</v>
      </c>
      <c r="E109" s="16"/>
      <c r="F109" s="14" t="s">
        <v>1555</v>
      </c>
      <c r="G109" s="14"/>
      <c r="H109" s="14" t="s">
        <v>1554</v>
      </c>
      <c r="I109" s="15">
        <v>10.65</v>
      </c>
      <c r="J109" s="77">
        <v>4</v>
      </c>
      <c r="K109" s="92"/>
    </row>
    <row r="110" spans="1:25" ht="13.2" x14ac:dyDescent="0.25">
      <c r="A110" s="14" t="s">
        <v>1505</v>
      </c>
      <c r="B110" s="14" t="s">
        <v>1588</v>
      </c>
      <c r="C110" s="14"/>
      <c r="D110" s="16">
        <v>45777</v>
      </c>
      <c r="E110" s="16"/>
      <c r="F110" s="14" t="s">
        <v>1555</v>
      </c>
      <c r="G110" s="14"/>
      <c r="H110" s="14" t="s">
        <v>1554</v>
      </c>
      <c r="I110" s="15">
        <v>31</v>
      </c>
      <c r="J110" s="77">
        <v>4</v>
      </c>
      <c r="K110" s="92"/>
    </row>
    <row r="111" spans="1:25" ht="13.2" x14ac:dyDescent="0.25">
      <c r="A111" s="14" t="s">
        <v>1505</v>
      </c>
      <c r="B111" s="14" t="s">
        <v>1587</v>
      </c>
      <c r="C111" s="14"/>
      <c r="D111" s="16">
        <v>45808</v>
      </c>
      <c r="E111" s="16"/>
      <c r="F111" s="14" t="s">
        <v>1555</v>
      </c>
      <c r="G111" s="14"/>
      <c r="H111" s="14" t="s">
        <v>1554</v>
      </c>
      <c r="I111" s="15">
        <v>22</v>
      </c>
      <c r="J111" s="77">
        <v>4</v>
      </c>
      <c r="K111" s="92"/>
    </row>
    <row r="112" spans="1:25" ht="13.2" x14ac:dyDescent="0.25">
      <c r="A112" s="14" t="s">
        <v>1505</v>
      </c>
      <c r="B112" s="14" t="s">
        <v>1586</v>
      </c>
      <c r="C112" s="14"/>
      <c r="D112" s="16">
        <v>45838</v>
      </c>
      <c r="E112" s="16"/>
      <c r="F112" s="14" t="s">
        <v>1555</v>
      </c>
      <c r="G112" s="14"/>
      <c r="H112" s="14" t="s">
        <v>1554</v>
      </c>
      <c r="I112" s="15">
        <v>22</v>
      </c>
      <c r="J112" s="77">
        <v>4</v>
      </c>
      <c r="K112" s="92"/>
    </row>
    <row r="113" spans="1:11" ht="13.2" x14ac:dyDescent="0.25">
      <c r="A113" s="14" t="s">
        <v>1505</v>
      </c>
      <c r="B113" s="14" t="s">
        <v>1585</v>
      </c>
      <c r="C113" s="14"/>
      <c r="D113" s="16">
        <v>45869</v>
      </c>
      <c r="E113" s="16"/>
      <c r="F113" s="14" t="s">
        <v>1555</v>
      </c>
      <c r="G113" s="14"/>
      <c r="H113" s="14" t="s">
        <v>1554</v>
      </c>
      <c r="I113" s="15">
        <v>36</v>
      </c>
      <c r="J113" s="77">
        <v>4</v>
      </c>
      <c r="K113" s="92"/>
    </row>
    <row r="114" spans="1:11" ht="13.2" x14ac:dyDescent="0.25">
      <c r="A114" s="14" t="s">
        <v>1505</v>
      </c>
      <c r="B114" s="14" t="s">
        <v>1584</v>
      </c>
      <c r="C114" s="14"/>
      <c r="D114" s="16">
        <v>45900</v>
      </c>
      <c r="E114" s="16"/>
      <c r="F114" s="14" t="s">
        <v>1555</v>
      </c>
      <c r="G114" s="14"/>
      <c r="H114" s="14" t="s">
        <v>1554</v>
      </c>
      <c r="I114" s="15">
        <v>32</v>
      </c>
      <c r="J114" s="77">
        <v>4</v>
      </c>
      <c r="K114" s="92"/>
    </row>
    <row r="115" spans="1:11" ht="13.2" x14ac:dyDescent="0.25">
      <c r="A115" s="14" t="s">
        <v>1505</v>
      </c>
      <c r="B115" s="14" t="s">
        <v>1583</v>
      </c>
      <c r="C115" s="14"/>
      <c r="D115" s="16">
        <v>45930</v>
      </c>
      <c r="E115" s="16"/>
      <c r="F115" s="14" t="s">
        <v>1555</v>
      </c>
      <c r="G115" s="14"/>
      <c r="H115" s="14" t="s">
        <v>1554</v>
      </c>
      <c r="I115" s="15">
        <v>22</v>
      </c>
      <c r="J115" s="77">
        <v>4</v>
      </c>
      <c r="K115" s="92"/>
    </row>
    <row r="116" spans="1:11" ht="13.2" x14ac:dyDescent="0.25">
      <c r="A116" s="14" t="s">
        <v>1505</v>
      </c>
      <c r="B116" s="14" t="s">
        <v>1582</v>
      </c>
      <c r="C116" s="14"/>
      <c r="D116" s="16">
        <v>45961</v>
      </c>
      <c r="E116" s="16"/>
      <c r="F116" s="14" t="s">
        <v>1555</v>
      </c>
      <c r="G116" s="14"/>
      <c r="H116" s="14" t="s">
        <v>1554</v>
      </c>
      <c r="I116" s="15">
        <v>22</v>
      </c>
      <c r="J116" s="77">
        <v>4</v>
      </c>
      <c r="K116" s="92"/>
    </row>
    <row r="117" spans="1:11" ht="13.2" x14ac:dyDescent="0.25">
      <c r="A117" s="14" t="s">
        <v>1505</v>
      </c>
      <c r="B117" s="14" t="s">
        <v>1581</v>
      </c>
      <c r="C117" s="14"/>
      <c r="D117" s="16">
        <v>45991</v>
      </c>
      <c r="E117" s="16"/>
      <c r="F117" s="14" t="s">
        <v>1555</v>
      </c>
      <c r="G117" s="14"/>
      <c r="H117" s="14" t="s">
        <v>1554</v>
      </c>
      <c r="I117" s="15">
        <v>22</v>
      </c>
      <c r="J117" s="77">
        <v>4</v>
      </c>
      <c r="K117" s="92"/>
    </row>
    <row r="118" spans="1:11" ht="13.2" x14ac:dyDescent="0.25">
      <c r="A118" s="14" t="s">
        <v>1505</v>
      </c>
      <c r="B118" s="14" t="s">
        <v>1580</v>
      </c>
      <c r="C118" s="14"/>
      <c r="D118" s="16">
        <v>46022</v>
      </c>
      <c r="E118" s="16"/>
      <c r="F118" s="14" t="s">
        <v>1555</v>
      </c>
      <c r="G118" s="14"/>
      <c r="H118" s="14" t="s">
        <v>1554</v>
      </c>
      <c r="I118" s="15">
        <v>47.2</v>
      </c>
      <c r="J118" s="77">
        <v>4</v>
      </c>
      <c r="K118" s="92"/>
    </row>
    <row r="119" spans="1:11" ht="13.2" x14ac:dyDescent="0.25">
      <c r="A119" s="14" t="s">
        <v>1505</v>
      </c>
      <c r="B119" s="14" t="s">
        <v>1579</v>
      </c>
      <c r="C119" s="14"/>
      <c r="D119" s="16">
        <v>45688</v>
      </c>
      <c r="E119" s="16"/>
      <c r="F119" s="14" t="s">
        <v>1555</v>
      </c>
      <c r="G119" s="14"/>
      <c r="H119" s="14" t="s">
        <v>1554</v>
      </c>
      <c r="I119" s="15">
        <v>23</v>
      </c>
      <c r="J119" s="77">
        <v>4</v>
      </c>
      <c r="K119" s="92"/>
    </row>
    <row r="120" spans="1:11" ht="13.2" x14ac:dyDescent="0.25">
      <c r="A120" s="14" t="s">
        <v>1505</v>
      </c>
      <c r="B120" s="14" t="s">
        <v>1578</v>
      </c>
      <c r="C120" s="14"/>
      <c r="D120" s="16">
        <v>45716</v>
      </c>
      <c r="E120" s="16"/>
      <c r="F120" s="14" t="s">
        <v>1555</v>
      </c>
      <c r="G120" s="14"/>
      <c r="H120" s="14" t="s">
        <v>1554</v>
      </c>
      <c r="I120" s="15">
        <v>13</v>
      </c>
      <c r="J120" s="77">
        <v>4</v>
      </c>
      <c r="K120" s="92"/>
    </row>
    <row r="121" spans="1:11" ht="13.2" x14ac:dyDescent="0.25">
      <c r="A121" s="14" t="s">
        <v>1505</v>
      </c>
      <c r="B121" s="14" t="s">
        <v>1577</v>
      </c>
      <c r="C121" s="14"/>
      <c r="D121" s="16">
        <v>45747</v>
      </c>
      <c r="E121" s="16"/>
      <c r="F121" s="14" t="s">
        <v>1555</v>
      </c>
      <c r="G121" s="14"/>
      <c r="H121" s="14" t="s">
        <v>1554</v>
      </c>
      <c r="I121" s="15">
        <v>13</v>
      </c>
      <c r="J121" s="77">
        <v>4</v>
      </c>
      <c r="K121" s="92"/>
    </row>
    <row r="122" spans="1:11" ht="13.2" x14ac:dyDescent="0.25">
      <c r="A122" s="14" t="s">
        <v>1505</v>
      </c>
      <c r="B122" s="14" t="s">
        <v>1576</v>
      </c>
      <c r="C122" s="14"/>
      <c r="D122" s="16">
        <v>45777</v>
      </c>
      <c r="E122" s="16"/>
      <c r="F122" s="14" t="s">
        <v>1555</v>
      </c>
      <c r="G122" s="14"/>
      <c r="H122" s="14" t="s">
        <v>1554</v>
      </c>
      <c r="I122" s="15">
        <v>53</v>
      </c>
      <c r="J122" s="77">
        <v>4</v>
      </c>
      <c r="K122" s="92"/>
    </row>
    <row r="123" spans="1:11" ht="13.2" x14ac:dyDescent="0.25">
      <c r="A123" s="14" t="s">
        <v>1505</v>
      </c>
      <c r="B123" s="14" t="s">
        <v>1575</v>
      </c>
      <c r="C123" s="14"/>
      <c r="D123" s="16">
        <v>45808</v>
      </c>
      <c r="E123" s="16"/>
      <c r="F123" s="14" t="s">
        <v>1555</v>
      </c>
      <c r="G123" s="14"/>
      <c r="H123" s="14" t="s">
        <v>1554</v>
      </c>
      <c r="I123" s="15">
        <v>13</v>
      </c>
      <c r="J123" s="77">
        <v>4</v>
      </c>
      <c r="K123" s="92"/>
    </row>
    <row r="124" spans="1:11" ht="13.2" x14ac:dyDescent="0.25">
      <c r="A124" s="14" t="s">
        <v>1505</v>
      </c>
      <c r="B124" s="14" t="s">
        <v>1574</v>
      </c>
      <c r="C124" s="14"/>
      <c r="D124" s="16">
        <v>45838</v>
      </c>
      <c r="E124" s="16"/>
      <c r="F124" s="14" t="s">
        <v>1555</v>
      </c>
      <c r="G124" s="14"/>
      <c r="H124" s="14" t="s">
        <v>1554</v>
      </c>
      <c r="I124" s="15">
        <v>13</v>
      </c>
      <c r="J124" s="77">
        <v>4</v>
      </c>
      <c r="K124" s="92"/>
    </row>
    <row r="125" spans="1:11" ht="13.2" x14ac:dyDescent="0.25">
      <c r="A125" s="14" t="s">
        <v>1505</v>
      </c>
      <c r="B125" s="14" t="s">
        <v>1573</v>
      </c>
      <c r="C125" s="14"/>
      <c r="D125" s="16">
        <v>45869</v>
      </c>
      <c r="E125" s="16"/>
      <c r="F125" s="14" t="s">
        <v>1555</v>
      </c>
      <c r="G125" s="14"/>
      <c r="H125" s="14" t="s">
        <v>1554</v>
      </c>
      <c r="I125" s="15">
        <v>33</v>
      </c>
      <c r="J125" s="77">
        <v>4</v>
      </c>
      <c r="K125" s="92"/>
    </row>
    <row r="126" spans="1:11" ht="13.2" x14ac:dyDescent="0.25">
      <c r="A126" s="14" t="s">
        <v>1505</v>
      </c>
      <c r="B126" s="14" t="s">
        <v>1572</v>
      </c>
      <c r="C126" s="14"/>
      <c r="D126" s="16">
        <v>45900</v>
      </c>
      <c r="E126" s="16"/>
      <c r="F126" s="14" t="s">
        <v>1555</v>
      </c>
      <c r="G126" s="14"/>
      <c r="H126" s="14" t="s">
        <v>1554</v>
      </c>
      <c r="I126" s="15">
        <v>13</v>
      </c>
      <c r="J126" s="77">
        <v>4</v>
      </c>
      <c r="K126" s="92"/>
    </row>
    <row r="127" spans="1:11" ht="13.2" x14ac:dyDescent="0.25">
      <c r="A127" s="14" t="s">
        <v>1505</v>
      </c>
      <c r="B127" s="14" t="s">
        <v>1571</v>
      </c>
      <c r="C127" s="14"/>
      <c r="D127" s="16">
        <v>45930</v>
      </c>
      <c r="E127" s="16"/>
      <c r="F127" s="14" t="s">
        <v>1555</v>
      </c>
      <c r="G127" s="14"/>
      <c r="H127" s="14" t="s">
        <v>1554</v>
      </c>
      <c r="I127" s="15">
        <v>33</v>
      </c>
      <c r="J127" s="77">
        <v>4</v>
      </c>
      <c r="K127" s="92"/>
    </row>
    <row r="128" spans="1:11" ht="13.2" x14ac:dyDescent="0.25">
      <c r="A128" s="14" t="s">
        <v>1505</v>
      </c>
      <c r="B128" s="14" t="s">
        <v>1570</v>
      </c>
      <c r="C128" s="14"/>
      <c r="D128" s="16">
        <v>45961</v>
      </c>
      <c r="E128" s="16"/>
      <c r="F128" s="14" t="s">
        <v>1555</v>
      </c>
      <c r="G128" s="14"/>
      <c r="H128" s="14" t="s">
        <v>1554</v>
      </c>
      <c r="I128" s="15">
        <v>13</v>
      </c>
      <c r="J128" s="77">
        <v>4</v>
      </c>
      <c r="K128" s="92"/>
    </row>
    <row r="129" spans="1:11" ht="13.2" x14ac:dyDescent="0.25">
      <c r="A129" s="14" t="s">
        <v>1505</v>
      </c>
      <c r="B129" s="14" t="s">
        <v>1569</v>
      </c>
      <c r="C129" s="14"/>
      <c r="D129" s="16">
        <v>45991</v>
      </c>
      <c r="E129" s="16"/>
      <c r="F129" s="14" t="s">
        <v>1555</v>
      </c>
      <c r="G129" s="14"/>
      <c r="H129" s="14" t="s">
        <v>1554</v>
      </c>
      <c r="I129" s="15">
        <v>13</v>
      </c>
      <c r="J129" s="77">
        <v>4</v>
      </c>
      <c r="K129" s="92"/>
    </row>
    <row r="130" spans="1:11" ht="13.2" x14ac:dyDescent="0.25">
      <c r="A130" s="14" t="s">
        <v>1505</v>
      </c>
      <c r="B130" s="14" t="s">
        <v>1568</v>
      </c>
      <c r="C130" s="14"/>
      <c r="D130" s="16">
        <v>46022</v>
      </c>
      <c r="E130" s="16"/>
      <c r="F130" s="14" t="s">
        <v>1555</v>
      </c>
      <c r="G130" s="14"/>
      <c r="H130" s="14" t="s">
        <v>1554</v>
      </c>
      <c r="I130" s="15">
        <v>23.75</v>
      </c>
      <c r="J130" s="77">
        <v>4</v>
      </c>
      <c r="K130" s="92"/>
    </row>
    <row r="131" spans="1:11" ht="13.2" x14ac:dyDescent="0.25">
      <c r="A131" s="14" t="s">
        <v>1505</v>
      </c>
      <c r="B131" s="14" t="s">
        <v>1567</v>
      </c>
      <c r="C131" s="14"/>
      <c r="D131" s="16">
        <v>45688</v>
      </c>
      <c r="E131" s="16"/>
      <c r="F131" s="14" t="s">
        <v>1555</v>
      </c>
      <c r="G131" s="14"/>
      <c r="H131" s="14" t="s">
        <v>1554</v>
      </c>
      <c r="I131" s="15">
        <v>11.15</v>
      </c>
      <c r="J131" s="77">
        <v>4</v>
      </c>
      <c r="K131" s="92"/>
    </row>
    <row r="132" spans="1:11" ht="13.2" x14ac:dyDescent="0.25">
      <c r="A132" s="14" t="s">
        <v>1505</v>
      </c>
      <c r="B132" s="14" t="s">
        <v>1566</v>
      </c>
      <c r="C132" s="14"/>
      <c r="D132" s="16">
        <v>45716</v>
      </c>
      <c r="E132" s="16"/>
      <c r="F132" s="14" t="s">
        <v>1555</v>
      </c>
      <c r="G132" s="14"/>
      <c r="H132" s="14" t="s">
        <v>1554</v>
      </c>
      <c r="I132" s="15">
        <v>10.65</v>
      </c>
      <c r="J132" s="77">
        <v>4</v>
      </c>
      <c r="K132" s="92"/>
    </row>
    <row r="133" spans="1:11" ht="13.2" x14ac:dyDescent="0.25">
      <c r="A133" s="14" t="s">
        <v>1505</v>
      </c>
      <c r="B133" s="14" t="s">
        <v>1565</v>
      </c>
      <c r="C133" s="14"/>
      <c r="D133" s="16">
        <v>45747</v>
      </c>
      <c r="E133" s="16"/>
      <c r="F133" s="14" t="s">
        <v>1555</v>
      </c>
      <c r="G133" s="14"/>
      <c r="H133" s="14" t="s">
        <v>1554</v>
      </c>
      <c r="I133" s="15">
        <v>30.65</v>
      </c>
      <c r="J133" s="77">
        <v>4</v>
      </c>
      <c r="K133" s="92"/>
    </row>
    <row r="134" spans="1:11" ht="13.2" x14ac:dyDescent="0.25">
      <c r="A134" s="14" t="s">
        <v>1505</v>
      </c>
      <c r="B134" s="14" t="s">
        <v>1564</v>
      </c>
      <c r="C134" s="14"/>
      <c r="D134" s="16">
        <v>45777</v>
      </c>
      <c r="E134" s="16"/>
      <c r="F134" s="14" t="s">
        <v>1555</v>
      </c>
      <c r="G134" s="14"/>
      <c r="H134" s="14" t="s">
        <v>1554</v>
      </c>
      <c r="I134" s="15">
        <v>10.65</v>
      </c>
      <c r="J134" s="77">
        <v>4</v>
      </c>
      <c r="K134" s="92"/>
    </row>
    <row r="135" spans="1:11" ht="13.2" x14ac:dyDescent="0.25">
      <c r="A135" s="14" t="s">
        <v>1505</v>
      </c>
      <c r="B135" s="14" t="s">
        <v>1563</v>
      </c>
      <c r="C135" s="14"/>
      <c r="D135" s="16">
        <v>45808</v>
      </c>
      <c r="E135" s="16"/>
      <c r="F135" s="14" t="s">
        <v>1555</v>
      </c>
      <c r="G135" s="14"/>
      <c r="H135" s="14" t="s">
        <v>1554</v>
      </c>
      <c r="I135" s="15">
        <v>10.65</v>
      </c>
      <c r="J135" s="77">
        <v>4</v>
      </c>
      <c r="K135" s="92"/>
    </row>
    <row r="136" spans="1:11" ht="13.2" x14ac:dyDescent="0.25">
      <c r="A136" s="14" t="s">
        <v>1505</v>
      </c>
      <c r="B136" s="14" t="s">
        <v>1562</v>
      </c>
      <c r="C136" s="14"/>
      <c r="D136" s="16">
        <v>45838</v>
      </c>
      <c r="E136" s="16"/>
      <c r="F136" s="14" t="s">
        <v>1555</v>
      </c>
      <c r="G136" s="14"/>
      <c r="H136" s="14" t="s">
        <v>1554</v>
      </c>
      <c r="I136" s="15">
        <v>10.65</v>
      </c>
      <c r="J136" s="77">
        <v>4</v>
      </c>
      <c r="K136" s="92"/>
    </row>
    <row r="137" spans="1:11" ht="13.2" x14ac:dyDescent="0.25">
      <c r="A137" s="14" t="s">
        <v>1505</v>
      </c>
      <c r="B137" s="14" t="s">
        <v>1561</v>
      </c>
      <c r="C137" s="14"/>
      <c r="D137" s="16">
        <v>45869</v>
      </c>
      <c r="E137" s="16"/>
      <c r="F137" s="14" t="s">
        <v>1555</v>
      </c>
      <c r="G137" s="14"/>
      <c r="H137" s="14" t="s">
        <v>1554</v>
      </c>
      <c r="I137" s="15">
        <v>10.65</v>
      </c>
      <c r="J137" s="77">
        <v>4</v>
      </c>
      <c r="K137" s="92"/>
    </row>
    <row r="138" spans="1:11" ht="13.2" x14ac:dyDescent="0.25">
      <c r="A138" s="14" t="s">
        <v>1505</v>
      </c>
      <c r="B138" s="14" t="s">
        <v>1560</v>
      </c>
      <c r="C138" s="14"/>
      <c r="D138" s="16">
        <v>45900</v>
      </c>
      <c r="E138" s="16"/>
      <c r="F138" s="14" t="s">
        <v>1555</v>
      </c>
      <c r="G138" s="14"/>
      <c r="H138" s="14" t="s">
        <v>1554</v>
      </c>
      <c r="I138" s="15">
        <v>10.65</v>
      </c>
      <c r="J138" s="77">
        <v>4</v>
      </c>
      <c r="K138" s="92"/>
    </row>
    <row r="139" spans="1:11" ht="13.2" x14ac:dyDescent="0.25">
      <c r="A139" s="14" t="s">
        <v>1505</v>
      </c>
      <c r="B139" s="14" t="s">
        <v>1559</v>
      </c>
      <c r="C139" s="14"/>
      <c r="D139" s="16">
        <v>45930</v>
      </c>
      <c r="E139" s="16"/>
      <c r="F139" s="14" t="s">
        <v>1555</v>
      </c>
      <c r="G139" s="14"/>
      <c r="H139" s="14" t="s">
        <v>1554</v>
      </c>
      <c r="I139" s="15">
        <v>11.65</v>
      </c>
      <c r="J139" s="77">
        <v>4</v>
      </c>
      <c r="K139" s="92"/>
    </row>
    <row r="140" spans="1:11" ht="13.2" x14ac:dyDescent="0.25">
      <c r="A140" s="14" t="s">
        <v>1505</v>
      </c>
      <c r="B140" s="14" t="s">
        <v>1558</v>
      </c>
      <c r="C140" s="14"/>
      <c r="D140" s="16">
        <v>45961</v>
      </c>
      <c r="E140" s="16"/>
      <c r="F140" s="14" t="s">
        <v>1555</v>
      </c>
      <c r="G140" s="14"/>
      <c r="H140" s="14" t="s">
        <v>1554</v>
      </c>
      <c r="I140" s="15">
        <v>10.9</v>
      </c>
      <c r="J140" s="77">
        <v>4</v>
      </c>
      <c r="K140" s="92"/>
    </row>
    <row r="141" spans="1:11" ht="13.2" x14ac:dyDescent="0.25">
      <c r="A141" s="14" t="s">
        <v>1505</v>
      </c>
      <c r="B141" s="14" t="s">
        <v>1557</v>
      </c>
      <c r="C141" s="14"/>
      <c r="D141" s="16">
        <v>45991</v>
      </c>
      <c r="E141" s="16"/>
      <c r="F141" s="14" t="s">
        <v>1555</v>
      </c>
      <c r="G141" s="14"/>
      <c r="H141" s="14" t="s">
        <v>1554</v>
      </c>
      <c r="I141" s="15">
        <v>10.65</v>
      </c>
      <c r="J141" s="77">
        <v>4</v>
      </c>
      <c r="K141" s="92"/>
    </row>
    <row r="142" spans="1:11" ht="13.2" x14ac:dyDescent="0.25">
      <c r="A142" s="14" t="s">
        <v>1505</v>
      </c>
      <c r="B142" s="14" t="s">
        <v>1556</v>
      </c>
      <c r="C142" s="14"/>
      <c r="D142" s="16">
        <v>46022</v>
      </c>
      <c r="E142" s="16"/>
      <c r="F142" s="14" t="s">
        <v>1555</v>
      </c>
      <c r="G142" s="14"/>
      <c r="H142" s="14" t="s">
        <v>1554</v>
      </c>
      <c r="I142" s="15">
        <v>10.65</v>
      </c>
      <c r="J142" s="77">
        <v>4</v>
      </c>
      <c r="K142" s="92"/>
    </row>
    <row r="143" spans="1:11" ht="20.399999999999999" x14ac:dyDescent="0.25">
      <c r="A143" s="14" t="s">
        <v>1505</v>
      </c>
      <c r="B143" s="14" t="s">
        <v>1553</v>
      </c>
      <c r="C143" s="14"/>
      <c r="D143" s="16">
        <v>45687</v>
      </c>
      <c r="E143" s="16"/>
      <c r="F143" s="14" t="s">
        <v>1552</v>
      </c>
      <c r="G143" s="14"/>
      <c r="H143" s="14" t="s">
        <v>1524</v>
      </c>
      <c r="I143" s="15">
        <v>4306.51</v>
      </c>
      <c r="J143" s="77">
        <v>4</v>
      </c>
      <c r="K143" s="92"/>
    </row>
    <row r="144" spans="1:11" ht="20.399999999999999" x14ac:dyDescent="0.25">
      <c r="A144" s="14" t="s">
        <v>1505</v>
      </c>
      <c r="B144" s="14" t="s">
        <v>1551</v>
      </c>
      <c r="C144" s="14"/>
      <c r="D144" s="16">
        <v>45716</v>
      </c>
      <c r="E144" s="16"/>
      <c r="F144" s="14" t="s">
        <v>1550</v>
      </c>
      <c r="G144" s="14"/>
      <c r="H144" s="14" t="s">
        <v>1524</v>
      </c>
      <c r="I144" s="15">
        <v>4275.4799999999996</v>
      </c>
      <c r="J144" s="77">
        <v>4</v>
      </c>
      <c r="K144" s="92"/>
    </row>
    <row r="145" spans="1:11" ht="20.399999999999999" x14ac:dyDescent="0.25">
      <c r="A145" s="14" t="s">
        <v>1505</v>
      </c>
      <c r="B145" s="14" t="s">
        <v>1549</v>
      </c>
      <c r="C145" s="14"/>
      <c r="D145" s="16">
        <v>45716</v>
      </c>
      <c r="E145" s="16"/>
      <c r="F145" s="14" t="s">
        <v>1548</v>
      </c>
      <c r="G145" s="14"/>
      <c r="H145" s="14" t="s">
        <v>1535</v>
      </c>
      <c r="I145" s="15">
        <v>485.18</v>
      </c>
      <c r="J145" s="77">
        <v>3</v>
      </c>
      <c r="K145" s="92"/>
    </row>
    <row r="146" spans="1:11" ht="20.399999999999999" x14ac:dyDescent="0.25">
      <c r="A146" s="14" t="s">
        <v>1505</v>
      </c>
      <c r="B146" s="14" t="s">
        <v>1547</v>
      </c>
      <c r="C146" s="14"/>
      <c r="D146" s="16">
        <v>45749</v>
      </c>
      <c r="E146" s="16"/>
      <c r="F146" s="14" t="s">
        <v>1546</v>
      </c>
      <c r="G146" s="14"/>
      <c r="H146" s="14" t="s">
        <v>1524</v>
      </c>
      <c r="I146" s="15">
        <v>4326.8100000000004</v>
      </c>
      <c r="J146" s="77">
        <v>4</v>
      </c>
      <c r="K146" s="92"/>
    </row>
    <row r="147" spans="1:11" ht="20.399999999999999" x14ac:dyDescent="0.25">
      <c r="A147" s="14" t="s">
        <v>1505</v>
      </c>
      <c r="B147" s="14" t="s">
        <v>1545</v>
      </c>
      <c r="C147" s="14"/>
      <c r="D147" s="16">
        <v>45749</v>
      </c>
      <c r="E147" s="16"/>
      <c r="F147" s="14" t="s">
        <v>1518</v>
      </c>
      <c r="G147" s="14"/>
      <c r="H147" s="14" t="s">
        <v>1504</v>
      </c>
      <c r="I147" s="15">
        <v>215.64</v>
      </c>
      <c r="J147" s="77">
        <v>3</v>
      </c>
      <c r="K147" s="92"/>
    </row>
    <row r="148" spans="1:11" ht="20.399999999999999" x14ac:dyDescent="0.25">
      <c r="A148" s="14" t="s">
        <v>1505</v>
      </c>
      <c r="B148" s="14" t="s">
        <v>1544</v>
      </c>
      <c r="C148" s="14"/>
      <c r="D148" s="16">
        <v>45777</v>
      </c>
      <c r="E148" s="16"/>
      <c r="F148" s="14" t="s">
        <v>1543</v>
      </c>
      <c r="G148" s="14"/>
      <c r="H148" s="14" t="s">
        <v>1524</v>
      </c>
      <c r="I148" s="15">
        <v>4356.01</v>
      </c>
      <c r="J148" s="77">
        <v>4</v>
      </c>
      <c r="K148" s="92"/>
    </row>
    <row r="149" spans="1:11" ht="20.399999999999999" x14ac:dyDescent="0.25">
      <c r="A149" s="14" t="s">
        <v>1505</v>
      </c>
      <c r="B149" s="14" t="s">
        <v>1542</v>
      </c>
      <c r="C149" s="14"/>
      <c r="D149" s="16">
        <v>45807</v>
      </c>
      <c r="E149" s="16"/>
      <c r="F149" s="14" t="s">
        <v>1541</v>
      </c>
      <c r="G149" s="14"/>
      <c r="H149" s="14" t="s">
        <v>1524</v>
      </c>
      <c r="I149" s="15">
        <v>4345.47</v>
      </c>
      <c r="J149" s="77">
        <v>4</v>
      </c>
      <c r="K149" s="92"/>
    </row>
    <row r="150" spans="1:11" ht="20.399999999999999" x14ac:dyDescent="0.25">
      <c r="A150" s="14" t="s">
        <v>1505</v>
      </c>
      <c r="B150" s="14" t="s">
        <v>1540</v>
      </c>
      <c r="C150" s="14"/>
      <c r="D150" s="16">
        <v>45807</v>
      </c>
      <c r="E150" s="16"/>
      <c r="F150" s="14" t="s">
        <v>1514</v>
      </c>
      <c r="G150" s="14"/>
      <c r="H150" s="14" t="s">
        <v>1504</v>
      </c>
      <c r="I150" s="15">
        <v>120.41</v>
      </c>
      <c r="J150" s="77">
        <v>3</v>
      </c>
      <c r="K150" s="92"/>
    </row>
    <row r="151" spans="1:11" ht="20.399999999999999" x14ac:dyDescent="0.25">
      <c r="A151" s="14" t="s">
        <v>1505</v>
      </c>
      <c r="B151" s="14" t="s">
        <v>1539</v>
      </c>
      <c r="C151" s="14"/>
      <c r="D151" s="16">
        <v>45838</v>
      </c>
      <c r="E151" s="16"/>
      <c r="F151" s="14" t="s">
        <v>1538</v>
      </c>
      <c r="G151" s="14"/>
      <c r="H151" s="14" t="s">
        <v>1524</v>
      </c>
      <c r="I151" s="15">
        <v>4316.4399999999996</v>
      </c>
      <c r="J151" s="77">
        <v>4</v>
      </c>
      <c r="K151" s="92"/>
    </row>
    <row r="152" spans="1:11" ht="20.399999999999999" x14ac:dyDescent="0.25">
      <c r="A152" s="14" t="s">
        <v>1505</v>
      </c>
      <c r="B152" s="14" t="s">
        <v>1537</v>
      </c>
      <c r="C152" s="14"/>
      <c r="D152" s="16">
        <v>45838</v>
      </c>
      <c r="E152" s="16"/>
      <c r="F152" s="14" t="s">
        <v>1536</v>
      </c>
      <c r="G152" s="14"/>
      <c r="H152" s="14" t="s">
        <v>1535</v>
      </c>
      <c r="I152" s="15">
        <v>301.04000000000002</v>
      </c>
      <c r="J152" s="77">
        <v>3</v>
      </c>
      <c r="K152" s="92"/>
    </row>
    <row r="153" spans="1:11" ht="20.399999999999999" x14ac:dyDescent="0.25">
      <c r="A153" s="14" t="s">
        <v>1505</v>
      </c>
      <c r="B153" s="14" t="s">
        <v>1534</v>
      </c>
      <c r="C153" s="14"/>
      <c r="D153" s="16">
        <v>45873</v>
      </c>
      <c r="E153" s="16"/>
      <c r="F153" s="14" t="s">
        <v>1533</v>
      </c>
      <c r="G153" s="14"/>
      <c r="H153" s="14" t="s">
        <v>1524</v>
      </c>
      <c r="I153" s="15">
        <v>4391.24</v>
      </c>
      <c r="J153" s="77">
        <v>4</v>
      </c>
      <c r="K153" s="92"/>
    </row>
    <row r="154" spans="1:11" ht="20.399999999999999" x14ac:dyDescent="0.25">
      <c r="A154" s="14" t="s">
        <v>1505</v>
      </c>
      <c r="B154" s="14" t="s">
        <v>1532</v>
      </c>
      <c r="C154" s="14"/>
      <c r="D154" s="16">
        <v>45902</v>
      </c>
      <c r="E154" s="16"/>
      <c r="F154" s="14" t="s">
        <v>1531</v>
      </c>
      <c r="G154" s="14"/>
      <c r="H154" s="14" t="s">
        <v>1524</v>
      </c>
      <c r="I154" s="15">
        <v>4321.8500000000004</v>
      </c>
      <c r="J154" s="77">
        <v>4</v>
      </c>
      <c r="K154" s="92"/>
    </row>
    <row r="155" spans="1:11" ht="20.399999999999999" x14ac:dyDescent="0.25">
      <c r="A155" s="14" t="s">
        <v>1505</v>
      </c>
      <c r="B155" s="14" t="s">
        <v>1530</v>
      </c>
      <c r="C155" s="14"/>
      <c r="D155" s="16">
        <v>45931</v>
      </c>
      <c r="E155" s="16"/>
      <c r="F155" s="14" t="s">
        <v>1529</v>
      </c>
      <c r="G155" s="14"/>
      <c r="H155" s="14" t="s">
        <v>1524</v>
      </c>
      <c r="I155" s="15">
        <v>4284.9799999999996</v>
      </c>
      <c r="J155" s="77">
        <v>4</v>
      </c>
      <c r="K155" s="92"/>
    </row>
    <row r="156" spans="1:11" ht="20.399999999999999" x14ac:dyDescent="0.25">
      <c r="A156" s="14" t="s">
        <v>1505</v>
      </c>
      <c r="B156" s="14" t="s">
        <v>1528</v>
      </c>
      <c r="C156" s="14"/>
      <c r="D156" s="16">
        <v>45960</v>
      </c>
      <c r="E156" s="16"/>
      <c r="F156" s="14" t="s">
        <v>1527</v>
      </c>
      <c r="G156" s="14"/>
      <c r="H156" s="14" t="s">
        <v>1524</v>
      </c>
      <c r="I156" s="15">
        <v>4309.67</v>
      </c>
      <c r="J156" s="77">
        <v>4</v>
      </c>
      <c r="K156" s="92"/>
    </row>
    <row r="157" spans="1:11" ht="20.399999999999999" x14ac:dyDescent="0.25">
      <c r="A157" s="14" t="s">
        <v>1505</v>
      </c>
      <c r="B157" s="14" t="s">
        <v>1526</v>
      </c>
      <c r="C157" s="14"/>
      <c r="D157" s="16">
        <v>46010</v>
      </c>
      <c r="E157" s="16"/>
      <c r="F157" s="14" t="s">
        <v>1525</v>
      </c>
      <c r="G157" s="14"/>
      <c r="H157" s="14" t="s">
        <v>1524</v>
      </c>
      <c r="I157" s="15">
        <v>4312.8500000000004</v>
      </c>
      <c r="J157" s="77">
        <v>4</v>
      </c>
      <c r="K157" s="92"/>
    </row>
    <row r="158" spans="1:11" ht="20.399999999999999" x14ac:dyDescent="0.25">
      <c r="A158" s="14" t="s">
        <v>1505</v>
      </c>
      <c r="B158" s="14" t="s">
        <v>1523</v>
      </c>
      <c r="C158" s="14"/>
      <c r="D158" s="16">
        <v>45687</v>
      </c>
      <c r="E158" s="16"/>
      <c r="F158" s="14" t="s">
        <v>1522</v>
      </c>
      <c r="G158" s="14"/>
      <c r="H158" s="14" t="s">
        <v>1504</v>
      </c>
      <c r="I158" s="15">
        <v>1430.09</v>
      </c>
      <c r="J158" s="77">
        <v>4</v>
      </c>
      <c r="K158" s="92"/>
    </row>
    <row r="159" spans="1:11" ht="20.399999999999999" x14ac:dyDescent="0.25">
      <c r="A159" s="14" t="s">
        <v>1505</v>
      </c>
      <c r="B159" s="14" t="s">
        <v>1521</v>
      </c>
      <c r="C159" s="14"/>
      <c r="D159" s="16">
        <v>45716</v>
      </c>
      <c r="E159" s="16"/>
      <c r="F159" s="14" t="s">
        <v>1520</v>
      </c>
      <c r="G159" s="14"/>
      <c r="H159" s="14" t="s">
        <v>1504</v>
      </c>
      <c r="I159" s="15">
        <v>1430.09</v>
      </c>
      <c r="J159" s="77">
        <v>4</v>
      </c>
      <c r="K159" s="92"/>
    </row>
    <row r="160" spans="1:11" ht="20.399999999999999" x14ac:dyDescent="0.25">
      <c r="A160" s="14" t="s">
        <v>1505</v>
      </c>
      <c r="B160" s="14" t="s">
        <v>1519</v>
      </c>
      <c r="C160" s="14"/>
      <c r="D160" s="16">
        <v>45749</v>
      </c>
      <c r="E160" s="16"/>
      <c r="F160" s="14" t="s">
        <v>1518</v>
      </c>
      <c r="G160" s="14"/>
      <c r="H160" s="14" t="s">
        <v>1504</v>
      </c>
      <c r="I160" s="15">
        <v>1430.09</v>
      </c>
      <c r="J160" s="77">
        <v>4</v>
      </c>
      <c r="K160" s="92"/>
    </row>
    <row r="161" spans="1:11" ht="20.399999999999999" x14ac:dyDescent="0.25">
      <c r="A161" s="14" t="s">
        <v>1505</v>
      </c>
      <c r="B161" s="14" t="s">
        <v>1517</v>
      </c>
      <c r="C161" s="14"/>
      <c r="D161" s="16">
        <v>45777</v>
      </c>
      <c r="E161" s="16"/>
      <c r="F161" s="14" t="s">
        <v>1516</v>
      </c>
      <c r="G161" s="14"/>
      <c r="H161" s="14" t="s">
        <v>1504</v>
      </c>
      <c r="I161" s="15">
        <v>1434.12</v>
      </c>
      <c r="J161" s="77">
        <v>4</v>
      </c>
      <c r="K161" s="92"/>
    </row>
    <row r="162" spans="1:11" ht="20.399999999999999" x14ac:dyDescent="0.25">
      <c r="A162" s="14" t="s">
        <v>1505</v>
      </c>
      <c r="B162" s="14" t="s">
        <v>1515</v>
      </c>
      <c r="C162" s="14"/>
      <c r="D162" s="16">
        <v>45807</v>
      </c>
      <c r="E162" s="16"/>
      <c r="F162" s="14" t="s">
        <v>1514</v>
      </c>
      <c r="G162" s="14"/>
      <c r="H162" s="14" t="s">
        <v>1504</v>
      </c>
      <c r="I162" s="15">
        <v>1432.1</v>
      </c>
      <c r="J162" s="77">
        <v>4</v>
      </c>
      <c r="K162" s="92"/>
    </row>
    <row r="163" spans="1:11" ht="20.399999999999999" x14ac:dyDescent="0.25">
      <c r="A163" s="14" t="s">
        <v>1505</v>
      </c>
      <c r="B163" s="14" t="s">
        <v>1513</v>
      </c>
      <c r="C163" s="14"/>
      <c r="D163" s="16">
        <v>45838</v>
      </c>
      <c r="E163" s="16"/>
      <c r="F163" s="14" t="s">
        <v>1512</v>
      </c>
      <c r="G163" s="14"/>
      <c r="H163" s="14" t="s">
        <v>1504</v>
      </c>
      <c r="I163" s="15">
        <v>1424.75</v>
      </c>
      <c r="J163" s="77">
        <v>4</v>
      </c>
      <c r="K163" s="92"/>
    </row>
    <row r="164" spans="1:11" ht="20.399999999999999" x14ac:dyDescent="0.25">
      <c r="A164" s="14" t="s">
        <v>1505</v>
      </c>
      <c r="B164" s="14" t="s">
        <v>1511</v>
      </c>
      <c r="C164" s="14"/>
      <c r="D164" s="16">
        <v>45873</v>
      </c>
      <c r="E164" s="16"/>
      <c r="F164" s="14" t="s">
        <v>1510</v>
      </c>
      <c r="G164" s="14"/>
      <c r="H164" s="14" t="s">
        <v>1504</v>
      </c>
      <c r="I164" s="15">
        <v>1448.51</v>
      </c>
      <c r="J164" s="77">
        <v>4</v>
      </c>
      <c r="K164" s="92"/>
    </row>
    <row r="165" spans="1:11" ht="33.75" customHeight="1" x14ac:dyDescent="0.25">
      <c r="A165" s="14" t="s">
        <v>1505</v>
      </c>
      <c r="B165" s="14" t="s">
        <v>1509</v>
      </c>
      <c r="C165" s="14"/>
      <c r="D165" s="16">
        <v>45902</v>
      </c>
      <c r="E165" s="16"/>
      <c r="F165" s="14" t="s">
        <v>1508</v>
      </c>
      <c r="G165" s="14"/>
      <c r="H165" s="14" t="s">
        <v>1504</v>
      </c>
      <c r="I165" s="15">
        <v>1425.63</v>
      </c>
      <c r="J165" s="77">
        <v>4</v>
      </c>
      <c r="K165" s="92"/>
    </row>
    <row r="166" spans="1:11" ht="20.399999999999999" x14ac:dyDescent="0.25">
      <c r="A166" s="14" t="s">
        <v>1505</v>
      </c>
      <c r="B166" s="14" t="s">
        <v>1507</v>
      </c>
      <c r="C166" s="14"/>
      <c r="D166" s="16">
        <v>45931</v>
      </c>
      <c r="E166" s="16"/>
      <c r="F166" s="14" t="s">
        <v>1506</v>
      </c>
      <c r="G166" s="14"/>
      <c r="H166" s="14" t="s">
        <v>1504</v>
      </c>
      <c r="I166" s="15">
        <v>1430.09</v>
      </c>
      <c r="J166" s="77">
        <v>4</v>
      </c>
      <c r="K166" s="92"/>
    </row>
    <row r="167" spans="1:11" ht="13.2" x14ac:dyDescent="0.25">
      <c r="A167" s="14" t="s">
        <v>1505</v>
      </c>
      <c r="B167" s="14" t="s">
        <v>1966</v>
      </c>
      <c r="C167" s="14" t="s">
        <v>1965</v>
      </c>
      <c r="D167" s="16">
        <v>45691</v>
      </c>
      <c r="E167" s="16"/>
      <c r="F167" s="14" t="s">
        <v>1964</v>
      </c>
      <c r="G167" s="14"/>
      <c r="H167" s="14" t="s">
        <v>1963</v>
      </c>
      <c r="I167" s="15">
        <v>400</v>
      </c>
      <c r="J167" s="77">
        <v>5</v>
      </c>
      <c r="K167" s="92"/>
    </row>
    <row r="168" spans="1:11" ht="13.2" x14ac:dyDescent="0.25">
      <c r="A168" s="14" t="s">
        <v>1505</v>
      </c>
      <c r="B168" s="14" t="s">
        <v>1962</v>
      </c>
      <c r="C168" s="14" t="s">
        <v>1961</v>
      </c>
      <c r="D168" s="16">
        <v>45672</v>
      </c>
      <c r="E168" s="16"/>
      <c r="F168" s="14" t="s">
        <v>1960</v>
      </c>
      <c r="G168" s="14"/>
      <c r="H168" s="14" t="s">
        <v>1947</v>
      </c>
      <c r="I168" s="15">
        <v>1300.81</v>
      </c>
      <c r="J168" s="77">
        <v>5</v>
      </c>
      <c r="K168" s="92"/>
    </row>
    <row r="169" spans="1:11" ht="13.2" x14ac:dyDescent="0.25">
      <c r="A169" s="14" t="s">
        <v>1505</v>
      </c>
      <c r="B169" s="14" t="s">
        <v>1959</v>
      </c>
      <c r="C169" s="14" t="s">
        <v>1958</v>
      </c>
      <c r="D169" s="16">
        <v>45750</v>
      </c>
      <c r="E169" s="16"/>
      <c r="F169" s="14" t="s">
        <v>1957</v>
      </c>
      <c r="G169" s="14"/>
      <c r="H169" s="14" t="s">
        <v>1947</v>
      </c>
      <c r="I169" s="15">
        <v>3746.52</v>
      </c>
      <c r="J169" s="77">
        <v>5</v>
      </c>
      <c r="K169" s="92"/>
    </row>
    <row r="170" spans="1:11" ht="13.2" x14ac:dyDescent="0.25">
      <c r="A170" s="14" t="s">
        <v>1505</v>
      </c>
      <c r="B170" s="14" t="s">
        <v>1956</v>
      </c>
      <c r="C170" s="14" t="s">
        <v>1955</v>
      </c>
      <c r="D170" s="16">
        <v>45750</v>
      </c>
      <c r="E170" s="16"/>
      <c r="F170" s="14" t="s">
        <v>1954</v>
      </c>
      <c r="G170" s="14"/>
      <c r="H170" s="14" t="s">
        <v>1947</v>
      </c>
      <c r="I170" s="15">
        <v>10436.74</v>
      </c>
      <c r="J170" s="77">
        <v>5</v>
      </c>
      <c r="K170" s="92"/>
    </row>
    <row r="171" spans="1:11" ht="13.2" x14ac:dyDescent="0.25">
      <c r="A171" s="14" t="s">
        <v>1505</v>
      </c>
      <c r="B171" s="14" t="s">
        <v>1953</v>
      </c>
      <c r="C171" s="14" t="s">
        <v>1952</v>
      </c>
      <c r="D171" s="16">
        <v>45869</v>
      </c>
      <c r="E171" s="16"/>
      <c r="F171" s="14" t="s">
        <v>1951</v>
      </c>
      <c r="G171" s="14"/>
      <c r="H171" s="14" t="s">
        <v>1947</v>
      </c>
      <c r="I171" s="15">
        <v>7954.79</v>
      </c>
      <c r="J171" s="77">
        <v>5</v>
      </c>
      <c r="K171" s="92"/>
    </row>
    <row r="172" spans="1:11" ht="20.399999999999999" x14ac:dyDescent="0.25">
      <c r="A172" s="14" t="s">
        <v>1505</v>
      </c>
      <c r="B172" s="14" t="s">
        <v>1950</v>
      </c>
      <c r="C172" s="14" t="s">
        <v>1949</v>
      </c>
      <c r="D172" s="16">
        <v>45903</v>
      </c>
      <c r="E172" s="16"/>
      <c r="F172" s="14" t="s">
        <v>1948</v>
      </c>
      <c r="G172" s="14"/>
      <c r="H172" s="14" t="s">
        <v>1947</v>
      </c>
      <c r="I172" s="15">
        <v>8541.89</v>
      </c>
      <c r="J172" s="77">
        <v>5</v>
      </c>
      <c r="K172" s="92"/>
    </row>
    <row r="173" spans="1:11" ht="13.2" x14ac:dyDescent="0.25">
      <c r="A173" s="14" t="s">
        <v>1505</v>
      </c>
      <c r="B173" s="14" t="s">
        <v>1946</v>
      </c>
      <c r="C173" s="14" t="s">
        <v>1945</v>
      </c>
      <c r="D173" s="16">
        <v>45708</v>
      </c>
      <c r="E173" s="16"/>
      <c r="F173" s="14" t="s">
        <v>1944</v>
      </c>
      <c r="G173" s="14"/>
      <c r="H173" s="14" t="s">
        <v>1937</v>
      </c>
      <c r="I173" s="15">
        <v>1200</v>
      </c>
      <c r="J173" s="77">
        <v>5</v>
      </c>
      <c r="K173" s="92"/>
    </row>
    <row r="174" spans="1:11" ht="20.399999999999999" x14ac:dyDescent="0.25">
      <c r="A174" s="14" t="s">
        <v>1505</v>
      </c>
      <c r="B174" s="14" t="s">
        <v>1943</v>
      </c>
      <c r="C174" s="14" t="s">
        <v>1942</v>
      </c>
      <c r="D174" s="16">
        <v>45806</v>
      </c>
      <c r="E174" s="16"/>
      <c r="F174" s="14" t="s">
        <v>1941</v>
      </c>
      <c r="G174" s="14"/>
      <c r="H174" s="14" t="s">
        <v>1937</v>
      </c>
      <c r="I174" s="15">
        <v>500</v>
      </c>
      <c r="J174" s="77">
        <v>5</v>
      </c>
      <c r="K174" s="92"/>
    </row>
    <row r="175" spans="1:11" ht="20.399999999999999" x14ac:dyDescent="0.25">
      <c r="A175" s="14" t="s">
        <v>1505</v>
      </c>
      <c r="B175" s="14" t="s">
        <v>1940</v>
      </c>
      <c r="C175" s="14" t="s">
        <v>1939</v>
      </c>
      <c r="D175" s="16">
        <v>45805</v>
      </c>
      <c r="E175" s="16"/>
      <c r="F175" s="14" t="s">
        <v>1938</v>
      </c>
      <c r="G175" s="14"/>
      <c r="H175" s="14" t="s">
        <v>1937</v>
      </c>
      <c r="I175" s="15">
        <v>1995</v>
      </c>
      <c r="J175" s="77">
        <v>5</v>
      </c>
      <c r="K175" s="92"/>
    </row>
    <row r="176" spans="1:11" ht="13.2" x14ac:dyDescent="0.25">
      <c r="A176" s="14" t="s">
        <v>1505</v>
      </c>
      <c r="B176" s="14" t="s">
        <v>1936</v>
      </c>
      <c r="C176" s="14" t="s">
        <v>1615</v>
      </c>
      <c r="D176" s="16">
        <v>45671</v>
      </c>
      <c r="E176" s="16"/>
      <c r="F176" s="14" t="s">
        <v>1935</v>
      </c>
      <c r="G176" s="14"/>
      <c r="H176" s="14" t="s">
        <v>1928</v>
      </c>
      <c r="I176" s="15">
        <v>800</v>
      </c>
      <c r="J176" s="77">
        <v>5</v>
      </c>
      <c r="K176" s="92"/>
    </row>
    <row r="177" spans="1:11" ht="20.399999999999999" x14ac:dyDescent="0.25">
      <c r="A177" s="14" t="s">
        <v>1505</v>
      </c>
      <c r="B177" s="14" t="s">
        <v>1934</v>
      </c>
      <c r="C177" s="14" t="s">
        <v>1933</v>
      </c>
      <c r="D177" s="16">
        <v>45698</v>
      </c>
      <c r="E177" s="16"/>
      <c r="F177" s="14" t="s">
        <v>1932</v>
      </c>
      <c r="G177" s="14"/>
      <c r="H177" s="14" t="s">
        <v>1928</v>
      </c>
      <c r="I177" s="15">
        <v>400</v>
      </c>
      <c r="J177" s="77">
        <v>5</v>
      </c>
      <c r="K177" s="92"/>
    </row>
    <row r="178" spans="1:11" ht="20.399999999999999" x14ac:dyDescent="0.25">
      <c r="A178" s="14" t="s">
        <v>1505</v>
      </c>
      <c r="B178" s="14" t="s">
        <v>1931</v>
      </c>
      <c r="C178" s="14" t="s">
        <v>1930</v>
      </c>
      <c r="D178" s="16">
        <v>45698</v>
      </c>
      <c r="E178" s="16"/>
      <c r="F178" s="14" t="s">
        <v>1929</v>
      </c>
      <c r="G178" s="14"/>
      <c r="H178" s="14" t="s">
        <v>1928</v>
      </c>
      <c r="I178" s="15">
        <v>300</v>
      </c>
      <c r="J178" s="77">
        <v>5</v>
      </c>
      <c r="K178" s="92"/>
    </row>
    <row r="179" spans="1:11" ht="20.399999999999999" x14ac:dyDescent="0.25">
      <c r="A179" s="14" t="s">
        <v>1505</v>
      </c>
      <c r="B179" s="14" t="s">
        <v>2274</v>
      </c>
      <c r="C179" s="14" t="s">
        <v>2275</v>
      </c>
      <c r="D179" s="16">
        <v>45952</v>
      </c>
      <c r="E179" s="16"/>
      <c r="F179" s="14" t="s">
        <v>2276</v>
      </c>
      <c r="G179" s="14"/>
      <c r="H179" s="14" t="s">
        <v>1937</v>
      </c>
      <c r="I179" s="15">
        <v>12390</v>
      </c>
      <c r="J179" s="77">
        <v>5</v>
      </c>
      <c r="K179" s="92"/>
    </row>
    <row r="180" spans="1:11" ht="40.799999999999997" x14ac:dyDescent="0.25">
      <c r="A180" s="14" t="s">
        <v>1505</v>
      </c>
      <c r="B180" s="14" t="s">
        <v>1989</v>
      </c>
      <c r="C180" s="14" t="s">
        <v>1988</v>
      </c>
      <c r="D180" s="16">
        <v>45811</v>
      </c>
      <c r="E180" s="16"/>
      <c r="F180" s="14" t="s">
        <v>1987</v>
      </c>
      <c r="G180" s="14" t="s">
        <v>1983</v>
      </c>
      <c r="H180" s="14" t="s">
        <v>1982</v>
      </c>
      <c r="I180" s="15">
        <v>1000</v>
      </c>
      <c r="J180" s="77">
        <v>5</v>
      </c>
      <c r="K180" s="92"/>
    </row>
    <row r="181" spans="1:11" ht="40.799999999999997" x14ac:dyDescent="0.25">
      <c r="A181" s="14" t="s">
        <v>1505</v>
      </c>
      <c r="B181" s="14" t="s">
        <v>1986</v>
      </c>
      <c r="C181" s="14" t="s">
        <v>1985</v>
      </c>
      <c r="D181" s="16">
        <v>45936</v>
      </c>
      <c r="E181" s="16"/>
      <c r="F181" s="14" t="s">
        <v>1984</v>
      </c>
      <c r="G181" s="14" t="s">
        <v>1983</v>
      </c>
      <c r="H181" s="14" t="s">
        <v>1982</v>
      </c>
      <c r="I181" s="15">
        <v>1000</v>
      </c>
      <c r="J181" s="77">
        <v>5</v>
      </c>
      <c r="K181" s="92"/>
    </row>
    <row r="182" spans="1:11" ht="20.399999999999999" x14ac:dyDescent="0.25">
      <c r="A182" s="14" t="s">
        <v>1505</v>
      </c>
      <c r="B182" s="14" t="s">
        <v>1981</v>
      </c>
      <c r="C182" s="14" t="s">
        <v>1980</v>
      </c>
      <c r="D182" s="16">
        <v>45979</v>
      </c>
      <c r="E182" s="16"/>
      <c r="F182" s="14" t="s">
        <v>1979</v>
      </c>
      <c r="G182" s="14" t="s">
        <v>1978</v>
      </c>
      <c r="H182" s="14" t="s">
        <v>1977</v>
      </c>
      <c r="I182" s="15">
        <v>5827.25</v>
      </c>
      <c r="J182" s="77">
        <v>3</v>
      </c>
      <c r="K182" s="92"/>
    </row>
    <row r="183" spans="1:11" ht="20.399999999999999" x14ac:dyDescent="0.25">
      <c r="A183" s="14" t="s">
        <v>1505</v>
      </c>
      <c r="B183" s="14" t="s">
        <v>1976</v>
      </c>
      <c r="C183" s="14" t="s">
        <v>1975</v>
      </c>
      <c r="D183" s="16">
        <v>45810</v>
      </c>
      <c r="E183" s="16"/>
      <c r="F183" s="14" t="s">
        <v>1974</v>
      </c>
      <c r="G183" s="14" t="s">
        <v>1973</v>
      </c>
      <c r="H183" s="14" t="s">
        <v>1972</v>
      </c>
      <c r="I183" s="15">
        <v>915.64</v>
      </c>
      <c r="J183" s="77">
        <v>5</v>
      </c>
      <c r="K183" s="92"/>
    </row>
    <row r="184" spans="1:11" ht="13.2" x14ac:dyDescent="0.25">
      <c r="A184" s="14" t="s">
        <v>1505</v>
      </c>
      <c r="B184" s="14" t="s">
        <v>2277</v>
      </c>
      <c r="C184" s="14" t="s">
        <v>2278</v>
      </c>
      <c r="D184" s="16">
        <v>45789</v>
      </c>
      <c r="E184" s="16"/>
      <c r="F184" s="14" t="s">
        <v>2279</v>
      </c>
      <c r="G184" s="14" t="s">
        <v>2280</v>
      </c>
      <c r="H184" s="14" t="s">
        <v>2281</v>
      </c>
      <c r="I184" s="15">
        <v>1254.5999999999999</v>
      </c>
      <c r="J184" s="77">
        <v>3</v>
      </c>
      <c r="K184" s="92"/>
    </row>
    <row r="185" spans="1:11" ht="45" customHeight="1" x14ac:dyDescent="0.25">
      <c r="A185" s="14" t="s">
        <v>1505</v>
      </c>
      <c r="B185" s="14" t="s">
        <v>1971</v>
      </c>
      <c r="C185" s="14" t="s">
        <v>1970</v>
      </c>
      <c r="D185" s="16">
        <v>45735</v>
      </c>
      <c r="E185" s="16"/>
      <c r="F185" s="14" t="s">
        <v>1969</v>
      </c>
      <c r="G185" s="14" t="s">
        <v>1968</v>
      </c>
      <c r="H185" s="14" t="s">
        <v>1967</v>
      </c>
      <c r="I185" s="15">
        <v>600</v>
      </c>
      <c r="J185" s="77">
        <v>5</v>
      </c>
      <c r="K185" s="92"/>
    </row>
    <row r="186" spans="1:11" ht="25.5" customHeight="1" x14ac:dyDescent="0.25">
      <c r="A186" s="14" t="s">
        <v>1505</v>
      </c>
      <c r="B186" s="14" t="s">
        <v>2114</v>
      </c>
      <c r="C186" s="14" t="s">
        <v>2113</v>
      </c>
      <c r="D186" s="16">
        <v>45756</v>
      </c>
      <c r="E186" s="16"/>
      <c r="F186" s="14" t="s">
        <v>2112</v>
      </c>
      <c r="G186" s="14" t="s">
        <v>2111</v>
      </c>
      <c r="H186" s="14" t="s">
        <v>2110</v>
      </c>
      <c r="I186" s="15">
        <v>198</v>
      </c>
      <c r="J186" s="77">
        <v>3</v>
      </c>
      <c r="K186" s="92"/>
    </row>
    <row r="187" spans="1:11" ht="24" customHeight="1" x14ac:dyDescent="0.25">
      <c r="A187" s="14" t="s">
        <v>1505</v>
      </c>
      <c r="B187" s="14" t="s">
        <v>2109</v>
      </c>
      <c r="C187" s="14" t="s">
        <v>2108</v>
      </c>
      <c r="D187" s="16">
        <v>45699</v>
      </c>
      <c r="E187" s="16"/>
      <c r="F187" s="14" t="s">
        <v>2107</v>
      </c>
      <c r="G187" s="14" t="s">
        <v>2106</v>
      </c>
      <c r="H187" s="14" t="s">
        <v>2105</v>
      </c>
      <c r="I187" s="15">
        <v>250</v>
      </c>
      <c r="J187" s="77">
        <v>5</v>
      </c>
      <c r="K187" s="92"/>
    </row>
    <row r="188" spans="1:11" ht="45" customHeight="1" x14ac:dyDescent="0.25">
      <c r="A188" s="14" t="s">
        <v>1505</v>
      </c>
      <c r="B188" s="14" t="s">
        <v>2104</v>
      </c>
      <c r="C188" s="14" t="s">
        <v>2103</v>
      </c>
      <c r="D188" s="16">
        <v>45681</v>
      </c>
      <c r="E188" s="16"/>
      <c r="F188" s="14" t="s">
        <v>2102</v>
      </c>
      <c r="G188" s="14" t="s">
        <v>2026</v>
      </c>
      <c r="H188" s="14" t="s">
        <v>2025</v>
      </c>
      <c r="I188" s="15">
        <v>258.3</v>
      </c>
      <c r="J188" s="77">
        <v>5</v>
      </c>
      <c r="K188" s="92"/>
    </row>
    <row r="189" spans="1:11" ht="34.5" customHeight="1" x14ac:dyDescent="0.25">
      <c r="A189" s="14" t="s">
        <v>1505</v>
      </c>
      <c r="B189" s="14" t="s">
        <v>2101</v>
      </c>
      <c r="C189" s="14" t="s">
        <v>2100</v>
      </c>
      <c r="D189" s="16">
        <v>45769</v>
      </c>
      <c r="E189" s="16"/>
      <c r="F189" s="14" t="s">
        <v>2099</v>
      </c>
      <c r="G189" s="14" t="s">
        <v>2045</v>
      </c>
      <c r="H189" s="14" t="s">
        <v>2044</v>
      </c>
      <c r="I189" s="15">
        <v>298.12</v>
      </c>
      <c r="J189" s="77">
        <v>5</v>
      </c>
      <c r="K189" s="92"/>
    </row>
    <row r="190" spans="1:11" ht="24.75" customHeight="1" x14ac:dyDescent="0.25">
      <c r="A190" s="14" t="s">
        <v>1505</v>
      </c>
      <c r="B190" s="14" t="s">
        <v>2098</v>
      </c>
      <c r="C190" s="14" t="s">
        <v>2097</v>
      </c>
      <c r="D190" s="16">
        <v>45735</v>
      </c>
      <c r="E190" s="16"/>
      <c r="F190" s="14" t="s">
        <v>2096</v>
      </c>
      <c r="G190" s="14" t="s">
        <v>2095</v>
      </c>
      <c r="H190" s="14" t="s">
        <v>2094</v>
      </c>
      <c r="I190" s="15">
        <v>1889.99</v>
      </c>
      <c r="J190" s="77">
        <v>5</v>
      </c>
      <c r="K190" s="92"/>
    </row>
    <row r="191" spans="1:11" ht="27.75" customHeight="1" x14ac:dyDescent="0.25">
      <c r="A191" s="14" t="s">
        <v>1505</v>
      </c>
      <c r="B191" s="14" t="s">
        <v>2093</v>
      </c>
      <c r="C191" s="14" t="s">
        <v>2092</v>
      </c>
      <c r="D191" s="16">
        <v>45789</v>
      </c>
      <c r="E191" s="16"/>
      <c r="F191" s="14" t="s">
        <v>2087</v>
      </c>
      <c r="G191" s="14" t="s">
        <v>2091</v>
      </c>
      <c r="H191" s="14" t="s">
        <v>2090</v>
      </c>
      <c r="I191" s="15">
        <v>75</v>
      </c>
      <c r="J191" s="77">
        <v>5</v>
      </c>
      <c r="K191" s="92"/>
    </row>
    <row r="192" spans="1:11" ht="24" customHeight="1" x14ac:dyDescent="0.25">
      <c r="A192" s="14" t="s">
        <v>1505</v>
      </c>
      <c r="B192" s="14" t="s">
        <v>2089</v>
      </c>
      <c r="C192" s="14" t="s">
        <v>2088</v>
      </c>
      <c r="D192" s="16">
        <v>45958</v>
      </c>
      <c r="E192" s="16"/>
      <c r="F192" s="14" t="s">
        <v>2087</v>
      </c>
      <c r="G192" s="14" t="s">
        <v>2086</v>
      </c>
      <c r="H192" s="14" t="s">
        <v>2085</v>
      </c>
      <c r="I192" s="15">
        <v>161.5</v>
      </c>
      <c r="J192" s="77">
        <v>5</v>
      </c>
      <c r="K192" s="92"/>
    </row>
    <row r="193" spans="1:11" ht="25.5" customHeight="1" x14ac:dyDescent="0.25">
      <c r="A193" s="14" t="s">
        <v>1505</v>
      </c>
      <c r="B193" s="14" t="s">
        <v>2084</v>
      </c>
      <c r="C193" s="14" t="s">
        <v>2083</v>
      </c>
      <c r="D193" s="16">
        <v>45789</v>
      </c>
      <c r="E193" s="16"/>
      <c r="F193" s="14" t="s">
        <v>2082</v>
      </c>
      <c r="G193" s="14" t="s">
        <v>2081</v>
      </c>
      <c r="H193" s="14" t="s">
        <v>2080</v>
      </c>
      <c r="I193" s="15">
        <v>100</v>
      </c>
      <c r="J193" s="77">
        <v>5</v>
      </c>
      <c r="K193" s="92"/>
    </row>
    <row r="194" spans="1:11" ht="26.25" customHeight="1" x14ac:dyDescent="0.25">
      <c r="A194" s="14" t="s">
        <v>1505</v>
      </c>
      <c r="B194" s="14" t="s">
        <v>2079</v>
      </c>
      <c r="C194" s="14" t="s">
        <v>2072</v>
      </c>
      <c r="D194" s="16">
        <v>45769</v>
      </c>
      <c r="E194" s="16"/>
      <c r="F194" s="14" t="s">
        <v>2078</v>
      </c>
      <c r="G194" s="14" t="s">
        <v>2026</v>
      </c>
      <c r="H194" s="14" t="s">
        <v>2025</v>
      </c>
      <c r="I194" s="15">
        <v>75</v>
      </c>
      <c r="J194" s="77">
        <v>5</v>
      </c>
      <c r="K194" s="92"/>
    </row>
    <row r="195" spans="1:11" ht="24.75" customHeight="1" x14ac:dyDescent="0.25">
      <c r="A195" s="14" t="s">
        <v>1505</v>
      </c>
      <c r="B195" s="14" t="s">
        <v>2077</v>
      </c>
      <c r="C195" s="14" t="s">
        <v>1970</v>
      </c>
      <c r="D195" s="16">
        <v>45772</v>
      </c>
      <c r="E195" s="16"/>
      <c r="F195" s="14" t="s">
        <v>2076</v>
      </c>
      <c r="G195" s="14" t="s">
        <v>2075</v>
      </c>
      <c r="H195" s="14" t="s">
        <v>2074</v>
      </c>
      <c r="I195" s="15">
        <v>161.82</v>
      </c>
      <c r="J195" s="77">
        <v>5</v>
      </c>
      <c r="K195" s="92"/>
    </row>
    <row r="196" spans="1:11" ht="24.75" customHeight="1" x14ac:dyDescent="0.25">
      <c r="A196" s="14" t="s">
        <v>1505</v>
      </c>
      <c r="B196" s="14" t="s">
        <v>2073</v>
      </c>
      <c r="C196" s="14" t="s">
        <v>2072</v>
      </c>
      <c r="D196" s="16">
        <v>45772</v>
      </c>
      <c r="E196" s="16"/>
      <c r="F196" s="14" t="s">
        <v>2071</v>
      </c>
      <c r="G196" s="14" t="s">
        <v>2070</v>
      </c>
      <c r="H196" s="14" t="s">
        <v>2069</v>
      </c>
      <c r="I196" s="15">
        <v>50</v>
      </c>
      <c r="J196" s="77">
        <v>5</v>
      </c>
      <c r="K196" s="92"/>
    </row>
    <row r="197" spans="1:11" ht="24" customHeight="1" x14ac:dyDescent="0.25">
      <c r="A197" s="14" t="s">
        <v>1505</v>
      </c>
      <c r="B197" s="14" t="s">
        <v>2068</v>
      </c>
      <c r="C197" s="14" t="s">
        <v>2067</v>
      </c>
      <c r="D197" s="16">
        <v>45824</v>
      </c>
      <c r="E197" s="16"/>
      <c r="F197" s="14" t="s">
        <v>2066</v>
      </c>
      <c r="G197" s="14" t="s">
        <v>2065</v>
      </c>
      <c r="H197" s="14" t="s">
        <v>2064</v>
      </c>
      <c r="I197" s="15">
        <v>100</v>
      </c>
      <c r="J197" s="77">
        <v>5</v>
      </c>
      <c r="K197" s="92"/>
    </row>
    <row r="198" spans="1:11" ht="30.6" x14ac:dyDescent="0.25">
      <c r="A198" s="14" t="s">
        <v>1505</v>
      </c>
      <c r="B198" s="14" t="s">
        <v>2063</v>
      </c>
      <c r="C198" s="14" t="s">
        <v>2062</v>
      </c>
      <c r="D198" s="16">
        <v>45856</v>
      </c>
      <c r="E198" s="16"/>
      <c r="F198" s="14" t="s">
        <v>2061</v>
      </c>
      <c r="G198" s="14" t="s">
        <v>2060</v>
      </c>
      <c r="H198" s="14" t="s">
        <v>2059</v>
      </c>
      <c r="I198" s="15">
        <v>250</v>
      </c>
      <c r="J198" s="77">
        <v>5</v>
      </c>
      <c r="K198" s="92"/>
    </row>
    <row r="199" spans="1:11" ht="30.6" x14ac:dyDescent="0.25">
      <c r="A199" s="14" t="s">
        <v>1505</v>
      </c>
      <c r="B199" s="14" t="s">
        <v>2058</v>
      </c>
      <c r="C199" s="14" t="s">
        <v>2057</v>
      </c>
      <c r="D199" s="16">
        <v>45866</v>
      </c>
      <c r="E199" s="16"/>
      <c r="F199" s="14" t="s">
        <v>2056</v>
      </c>
      <c r="G199" s="14" t="s">
        <v>2005</v>
      </c>
      <c r="H199" s="14" t="s">
        <v>2004</v>
      </c>
      <c r="I199" s="15">
        <v>925</v>
      </c>
      <c r="J199" s="77">
        <v>5</v>
      </c>
      <c r="K199" s="92"/>
    </row>
    <row r="200" spans="1:11" ht="15" customHeight="1" x14ac:dyDescent="0.25">
      <c r="A200" s="14" t="s">
        <v>1505</v>
      </c>
      <c r="B200" s="14" t="s">
        <v>2055</v>
      </c>
      <c r="C200" s="14" t="s">
        <v>2054</v>
      </c>
      <c r="D200" s="16">
        <v>45980</v>
      </c>
      <c r="E200" s="16"/>
      <c r="F200" s="14" t="s">
        <v>2053</v>
      </c>
      <c r="G200" s="14" t="s">
        <v>2040</v>
      </c>
      <c r="H200" s="14" t="s">
        <v>2039</v>
      </c>
      <c r="I200" s="15">
        <v>534.59</v>
      </c>
      <c r="J200" s="77">
        <v>5</v>
      </c>
      <c r="K200" s="92"/>
    </row>
    <row r="201" spans="1:11" ht="35.25" customHeight="1" x14ac:dyDescent="0.25">
      <c r="A201" s="14" t="s">
        <v>1505</v>
      </c>
      <c r="B201" s="14" t="s">
        <v>2052</v>
      </c>
      <c r="C201" s="14" t="s">
        <v>2051</v>
      </c>
      <c r="D201" s="16">
        <v>45910</v>
      </c>
      <c r="E201" s="16"/>
      <c r="F201" s="14" t="s">
        <v>2050</v>
      </c>
      <c r="G201" s="14" t="s">
        <v>2049</v>
      </c>
      <c r="H201" s="14" t="s">
        <v>2048</v>
      </c>
      <c r="I201" s="15">
        <v>250</v>
      </c>
      <c r="J201" s="77">
        <v>5</v>
      </c>
      <c r="K201" s="92"/>
    </row>
    <row r="202" spans="1:11" ht="30.6" x14ac:dyDescent="0.25">
      <c r="A202" s="14" t="s">
        <v>1505</v>
      </c>
      <c r="B202" s="14" t="s">
        <v>2047</v>
      </c>
      <c r="C202" s="14" t="s">
        <v>1988</v>
      </c>
      <c r="D202" s="16">
        <v>46000</v>
      </c>
      <c r="E202" s="16"/>
      <c r="F202" s="14" t="s">
        <v>2046</v>
      </c>
      <c r="G202" s="14" t="s">
        <v>2045</v>
      </c>
      <c r="H202" s="14" t="s">
        <v>2044</v>
      </c>
      <c r="I202" s="15">
        <v>708.06</v>
      </c>
      <c r="J202" s="77">
        <v>5</v>
      </c>
      <c r="K202" s="92"/>
    </row>
    <row r="203" spans="1:11" ht="34.5" customHeight="1" x14ac:dyDescent="0.25">
      <c r="A203" s="14" t="s">
        <v>1505</v>
      </c>
      <c r="B203" s="14" t="s">
        <v>2043</v>
      </c>
      <c r="C203" s="14" t="s">
        <v>2042</v>
      </c>
      <c r="D203" s="16">
        <v>45980</v>
      </c>
      <c r="E203" s="16"/>
      <c r="F203" s="14" t="s">
        <v>2041</v>
      </c>
      <c r="G203" s="14" t="s">
        <v>2040</v>
      </c>
      <c r="H203" s="14" t="s">
        <v>2039</v>
      </c>
      <c r="I203" s="15">
        <v>954.8</v>
      </c>
      <c r="J203" s="77">
        <v>5</v>
      </c>
      <c r="K203" s="92"/>
    </row>
    <row r="204" spans="1:11" ht="40.799999999999997" x14ac:dyDescent="0.25">
      <c r="A204" s="14" t="s">
        <v>1505</v>
      </c>
      <c r="B204" s="14" t="s">
        <v>2038</v>
      </c>
      <c r="C204" s="14" t="s">
        <v>2037</v>
      </c>
      <c r="D204" s="16">
        <v>45937</v>
      </c>
      <c r="E204" s="16"/>
      <c r="F204" s="14" t="s">
        <v>2036</v>
      </c>
      <c r="G204" s="14" t="s">
        <v>2005</v>
      </c>
      <c r="H204" s="14" t="s">
        <v>2004</v>
      </c>
      <c r="I204" s="15">
        <v>405</v>
      </c>
      <c r="J204" s="77">
        <v>5</v>
      </c>
      <c r="K204" s="92"/>
    </row>
    <row r="205" spans="1:11" ht="26.25" customHeight="1" x14ac:dyDescent="0.25">
      <c r="A205" s="14" t="s">
        <v>1505</v>
      </c>
      <c r="B205" s="14" t="s">
        <v>2035</v>
      </c>
      <c r="C205" s="14" t="s">
        <v>2034</v>
      </c>
      <c r="D205" s="16">
        <v>45937</v>
      </c>
      <c r="E205" s="16"/>
      <c r="F205" s="14" t="s">
        <v>2033</v>
      </c>
      <c r="G205" s="14" t="s">
        <v>2005</v>
      </c>
      <c r="H205" s="14" t="s">
        <v>2004</v>
      </c>
      <c r="I205" s="15">
        <v>500</v>
      </c>
      <c r="J205" s="77">
        <v>5</v>
      </c>
      <c r="K205" s="92"/>
    </row>
    <row r="206" spans="1:11" ht="37.5" customHeight="1" x14ac:dyDescent="0.25">
      <c r="A206" s="14" t="s">
        <v>1505</v>
      </c>
      <c r="B206" s="14" t="s">
        <v>2032</v>
      </c>
      <c r="C206" s="14" t="s">
        <v>2031</v>
      </c>
      <c r="D206" s="16">
        <v>45959</v>
      </c>
      <c r="E206" s="16"/>
      <c r="F206" s="14" t="s">
        <v>2030</v>
      </c>
      <c r="G206" s="14" t="s">
        <v>2026</v>
      </c>
      <c r="H206" s="14" t="s">
        <v>2025</v>
      </c>
      <c r="I206" s="15">
        <v>173.8</v>
      </c>
      <c r="J206" s="77">
        <v>5</v>
      </c>
      <c r="K206" s="92"/>
    </row>
    <row r="207" spans="1:11" ht="35.25" customHeight="1" x14ac:dyDescent="0.25">
      <c r="A207" s="14" t="s">
        <v>1505</v>
      </c>
      <c r="B207" s="14" t="s">
        <v>2029</v>
      </c>
      <c r="C207" s="14" t="s">
        <v>2028</v>
      </c>
      <c r="D207" s="16">
        <v>46000</v>
      </c>
      <c r="E207" s="16"/>
      <c r="F207" s="14" t="s">
        <v>2027</v>
      </c>
      <c r="G207" s="14" t="s">
        <v>2026</v>
      </c>
      <c r="H207" s="14" t="s">
        <v>2025</v>
      </c>
      <c r="I207" s="15">
        <v>115</v>
      </c>
      <c r="J207" s="77">
        <v>5</v>
      </c>
      <c r="K207" s="92"/>
    </row>
    <row r="208" spans="1:11" ht="23.25" customHeight="1" x14ac:dyDescent="0.25">
      <c r="A208" s="14" t="s">
        <v>1505</v>
      </c>
      <c r="B208" s="14" t="s">
        <v>2024</v>
      </c>
      <c r="C208" s="14" t="s">
        <v>2023</v>
      </c>
      <c r="D208" s="16">
        <v>46001</v>
      </c>
      <c r="E208" s="16"/>
      <c r="F208" s="14" t="s">
        <v>2022</v>
      </c>
      <c r="G208" s="14" t="s">
        <v>2005</v>
      </c>
      <c r="H208" s="14" t="s">
        <v>2004</v>
      </c>
      <c r="I208" s="15">
        <v>90</v>
      </c>
      <c r="J208" s="77">
        <v>3</v>
      </c>
      <c r="K208" s="92"/>
    </row>
    <row r="209" spans="1:11" ht="36" customHeight="1" x14ac:dyDescent="0.25">
      <c r="A209" s="14" t="s">
        <v>1505</v>
      </c>
      <c r="B209" s="14" t="s">
        <v>2021</v>
      </c>
      <c r="C209" s="14" t="s">
        <v>2020</v>
      </c>
      <c r="D209" s="16">
        <v>46022</v>
      </c>
      <c r="E209" s="16"/>
      <c r="F209" s="14" t="s">
        <v>2019</v>
      </c>
      <c r="G209" s="14" t="s">
        <v>2018</v>
      </c>
      <c r="H209" s="14" t="s">
        <v>2017</v>
      </c>
      <c r="I209" s="15">
        <v>170</v>
      </c>
      <c r="J209" s="77">
        <v>5</v>
      </c>
      <c r="K209" s="92"/>
    </row>
    <row r="210" spans="1:11" ht="34.5" customHeight="1" x14ac:dyDescent="0.25">
      <c r="A210" s="14" t="s">
        <v>1505</v>
      </c>
      <c r="B210" s="14" t="s">
        <v>2016</v>
      </c>
      <c r="C210" s="14" t="s">
        <v>2015</v>
      </c>
      <c r="D210" s="16">
        <v>46000</v>
      </c>
      <c r="E210" s="16"/>
      <c r="F210" s="14" t="s">
        <v>2014</v>
      </c>
      <c r="G210" s="14" t="s">
        <v>2005</v>
      </c>
      <c r="H210" s="14" t="s">
        <v>2004</v>
      </c>
      <c r="I210" s="15">
        <v>295</v>
      </c>
      <c r="J210" s="77">
        <v>5</v>
      </c>
      <c r="K210" s="92"/>
    </row>
    <row r="211" spans="1:11" ht="24.75" customHeight="1" x14ac:dyDescent="0.25">
      <c r="A211" s="14" t="s">
        <v>1505</v>
      </c>
      <c r="B211" s="14" t="s">
        <v>2013</v>
      </c>
      <c r="C211" s="14" t="s">
        <v>2012</v>
      </c>
      <c r="D211" s="16">
        <v>46000</v>
      </c>
      <c r="E211" s="16"/>
      <c r="F211" s="14" t="s">
        <v>2011</v>
      </c>
      <c r="G211" s="14" t="s">
        <v>2010</v>
      </c>
      <c r="H211" s="14" t="s">
        <v>2009</v>
      </c>
      <c r="I211" s="15">
        <v>150</v>
      </c>
      <c r="J211" s="77">
        <v>5</v>
      </c>
      <c r="K211" s="92"/>
    </row>
    <row r="212" spans="1:11" ht="45" customHeight="1" x14ac:dyDescent="0.25">
      <c r="A212" s="14" t="s">
        <v>1505</v>
      </c>
      <c r="B212" s="14" t="s">
        <v>2008</v>
      </c>
      <c r="C212" s="14" t="s">
        <v>2007</v>
      </c>
      <c r="D212" s="16">
        <v>45958</v>
      </c>
      <c r="E212" s="16"/>
      <c r="F212" s="14" t="s">
        <v>2006</v>
      </c>
      <c r="G212" s="14" t="s">
        <v>2005</v>
      </c>
      <c r="H212" s="14" t="s">
        <v>2004</v>
      </c>
      <c r="I212" s="15">
        <v>1000</v>
      </c>
      <c r="J212" s="77">
        <v>5</v>
      </c>
      <c r="K212" s="92"/>
    </row>
    <row r="213" spans="1:11" ht="26.25" customHeight="1" x14ac:dyDescent="0.25">
      <c r="A213" s="14" t="s">
        <v>1505</v>
      </c>
      <c r="B213" s="14" t="s">
        <v>2003</v>
      </c>
      <c r="C213" s="14" t="s">
        <v>2002</v>
      </c>
      <c r="D213" s="16">
        <v>45909</v>
      </c>
      <c r="E213" s="16"/>
      <c r="F213" s="14" t="s">
        <v>2001</v>
      </c>
      <c r="G213" s="14" t="s">
        <v>2000</v>
      </c>
      <c r="H213" s="14" t="s">
        <v>1999</v>
      </c>
      <c r="I213" s="15">
        <v>140</v>
      </c>
      <c r="J213" s="77">
        <v>5</v>
      </c>
      <c r="K213" s="92"/>
    </row>
    <row r="214" spans="1:11" ht="27" customHeight="1" x14ac:dyDescent="0.25">
      <c r="A214" s="14" t="s">
        <v>1505</v>
      </c>
      <c r="B214" s="14" t="s">
        <v>1998</v>
      </c>
      <c r="C214" s="14" t="s">
        <v>1997</v>
      </c>
      <c r="D214" s="16">
        <v>45986</v>
      </c>
      <c r="E214" s="16"/>
      <c r="F214" s="14" t="s">
        <v>1996</v>
      </c>
      <c r="G214" s="14" t="s">
        <v>1995</v>
      </c>
      <c r="H214" s="14" t="s">
        <v>1994</v>
      </c>
      <c r="I214" s="15">
        <v>400</v>
      </c>
      <c r="J214" s="77">
        <v>5</v>
      </c>
      <c r="K214" s="92"/>
    </row>
    <row r="215" spans="1:11" ht="45" customHeight="1" x14ac:dyDescent="0.25">
      <c r="A215" s="14" t="s">
        <v>1505</v>
      </c>
      <c r="B215" s="14" t="s">
        <v>1993</v>
      </c>
      <c r="C215" s="14" t="s">
        <v>1992</v>
      </c>
      <c r="D215" s="16">
        <v>45723</v>
      </c>
      <c r="E215" s="16"/>
      <c r="F215" s="14" t="s">
        <v>1991</v>
      </c>
      <c r="G215" s="14"/>
      <c r="H215" s="14" t="s">
        <v>1990</v>
      </c>
      <c r="I215" s="15">
        <v>1500</v>
      </c>
      <c r="J215" s="77">
        <v>3</v>
      </c>
      <c r="K215" s="92"/>
    </row>
    <row r="216" spans="1:11" ht="22.5" customHeight="1" x14ac:dyDescent="0.25">
      <c r="A216" s="14" t="s">
        <v>1505</v>
      </c>
      <c r="B216" s="14" t="s">
        <v>2219</v>
      </c>
      <c r="C216" s="14" t="s">
        <v>2218</v>
      </c>
      <c r="D216" s="16">
        <v>45685</v>
      </c>
      <c r="E216" s="16"/>
      <c r="F216" s="14" t="s">
        <v>2217</v>
      </c>
      <c r="G216" s="14" t="s">
        <v>1901</v>
      </c>
      <c r="H216" s="14" t="s">
        <v>1902</v>
      </c>
      <c r="I216" s="15">
        <v>1021</v>
      </c>
      <c r="J216" s="77">
        <v>3</v>
      </c>
      <c r="K216" s="92"/>
    </row>
    <row r="217" spans="1:11" ht="24" customHeight="1" x14ac:dyDescent="0.25">
      <c r="A217" s="14" t="s">
        <v>1505</v>
      </c>
      <c r="B217" s="14" t="s">
        <v>2216</v>
      </c>
      <c r="C217" s="14" t="s">
        <v>2215</v>
      </c>
      <c r="D217" s="16">
        <v>45698</v>
      </c>
      <c r="E217" s="16"/>
      <c r="F217" s="14" t="s">
        <v>2214</v>
      </c>
      <c r="G217" s="14" t="s">
        <v>2213</v>
      </c>
      <c r="H217" s="14" t="s">
        <v>2212</v>
      </c>
      <c r="I217" s="15">
        <v>3128</v>
      </c>
      <c r="J217" s="77">
        <v>3</v>
      </c>
      <c r="K217" s="92"/>
    </row>
    <row r="218" spans="1:11" ht="23.25" customHeight="1" x14ac:dyDescent="0.25">
      <c r="A218" s="14" t="s">
        <v>1505</v>
      </c>
      <c r="B218" s="14" t="s">
        <v>2211</v>
      </c>
      <c r="C218" s="14" t="s">
        <v>2142</v>
      </c>
      <c r="D218" s="16">
        <v>45705</v>
      </c>
      <c r="E218" s="16"/>
      <c r="F218" s="14" t="s">
        <v>2210</v>
      </c>
      <c r="G218" s="14" t="s">
        <v>2209</v>
      </c>
      <c r="H218" s="14" t="s">
        <v>2208</v>
      </c>
      <c r="I218" s="15">
        <v>1000</v>
      </c>
      <c r="J218" s="77">
        <v>3</v>
      </c>
      <c r="K218" s="92"/>
    </row>
    <row r="219" spans="1:11" ht="22.5" customHeight="1" x14ac:dyDescent="0.25">
      <c r="A219" s="14" t="s">
        <v>1505</v>
      </c>
      <c r="B219" s="14" t="s">
        <v>2207</v>
      </c>
      <c r="C219" s="14" t="s">
        <v>2191</v>
      </c>
      <c r="D219" s="16">
        <v>45708</v>
      </c>
      <c r="E219" s="16"/>
      <c r="F219" s="14" t="s">
        <v>2206</v>
      </c>
      <c r="G219" s="14" t="s">
        <v>2164</v>
      </c>
      <c r="H219" s="14" t="s">
        <v>2163</v>
      </c>
      <c r="I219" s="15">
        <v>254.57</v>
      </c>
      <c r="J219" s="77">
        <v>3</v>
      </c>
      <c r="K219" s="92"/>
    </row>
    <row r="220" spans="1:11" ht="22.5" customHeight="1" x14ac:dyDescent="0.25">
      <c r="A220" s="14" t="s">
        <v>1505</v>
      </c>
      <c r="B220" s="14" t="s">
        <v>2205</v>
      </c>
      <c r="C220" s="14" t="s">
        <v>2191</v>
      </c>
      <c r="D220" s="16">
        <v>45714</v>
      </c>
      <c r="E220" s="16"/>
      <c r="F220" s="14" t="s">
        <v>2193</v>
      </c>
      <c r="G220" s="14" t="s">
        <v>2204</v>
      </c>
      <c r="H220" s="14" t="s">
        <v>2203</v>
      </c>
      <c r="I220" s="15">
        <v>258.5</v>
      </c>
      <c r="J220" s="77">
        <v>3</v>
      </c>
      <c r="K220" s="92"/>
    </row>
    <row r="221" spans="1:11" ht="23.25" customHeight="1" x14ac:dyDescent="0.25">
      <c r="A221" s="14" t="s">
        <v>1505</v>
      </c>
      <c r="B221" s="14" t="s">
        <v>2202</v>
      </c>
      <c r="C221" s="14" t="s">
        <v>2201</v>
      </c>
      <c r="D221" s="16">
        <v>45708</v>
      </c>
      <c r="E221" s="16"/>
      <c r="F221" s="14" t="s">
        <v>2193</v>
      </c>
      <c r="G221" s="14" t="s">
        <v>2018</v>
      </c>
      <c r="H221" s="14" t="s">
        <v>2017</v>
      </c>
      <c r="I221" s="15">
        <v>269.04000000000002</v>
      </c>
      <c r="J221" s="77">
        <v>3</v>
      </c>
      <c r="K221" s="92"/>
    </row>
    <row r="222" spans="1:11" ht="23.25" customHeight="1" x14ac:dyDescent="0.25">
      <c r="A222" s="14" t="s">
        <v>1505</v>
      </c>
      <c r="B222" s="14" t="s">
        <v>2200</v>
      </c>
      <c r="C222" s="14" t="s">
        <v>2199</v>
      </c>
      <c r="D222" s="16">
        <v>45735</v>
      </c>
      <c r="E222" s="16"/>
      <c r="F222" s="14" t="s">
        <v>2193</v>
      </c>
      <c r="G222" s="14" t="s">
        <v>2049</v>
      </c>
      <c r="H222" s="14" t="s">
        <v>2048</v>
      </c>
      <c r="I222" s="15">
        <v>265.14999999999998</v>
      </c>
      <c r="J222" s="77">
        <v>3</v>
      </c>
      <c r="K222" s="92"/>
    </row>
    <row r="223" spans="1:11" ht="24.75" customHeight="1" x14ac:dyDescent="0.25">
      <c r="A223" s="14" t="s">
        <v>1505</v>
      </c>
      <c r="B223" s="14" t="s">
        <v>2198</v>
      </c>
      <c r="C223" s="14" t="s">
        <v>2151</v>
      </c>
      <c r="D223" s="16">
        <v>45735</v>
      </c>
      <c r="E223" s="16"/>
      <c r="F223" s="14" t="s">
        <v>2193</v>
      </c>
      <c r="G223" s="14" t="s">
        <v>2197</v>
      </c>
      <c r="H223" s="14" t="s">
        <v>2196</v>
      </c>
      <c r="I223" s="15">
        <v>266.89999999999998</v>
      </c>
      <c r="J223" s="77">
        <v>3</v>
      </c>
      <c r="K223" s="92"/>
    </row>
    <row r="224" spans="1:11" ht="24" customHeight="1" x14ac:dyDescent="0.25">
      <c r="A224" s="14" t="s">
        <v>1505</v>
      </c>
      <c r="B224" s="14" t="s">
        <v>2195</v>
      </c>
      <c r="C224" s="14" t="s">
        <v>2194</v>
      </c>
      <c r="D224" s="16">
        <v>45772</v>
      </c>
      <c r="E224" s="16"/>
      <c r="F224" s="14" t="s">
        <v>2193</v>
      </c>
      <c r="G224" s="14" t="s">
        <v>2000</v>
      </c>
      <c r="H224" s="14" t="s">
        <v>1999</v>
      </c>
      <c r="I224" s="15">
        <v>180</v>
      </c>
      <c r="J224" s="77">
        <v>3</v>
      </c>
      <c r="K224" s="92"/>
    </row>
    <row r="225" spans="1:11" ht="15" customHeight="1" x14ac:dyDescent="0.25">
      <c r="A225" s="14" t="s">
        <v>1505</v>
      </c>
      <c r="B225" s="14" t="s">
        <v>2192</v>
      </c>
      <c r="C225" s="14" t="s">
        <v>2191</v>
      </c>
      <c r="D225" s="16">
        <v>45820</v>
      </c>
      <c r="E225" s="16"/>
      <c r="F225" s="14" t="s">
        <v>2190</v>
      </c>
      <c r="G225" s="14" t="s">
        <v>2145</v>
      </c>
      <c r="H225" s="14" t="s">
        <v>2144</v>
      </c>
      <c r="I225" s="15">
        <v>319.83</v>
      </c>
      <c r="J225" s="77">
        <v>3</v>
      </c>
      <c r="K225" s="92"/>
    </row>
    <row r="226" spans="1:11" ht="23.25" customHeight="1" x14ac:dyDescent="0.25">
      <c r="A226" s="14" t="s">
        <v>1505</v>
      </c>
      <c r="B226" s="14" t="s">
        <v>2189</v>
      </c>
      <c r="C226" s="14" t="s">
        <v>2188</v>
      </c>
      <c r="D226" s="16">
        <v>45754</v>
      </c>
      <c r="E226" s="16"/>
      <c r="F226" s="14" t="s">
        <v>2187</v>
      </c>
      <c r="G226" s="14" t="s">
        <v>2137</v>
      </c>
      <c r="H226" s="14" t="s">
        <v>2136</v>
      </c>
      <c r="I226" s="15">
        <v>290</v>
      </c>
      <c r="J226" s="77">
        <v>3</v>
      </c>
      <c r="K226" s="92"/>
    </row>
    <row r="227" spans="1:11" ht="23.25" customHeight="1" x14ac:dyDescent="0.25">
      <c r="A227" s="14" t="s">
        <v>1505</v>
      </c>
      <c r="B227" s="14" t="s">
        <v>2186</v>
      </c>
      <c r="C227" s="14" t="s">
        <v>2185</v>
      </c>
      <c r="D227" s="16">
        <v>45714</v>
      </c>
      <c r="E227" s="16"/>
      <c r="F227" s="14" t="s">
        <v>2184</v>
      </c>
      <c r="G227" s="14" t="s">
        <v>2132</v>
      </c>
      <c r="H227" s="14" t="s">
        <v>2131</v>
      </c>
      <c r="I227" s="15">
        <v>558.12</v>
      </c>
      <c r="J227" s="77">
        <v>3</v>
      </c>
      <c r="K227" s="92"/>
    </row>
    <row r="228" spans="1:11" ht="24.75" customHeight="1" x14ac:dyDescent="0.25">
      <c r="A228" s="14" t="s">
        <v>1505</v>
      </c>
      <c r="B228" s="14" t="s">
        <v>2183</v>
      </c>
      <c r="C228" s="14" t="s">
        <v>2182</v>
      </c>
      <c r="D228" s="16">
        <v>45723</v>
      </c>
      <c r="E228" s="16"/>
      <c r="F228" s="14" t="s">
        <v>2181</v>
      </c>
      <c r="G228" s="14" t="s">
        <v>1906</v>
      </c>
      <c r="H228" s="14" t="s">
        <v>1907</v>
      </c>
      <c r="I228" s="15">
        <v>949.95</v>
      </c>
      <c r="J228" s="77">
        <v>3</v>
      </c>
      <c r="K228" s="92"/>
    </row>
    <row r="229" spans="1:11" ht="36" customHeight="1" x14ac:dyDescent="0.25">
      <c r="A229" s="14" t="s">
        <v>1505</v>
      </c>
      <c r="B229" s="14" t="s">
        <v>2180</v>
      </c>
      <c r="C229" s="14" t="s">
        <v>2179</v>
      </c>
      <c r="D229" s="16">
        <v>45866</v>
      </c>
      <c r="E229" s="16"/>
      <c r="F229" s="14" t="s">
        <v>2178</v>
      </c>
      <c r="G229" s="14" t="s">
        <v>1601</v>
      </c>
      <c r="H229" s="14" t="s">
        <v>1602</v>
      </c>
      <c r="I229" s="15">
        <v>270</v>
      </c>
      <c r="J229" s="77">
        <v>3</v>
      </c>
      <c r="K229" s="92"/>
    </row>
    <row r="230" spans="1:11" ht="26.25" customHeight="1" x14ac:dyDescent="0.25">
      <c r="A230" s="14" t="s">
        <v>1505</v>
      </c>
      <c r="B230" s="14" t="s">
        <v>2177</v>
      </c>
      <c r="C230" s="14" t="s">
        <v>2176</v>
      </c>
      <c r="D230" s="16">
        <v>45699</v>
      </c>
      <c r="E230" s="16"/>
      <c r="F230" s="14" t="s">
        <v>2175</v>
      </c>
      <c r="G230" s="14" t="s">
        <v>1901</v>
      </c>
      <c r="H230" s="14" t="s">
        <v>1902</v>
      </c>
      <c r="I230" s="15">
        <v>557</v>
      </c>
      <c r="J230" s="77">
        <v>3</v>
      </c>
      <c r="K230" s="92"/>
    </row>
    <row r="231" spans="1:11" ht="26.25" customHeight="1" x14ac:dyDescent="0.25">
      <c r="A231" s="14" t="s">
        <v>1505</v>
      </c>
      <c r="B231" s="14" t="s">
        <v>2174</v>
      </c>
      <c r="C231" s="14" t="s">
        <v>2173</v>
      </c>
      <c r="D231" s="16">
        <v>45735</v>
      </c>
      <c r="E231" s="16"/>
      <c r="F231" s="14" t="s">
        <v>2172</v>
      </c>
      <c r="G231" s="14" t="s">
        <v>2171</v>
      </c>
      <c r="H231" s="14" t="s">
        <v>2170</v>
      </c>
      <c r="I231" s="15">
        <v>2830</v>
      </c>
      <c r="J231" s="77">
        <v>3</v>
      </c>
      <c r="K231" s="92"/>
    </row>
    <row r="232" spans="1:11" ht="24.75" customHeight="1" x14ac:dyDescent="0.25">
      <c r="A232" s="14" t="s">
        <v>1505</v>
      </c>
      <c r="B232" s="14" t="s">
        <v>2169</v>
      </c>
      <c r="C232" s="14" t="s">
        <v>2168</v>
      </c>
      <c r="D232" s="16">
        <v>45735</v>
      </c>
      <c r="E232" s="16"/>
      <c r="F232" s="14" t="s">
        <v>2146</v>
      </c>
      <c r="G232" s="14" t="s">
        <v>2167</v>
      </c>
      <c r="H232" s="14" t="s">
        <v>1832</v>
      </c>
      <c r="I232" s="15">
        <v>267.45</v>
      </c>
      <c r="J232" s="77">
        <v>3</v>
      </c>
      <c r="K232" s="92"/>
    </row>
    <row r="233" spans="1:11" ht="26.25" customHeight="1" x14ac:dyDescent="0.25">
      <c r="A233" s="14" t="s">
        <v>1505</v>
      </c>
      <c r="B233" s="14" t="s">
        <v>2166</v>
      </c>
      <c r="C233" s="14" t="s">
        <v>2147</v>
      </c>
      <c r="D233" s="16">
        <v>45735</v>
      </c>
      <c r="E233" s="16"/>
      <c r="F233" s="14" t="s">
        <v>2165</v>
      </c>
      <c r="G233" s="14" t="s">
        <v>2164</v>
      </c>
      <c r="H233" s="14" t="s">
        <v>2163</v>
      </c>
      <c r="I233" s="15">
        <v>358.93</v>
      </c>
      <c r="J233" s="77">
        <v>3</v>
      </c>
      <c r="K233" s="92"/>
    </row>
    <row r="234" spans="1:11" ht="26.25" customHeight="1" x14ac:dyDescent="0.25">
      <c r="A234" s="14" t="s">
        <v>1505</v>
      </c>
      <c r="B234" s="14" t="s">
        <v>2162</v>
      </c>
      <c r="C234" s="14" t="s">
        <v>2161</v>
      </c>
      <c r="D234" s="16">
        <v>45735</v>
      </c>
      <c r="E234" s="16"/>
      <c r="F234" s="14" t="s">
        <v>2146</v>
      </c>
      <c r="G234" s="14" t="s">
        <v>2160</v>
      </c>
      <c r="H234" s="14" t="s">
        <v>2159</v>
      </c>
      <c r="I234" s="15">
        <v>394.88</v>
      </c>
      <c r="J234" s="77">
        <v>3</v>
      </c>
      <c r="K234" s="92"/>
    </row>
    <row r="235" spans="1:11" ht="26.25" customHeight="1" x14ac:dyDescent="0.25">
      <c r="A235" s="14" t="s">
        <v>1505</v>
      </c>
      <c r="B235" s="14" t="s">
        <v>2158</v>
      </c>
      <c r="C235" s="14" t="s">
        <v>2157</v>
      </c>
      <c r="D235" s="16">
        <v>45735</v>
      </c>
      <c r="E235" s="16"/>
      <c r="F235" s="14" t="s">
        <v>2146</v>
      </c>
      <c r="G235" s="14" t="s">
        <v>2156</v>
      </c>
      <c r="H235" s="14" t="s">
        <v>2155</v>
      </c>
      <c r="I235" s="15">
        <v>400</v>
      </c>
      <c r="J235" s="77">
        <v>3</v>
      </c>
      <c r="K235" s="92"/>
    </row>
    <row r="236" spans="1:11" ht="25.5" customHeight="1" x14ac:dyDescent="0.25">
      <c r="A236" s="14" t="s">
        <v>1505</v>
      </c>
      <c r="B236" s="14" t="s">
        <v>2154</v>
      </c>
      <c r="C236" s="14" t="s">
        <v>2153</v>
      </c>
      <c r="D236" s="16">
        <v>45749</v>
      </c>
      <c r="E236" s="16"/>
      <c r="F236" s="14" t="s">
        <v>2146</v>
      </c>
      <c r="G236" s="14" t="s">
        <v>2049</v>
      </c>
      <c r="H236" s="14" t="s">
        <v>2048</v>
      </c>
      <c r="I236" s="15">
        <v>397.09</v>
      </c>
      <c r="J236" s="77">
        <v>3</v>
      </c>
      <c r="K236" s="92"/>
    </row>
    <row r="237" spans="1:11" ht="26.25" customHeight="1" x14ac:dyDescent="0.25">
      <c r="A237" s="14" t="s">
        <v>1505</v>
      </c>
      <c r="B237" s="14" t="s">
        <v>2152</v>
      </c>
      <c r="C237" s="14" t="s">
        <v>2151</v>
      </c>
      <c r="D237" s="16">
        <v>45761</v>
      </c>
      <c r="E237" s="16"/>
      <c r="F237" s="14" t="s">
        <v>2146</v>
      </c>
      <c r="G237" s="14" t="s">
        <v>2150</v>
      </c>
      <c r="H237" s="14" t="s">
        <v>2149</v>
      </c>
      <c r="I237" s="15">
        <v>180</v>
      </c>
      <c r="J237" s="77">
        <v>3</v>
      </c>
      <c r="K237" s="92"/>
    </row>
    <row r="238" spans="1:11" ht="26.25" customHeight="1" x14ac:dyDescent="0.25">
      <c r="A238" s="14" t="s">
        <v>1505</v>
      </c>
      <c r="B238" s="14" t="s">
        <v>2148</v>
      </c>
      <c r="C238" s="14" t="s">
        <v>2147</v>
      </c>
      <c r="D238" s="16">
        <v>45820</v>
      </c>
      <c r="E238" s="16"/>
      <c r="F238" s="14" t="s">
        <v>2146</v>
      </c>
      <c r="G238" s="14" t="s">
        <v>2145</v>
      </c>
      <c r="H238" s="14" t="s">
        <v>2144</v>
      </c>
      <c r="I238" s="15">
        <v>404.68</v>
      </c>
      <c r="J238" s="77">
        <v>3</v>
      </c>
      <c r="K238" s="92"/>
    </row>
    <row r="239" spans="1:11" ht="26.25" customHeight="1" x14ac:dyDescent="0.25">
      <c r="A239" s="14" t="s">
        <v>1505</v>
      </c>
      <c r="B239" s="14" t="s">
        <v>2143</v>
      </c>
      <c r="C239" s="14" t="s">
        <v>2142</v>
      </c>
      <c r="D239" s="16">
        <v>45772</v>
      </c>
      <c r="E239" s="16"/>
      <c r="F239" s="14" t="s">
        <v>2141</v>
      </c>
      <c r="G239" s="14" t="s">
        <v>2000</v>
      </c>
      <c r="H239" s="14" t="s">
        <v>1999</v>
      </c>
      <c r="I239" s="15">
        <v>260</v>
      </c>
      <c r="J239" s="77">
        <v>3</v>
      </c>
      <c r="K239" s="92"/>
    </row>
    <row r="240" spans="1:11" ht="26.25" customHeight="1" x14ac:dyDescent="0.25">
      <c r="A240" s="14" t="s">
        <v>1505</v>
      </c>
      <c r="B240" s="14" t="s">
        <v>2140</v>
      </c>
      <c r="C240" s="14" t="s">
        <v>2139</v>
      </c>
      <c r="D240" s="16">
        <v>45754</v>
      </c>
      <c r="E240" s="16"/>
      <c r="F240" s="14" t="s">
        <v>2138</v>
      </c>
      <c r="G240" s="14" t="s">
        <v>2137</v>
      </c>
      <c r="H240" s="14" t="s">
        <v>2136</v>
      </c>
      <c r="I240" s="15">
        <v>530</v>
      </c>
      <c r="J240" s="77">
        <v>3</v>
      </c>
      <c r="K240" s="92"/>
    </row>
    <row r="241" spans="1:11" ht="24" customHeight="1" x14ac:dyDescent="0.25">
      <c r="A241" s="14" t="s">
        <v>1505</v>
      </c>
      <c r="B241" s="14" t="s">
        <v>2135</v>
      </c>
      <c r="C241" s="14" t="s">
        <v>2134</v>
      </c>
      <c r="D241" s="16">
        <v>45735</v>
      </c>
      <c r="E241" s="16"/>
      <c r="F241" s="14" t="s">
        <v>2133</v>
      </c>
      <c r="G241" s="14" t="s">
        <v>2132</v>
      </c>
      <c r="H241" s="14" t="s">
        <v>2131</v>
      </c>
      <c r="I241" s="15">
        <v>717.58</v>
      </c>
      <c r="J241" s="77">
        <v>3</v>
      </c>
      <c r="K241" s="92"/>
    </row>
    <row r="242" spans="1:11" ht="24.75" customHeight="1" x14ac:dyDescent="0.25">
      <c r="A242" s="14" t="s">
        <v>1505</v>
      </c>
      <c r="B242" s="14" t="s">
        <v>2130</v>
      </c>
      <c r="C242" s="14" t="s">
        <v>2129</v>
      </c>
      <c r="D242" s="16">
        <v>45735</v>
      </c>
      <c r="E242" s="16"/>
      <c r="F242" s="14" t="s">
        <v>2128</v>
      </c>
      <c r="G242" s="14" t="s">
        <v>1906</v>
      </c>
      <c r="H242" s="14" t="s">
        <v>1907</v>
      </c>
      <c r="I242" s="15">
        <v>965.15</v>
      </c>
      <c r="J242" s="77">
        <v>3</v>
      </c>
      <c r="K242" s="92"/>
    </row>
    <row r="243" spans="1:11" ht="24.75" customHeight="1" x14ac:dyDescent="0.25">
      <c r="A243" s="14" t="s">
        <v>1505</v>
      </c>
      <c r="B243" s="14" t="s">
        <v>2127</v>
      </c>
      <c r="C243" s="14" t="s">
        <v>1988</v>
      </c>
      <c r="D243" s="16">
        <v>45789</v>
      </c>
      <c r="E243" s="16"/>
      <c r="F243" s="14" t="s">
        <v>2126</v>
      </c>
      <c r="G243" s="14" t="s">
        <v>2018</v>
      </c>
      <c r="H243" s="14" t="s">
        <v>2017</v>
      </c>
      <c r="I243" s="15">
        <v>235.35</v>
      </c>
      <c r="J243" s="77">
        <v>5</v>
      </c>
      <c r="K243" s="92"/>
    </row>
    <row r="244" spans="1:11" ht="23.25" customHeight="1" x14ac:dyDescent="0.25">
      <c r="A244" s="14" t="s">
        <v>1505</v>
      </c>
      <c r="B244" s="14" t="s">
        <v>2125</v>
      </c>
      <c r="C244" s="14" t="s">
        <v>2124</v>
      </c>
      <c r="D244" s="16">
        <v>45839</v>
      </c>
      <c r="E244" s="16"/>
      <c r="F244" s="14" t="s">
        <v>2123</v>
      </c>
      <c r="G244" s="14" t="s">
        <v>2122</v>
      </c>
      <c r="H244" s="14" t="s">
        <v>2121</v>
      </c>
      <c r="I244" s="15">
        <v>300</v>
      </c>
      <c r="J244" s="77">
        <v>5</v>
      </c>
      <c r="K244" s="92"/>
    </row>
    <row r="245" spans="1:11" ht="24.75" customHeight="1" x14ac:dyDescent="0.25">
      <c r="A245" s="14" t="s">
        <v>1505</v>
      </c>
      <c r="B245" s="14" t="s">
        <v>2120</v>
      </c>
      <c r="C245" s="14" t="s">
        <v>2119</v>
      </c>
      <c r="D245" s="16">
        <v>45737</v>
      </c>
      <c r="E245" s="16"/>
      <c r="F245" s="14" t="s">
        <v>2118</v>
      </c>
      <c r="G245" s="14" t="s">
        <v>1906</v>
      </c>
      <c r="H245" s="14" t="s">
        <v>1907</v>
      </c>
      <c r="I245" s="15">
        <v>512.70000000000005</v>
      </c>
      <c r="J245" s="77">
        <v>3</v>
      </c>
      <c r="K245" s="92"/>
    </row>
    <row r="246" spans="1:11" ht="24" customHeight="1" x14ac:dyDescent="0.25">
      <c r="A246" s="14" t="s">
        <v>1505</v>
      </c>
      <c r="B246" s="14" t="s">
        <v>2117</v>
      </c>
      <c r="C246" s="14" t="s">
        <v>2116</v>
      </c>
      <c r="D246" s="16">
        <v>45708</v>
      </c>
      <c r="E246" s="16"/>
      <c r="F246" s="14" t="s">
        <v>2115</v>
      </c>
      <c r="G246" s="14" t="s">
        <v>1901</v>
      </c>
      <c r="H246" s="14" t="s">
        <v>1902</v>
      </c>
      <c r="I246" s="15">
        <v>640</v>
      </c>
      <c r="J246" s="77">
        <v>3</v>
      </c>
      <c r="K246" s="92"/>
    </row>
    <row r="247" spans="1:11" ht="24" customHeight="1" x14ac:dyDescent="0.25">
      <c r="A247" s="14" t="s">
        <v>1505</v>
      </c>
      <c r="B247" s="14" t="s">
        <v>2264</v>
      </c>
      <c r="C247" s="14" t="s">
        <v>2263</v>
      </c>
      <c r="D247" s="16">
        <v>45779</v>
      </c>
      <c r="E247" s="16"/>
      <c r="F247" s="14" t="s">
        <v>2262</v>
      </c>
      <c r="G247" s="14" t="s">
        <v>1906</v>
      </c>
      <c r="H247" s="14" t="s">
        <v>1907</v>
      </c>
      <c r="I247" s="15">
        <v>526.02</v>
      </c>
      <c r="J247" s="77">
        <v>3</v>
      </c>
      <c r="K247" s="92"/>
    </row>
    <row r="248" spans="1:11" ht="24" customHeight="1" x14ac:dyDescent="0.25">
      <c r="A248" s="14" t="s">
        <v>1505</v>
      </c>
      <c r="B248" s="14" t="s">
        <v>2261</v>
      </c>
      <c r="C248" s="14" t="s">
        <v>2260</v>
      </c>
      <c r="D248" s="16">
        <v>45797</v>
      </c>
      <c r="E248" s="16"/>
      <c r="F248" s="14" t="s">
        <v>2259</v>
      </c>
      <c r="G248" s="14" t="s">
        <v>2000</v>
      </c>
      <c r="H248" s="14" t="s">
        <v>1999</v>
      </c>
      <c r="I248" s="15">
        <v>200</v>
      </c>
      <c r="J248" s="77">
        <v>3</v>
      </c>
      <c r="K248" s="92"/>
    </row>
    <row r="249" spans="1:11" ht="24" customHeight="1" x14ac:dyDescent="0.25">
      <c r="A249" s="14" t="s">
        <v>1505</v>
      </c>
      <c r="B249" s="14" t="s">
        <v>2258</v>
      </c>
      <c r="C249" s="14" t="s">
        <v>2257</v>
      </c>
      <c r="D249" s="16">
        <v>45784</v>
      </c>
      <c r="E249" s="16">
        <v>45931</v>
      </c>
      <c r="F249" s="14" t="s">
        <v>2256</v>
      </c>
      <c r="G249" s="14" t="s">
        <v>1699</v>
      </c>
      <c r="H249" s="14" t="s">
        <v>1700</v>
      </c>
      <c r="I249" s="15">
        <v>1902</v>
      </c>
      <c r="J249" s="77">
        <v>3</v>
      </c>
      <c r="K249" s="92"/>
    </row>
    <row r="250" spans="1:11" ht="24" customHeight="1" x14ac:dyDescent="0.25">
      <c r="A250" s="14" t="s">
        <v>1505</v>
      </c>
      <c r="B250" s="14" t="s">
        <v>2255</v>
      </c>
      <c r="C250" s="14" t="s">
        <v>2254</v>
      </c>
      <c r="D250" s="16">
        <v>45797</v>
      </c>
      <c r="E250" s="16"/>
      <c r="F250" s="14" t="s">
        <v>2253</v>
      </c>
      <c r="G250" s="14" t="s">
        <v>2252</v>
      </c>
      <c r="H250" s="14" t="s">
        <v>2251</v>
      </c>
      <c r="I250" s="15">
        <v>221.85</v>
      </c>
      <c r="J250" s="77">
        <v>3</v>
      </c>
      <c r="K250" s="92"/>
    </row>
    <row r="251" spans="1:11" ht="24" customHeight="1" x14ac:dyDescent="0.25">
      <c r="A251" s="14" t="s">
        <v>1505</v>
      </c>
      <c r="B251" s="14" t="s">
        <v>2250</v>
      </c>
      <c r="C251" s="14" t="s">
        <v>2233</v>
      </c>
      <c r="D251" s="16">
        <v>45804</v>
      </c>
      <c r="E251" s="16"/>
      <c r="F251" s="14" t="s">
        <v>2249</v>
      </c>
      <c r="G251" s="14" t="s">
        <v>2156</v>
      </c>
      <c r="H251" s="14" t="s">
        <v>2155</v>
      </c>
      <c r="I251" s="15">
        <v>213.4</v>
      </c>
      <c r="J251" s="77">
        <v>3</v>
      </c>
      <c r="K251" s="92"/>
    </row>
    <row r="252" spans="1:11" ht="24" customHeight="1" x14ac:dyDescent="0.25">
      <c r="A252" s="14" t="s">
        <v>1505</v>
      </c>
      <c r="B252" s="14" t="s">
        <v>2248</v>
      </c>
      <c r="C252" s="14" t="s">
        <v>2247</v>
      </c>
      <c r="D252" s="16">
        <v>45804</v>
      </c>
      <c r="E252" s="16"/>
      <c r="F252" s="14" t="s">
        <v>2235</v>
      </c>
      <c r="G252" s="14" t="s">
        <v>2065</v>
      </c>
      <c r="H252" s="14" t="s">
        <v>2064</v>
      </c>
      <c r="I252" s="15">
        <v>222</v>
      </c>
      <c r="J252" s="77">
        <v>3</v>
      </c>
      <c r="K252" s="92"/>
    </row>
    <row r="253" spans="1:11" ht="24" customHeight="1" x14ac:dyDescent="0.25">
      <c r="A253" s="14" t="s">
        <v>1505</v>
      </c>
      <c r="B253" s="14" t="s">
        <v>2246</v>
      </c>
      <c r="C253" s="14" t="s">
        <v>2245</v>
      </c>
      <c r="D253" s="16">
        <v>45805</v>
      </c>
      <c r="E253" s="16"/>
      <c r="F253" s="14" t="s">
        <v>2235</v>
      </c>
      <c r="G253" s="14" t="s">
        <v>2049</v>
      </c>
      <c r="H253" s="14" t="s">
        <v>2048</v>
      </c>
      <c r="I253" s="15">
        <v>229.69</v>
      </c>
      <c r="J253" s="77">
        <v>3</v>
      </c>
      <c r="K253" s="92"/>
    </row>
    <row r="254" spans="1:11" ht="24" customHeight="1" x14ac:dyDescent="0.25">
      <c r="A254" s="14" t="s">
        <v>1505</v>
      </c>
      <c r="B254" s="14" t="s">
        <v>2244</v>
      </c>
      <c r="C254" s="14" t="s">
        <v>2243</v>
      </c>
      <c r="D254" s="16">
        <v>45820</v>
      </c>
      <c r="E254" s="16"/>
      <c r="F254" s="14" t="s">
        <v>2235</v>
      </c>
      <c r="G254" s="14" t="s">
        <v>1693</v>
      </c>
      <c r="H254" s="14" t="s">
        <v>2242</v>
      </c>
      <c r="I254" s="15">
        <v>222</v>
      </c>
      <c r="J254" s="77">
        <v>3</v>
      </c>
      <c r="K254" s="92"/>
    </row>
    <row r="255" spans="1:11" ht="24" customHeight="1" x14ac:dyDescent="0.25">
      <c r="A255" s="14" t="s">
        <v>1505</v>
      </c>
      <c r="B255" s="14" t="s">
        <v>2241</v>
      </c>
      <c r="C255" s="14" t="s">
        <v>2240</v>
      </c>
      <c r="D255" s="16">
        <v>45824</v>
      </c>
      <c r="E255" s="16"/>
      <c r="F255" s="14" t="s">
        <v>2235</v>
      </c>
      <c r="G255" s="14" t="s">
        <v>2239</v>
      </c>
      <c r="H255" s="14" t="s">
        <v>2238</v>
      </c>
      <c r="I255" s="15">
        <v>191</v>
      </c>
      <c r="J255" s="77">
        <v>3</v>
      </c>
      <c r="K255" s="92"/>
    </row>
    <row r="256" spans="1:11" ht="24" customHeight="1" x14ac:dyDescent="0.25">
      <c r="A256" s="14" t="s">
        <v>1505</v>
      </c>
      <c r="B256" s="14" t="s">
        <v>2237</v>
      </c>
      <c r="C256" s="14" t="s">
        <v>2236</v>
      </c>
      <c r="D256" s="16">
        <v>45824</v>
      </c>
      <c r="E256" s="16"/>
      <c r="F256" s="14" t="s">
        <v>2235</v>
      </c>
      <c r="G256" s="14" t="s">
        <v>2081</v>
      </c>
      <c r="H256" s="14" t="s">
        <v>2080</v>
      </c>
      <c r="I256" s="15">
        <v>230</v>
      </c>
      <c r="J256" s="77">
        <v>3</v>
      </c>
      <c r="K256" s="92"/>
    </row>
    <row r="257" spans="1:11" ht="24" customHeight="1" x14ac:dyDescent="0.25">
      <c r="A257" s="14" t="s">
        <v>1505</v>
      </c>
      <c r="B257" s="14" t="s">
        <v>2234</v>
      </c>
      <c r="C257" s="14" t="s">
        <v>2233</v>
      </c>
      <c r="D257" s="16">
        <v>45805</v>
      </c>
      <c r="E257" s="16"/>
      <c r="F257" s="14" t="s">
        <v>2232</v>
      </c>
      <c r="G257" s="14" t="s">
        <v>2164</v>
      </c>
      <c r="H257" s="14" t="s">
        <v>2163</v>
      </c>
      <c r="I257" s="15">
        <v>189.21</v>
      </c>
      <c r="J257" s="77">
        <v>3</v>
      </c>
      <c r="K257" s="92"/>
    </row>
    <row r="258" spans="1:11" ht="24" customHeight="1" x14ac:dyDescent="0.25">
      <c r="A258" s="14" t="s">
        <v>1505</v>
      </c>
      <c r="B258" s="14" t="s">
        <v>2231</v>
      </c>
      <c r="C258" s="14" t="s">
        <v>2230</v>
      </c>
      <c r="D258" s="16">
        <v>45820</v>
      </c>
      <c r="E258" s="16"/>
      <c r="F258" s="14" t="s">
        <v>2229</v>
      </c>
      <c r="G258" s="14" t="s">
        <v>1906</v>
      </c>
      <c r="H258" s="14" t="s">
        <v>1907</v>
      </c>
      <c r="I258" s="15">
        <v>583.4</v>
      </c>
      <c r="J258" s="77">
        <v>3</v>
      </c>
      <c r="K258" s="92"/>
    </row>
    <row r="259" spans="1:11" ht="24" customHeight="1" x14ac:dyDescent="0.25">
      <c r="A259" s="14" t="s">
        <v>1505</v>
      </c>
      <c r="B259" s="14" t="s">
        <v>2228</v>
      </c>
      <c r="C259" s="14" t="s">
        <v>2227</v>
      </c>
      <c r="D259" s="16">
        <v>45797</v>
      </c>
      <c r="E259" s="16"/>
      <c r="F259" s="14" t="s">
        <v>2226</v>
      </c>
      <c r="G259" s="14" t="s">
        <v>2132</v>
      </c>
      <c r="H259" s="14" t="s">
        <v>2131</v>
      </c>
      <c r="I259" s="15">
        <v>450.96</v>
      </c>
      <c r="J259" s="77">
        <v>3</v>
      </c>
      <c r="K259" s="92"/>
    </row>
    <row r="260" spans="1:11" ht="24" customHeight="1" x14ac:dyDescent="0.25">
      <c r="A260" s="14" t="s">
        <v>1505</v>
      </c>
      <c r="B260" s="14" t="s">
        <v>2225</v>
      </c>
      <c r="C260" s="14" t="s">
        <v>2224</v>
      </c>
      <c r="D260" s="16">
        <v>45845</v>
      </c>
      <c r="E260" s="16"/>
      <c r="F260" s="14" t="s">
        <v>2223</v>
      </c>
      <c r="G260" s="14" t="s">
        <v>1911</v>
      </c>
      <c r="H260" s="14" t="s">
        <v>1912</v>
      </c>
      <c r="I260" s="15">
        <v>505.53</v>
      </c>
      <c r="J260" s="77">
        <v>3</v>
      </c>
      <c r="K260" s="92"/>
    </row>
    <row r="261" spans="1:11" ht="24" customHeight="1" x14ac:dyDescent="0.25">
      <c r="A261" s="14" t="s">
        <v>1505</v>
      </c>
      <c r="B261" s="14" t="s">
        <v>2222</v>
      </c>
      <c r="C261" s="14" t="s">
        <v>2221</v>
      </c>
      <c r="D261" s="16">
        <v>45779</v>
      </c>
      <c r="E261" s="16"/>
      <c r="F261" s="14" t="s">
        <v>2220</v>
      </c>
      <c r="G261" s="14" t="s">
        <v>1906</v>
      </c>
      <c r="H261" s="14" t="s">
        <v>1907</v>
      </c>
      <c r="I261" s="15">
        <v>2179.56</v>
      </c>
      <c r="J261" s="77">
        <v>3</v>
      </c>
      <c r="K261" s="92"/>
    </row>
    <row r="262" spans="1:11" ht="20.399999999999999" x14ac:dyDescent="0.25">
      <c r="A262" s="14" t="s">
        <v>1505</v>
      </c>
      <c r="B262" s="14" t="s">
        <v>1898</v>
      </c>
      <c r="C262" s="14" t="s">
        <v>1899</v>
      </c>
      <c r="D262" s="16">
        <v>45904</v>
      </c>
      <c r="E262" s="16"/>
      <c r="F262" s="14" t="s">
        <v>1900</v>
      </c>
      <c r="G262" s="14" t="s">
        <v>1901</v>
      </c>
      <c r="H262" s="14" t="s">
        <v>1902</v>
      </c>
      <c r="I262" s="15">
        <v>1668</v>
      </c>
      <c r="J262" s="77">
        <v>3</v>
      </c>
      <c r="K262" s="92"/>
    </row>
    <row r="263" spans="1:11" ht="20.399999999999999" x14ac:dyDescent="0.25">
      <c r="A263" s="14" t="s">
        <v>1505</v>
      </c>
      <c r="B263" s="14" t="s">
        <v>1903</v>
      </c>
      <c r="C263" s="14" t="s">
        <v>1904</v>
      </c>
      <c r="D263" s="16">
        <v>45973</v>
      </c>
      <c r="E263" s="16"/>
      <c r="F263" s="14" t="s">
        <v>1905</v>
      </c>
      <c r="G263" s="14" t="s">
        <v>1906</v>
      </c>
      <c r="H263" s="14" t="s">
        <v>1907</v>
      </c>
      <c r="I263" s="15">
        <v>8049.64</v>
      </c>
      <c r="J263" s="77">
        <v>5</v>
      </c>
      <c r="K263" s="92"/>
    </row>
    <row r="264" spans="1:11" ht="30.6" x14ac:dyDescent="0.25">
      <c r="A264" s="14" t="s">
        <v>1505</v>
      </c>
      <c r="B264" s="14" t="s">
        <v>1908</v>
      </c>
      <c r="C264" s="14" t="s">
        <v>1909</v>
      </c>
      <c r="D264" s="16">
        <v>45986</v>
      </c>
      <c r="E264" s="16"/>
      <c r="F264" s="14" t="s">
        <v>1910</v>
      </c>
      <c r="G264" s="14" t="s">
        <v>1911</v>
      </c>
      <c r="H264" s="14" t="s">
        <v>1912</v>
      </c>
      <c r="I264" s="15">
        <v>2346.84</v>
      </c>
      <c r="J264" s="77">
        <v>5</v>
      </c>
      <c r="K264" s="92"/>
    </row>
    <row r="265" spans="1:11" ht="20.399999999999999" x14ac:dyDescent="0.25">
      <c r="A265" s="14" t="s">
        <v>1505</v>
      </c>
      <c r="B265" s="14" t="s">
        <v>1913</v>
      </c>
      <c r="C265" s="14" t="s">
        <v>1914</v>
      </c>
      <c r="D265" s="16">
        <v>45979</v>
      </c>
      <c r="E265" s="16"/>
      <c r="F265" s="14" t="s">
        <v>1915</v>
      </c>
      <c r="G265" s="14" t="s">
        <v>1916</v>
      </c>
      <c r="H265" s="14" t="s">
        <v>1917</v>
      </c>
      <c r="I265" s="15">
        <v>10540</v>
      </c>
      <c r="J265" s="77">
        <v>5</v>
      </c>
      <c r="K265" s="92"/>
    </row>
    <row r="266" spans="1:11" ht="20.399999999999999" x14ac:dyDescent="0.25">
      <c r="A266" s="14" t="s">
        <v>1505</v>
      </c>
      <c r="B266" s="14" t="s">
        <v>1918</v>
      </c>
      <c r="C266" s="14" t="s">
        <v>1919</v>
      </c>
      <c r="D266" s="16">
        <v>45960</v>
      </c>
      <c r="E266" s="16"/>
      <c r="F266" s="14" t="s">
        <v>1920</v>
      </c>
      <c r="G266" s="14" t="s">
        <v>1901</v>
      </c>
      <c r="H266" s="14" t="s">
        <v>1902</v>
      </c>
      <c r="I266" s="15">
        <v>574</v>
      </c>
      <c r="J266" s="77">
        <v>3</v>
      </c>
      <c r="K266" s="92"/>
    </row>
    <row r="267" spans="1:11" ht="20.399999999999999" x14ac:dyDescent="0.25">
      <c r="A267" s="14" t="s">
        <v>1505</v>
      </c>
      <c r="B267" s="14" t="s">
        <v>1921</v>
      </c>
      <c r="C267" s="14" t="s">
        <v>1922</v>
      </c>
      <c r="D267" s="16">
        <v>46000</v>
      </c>
      <c r="E267" s="16"/>
      <c r="F267" s="14" t="s">
        <v>1923</v>
      </c>
      <c r="G267" s="14" t="s">
        <v>1906</v>
      </c>
      <c r="H267" s="14" t="s">
        <v>1907</v>
      </c>
      <c r="I267" s="15">
        <v>365.76</v>
      </c>
      <c r="J267" s="77">
        <v>3</v>
      </c>
      <c r="K267" s="92"/>
    </row>
    <row r="268" spans="1:11" ht="93.75" customHeight="1" x14ac:dyDescent="0.25">
      <c r="A268" s="14" t="s">
        <v>1505</v>
      </c>
      <c r="B268" s="14" t="s">
        <v>1924</v>
      </c>
      <c r="C268" s="14" t="s">
        <v>1925</v>
      </c>
      <c r="D268" s="313" t="s">
        <v>1926</v>
      </c>
      <c r="E268" s="16">
        <v>46010</v>
      </c>
      <c r="F268" s="14" t="s">
        <v>1927</v>
      </c>
      <c r="G268" s="14" t="s">
        <v>1699</v>
      </c>
      <c r="H268" s="14" t="s">
        <v>1700</v>
      </c>
      <c r="I268" s="15">
        <v>852.11</v>
      </c>
      <c r="J268" s="77">
        <v>3</v>
      </c>
      <c r="K268" s="92"/>
    </row>
    <row r="269" spans="1:11" ht="20.399999999999999" x14ac:dyDescent="0.25">
      <c r="A269" s="14" t="s">
        <v>1505</v>
      </c>
      <c r="B269" s="14" t="s">
        <v>2267</v>
      </c>
      <c r="C269" s="14"/>
      <c r="D269" s="16">
        <v>45699</v>
      </c>
      <c r="E269" s="16"/>
      <c r="F269" s="14" t="s">
        <v>2266</v>
      </c>
      <c r="G269" s="14"/>
      <c r="H269" s="14" t="s">
        <v>2265</v>
      </c>
      <c r="I269" s="15">
        <v>43.8</v>
      </c>
      <c r="J269" s="77">
        <v>5</v>
      </c>
      <c r="K269" s="92"/>
    </row>
    <row r="270" spans="1:11" ht="20.399999999999999" x14ac:dyDescent="0.25">
      <c r="A270" s="14" t="s">
        <v>1505</v>
      </c>
      <c r="B270" s="14" t="s">
        <v>2270</v>
      </c>
      <c r="C270" s="14"/>
      <c r="D270" s="16">
        <v>46008</v>
      </c>
      <c r="E270" s="16"/>
      <c r="F270" s="14" t="s">
        <v>2269</v>
      </c>
      <c r="G270" s="14"/>
      <c r="H270" s="14" t="s">
        <v>2268</v>
      </c>
      <c r="I270" s="15">
        <v>30.3</v>
      </c>
      <c r="J270" s="77">
        <v>3</v>
      </c>
      <c r="K270" s="92"/>
    </row>
    <row r="271" spans="1:11" ht="20.399999999999999" x14ac:dyDescent="0.25">
      <c r="A271" s="14" t="s">
        <v>1505</v>
      </c>
      <c r="B271" s="14" t="s">
        <v>2273</v>
      </c>
      <c r="C271" s="14"/>
      <c r="D271" s="16">
        <v>45980</v>
      </c>
      <c r="E271" s="16"/>
      <c r="F271" s="14" t="s">
        <v>2272</v>
      </c>
      <c r="G271" s="14"/>
      <c r="H271" s="14" t="s">
        <v>2271</v>
      </c>
      <c r="I271" s="15">
        <v>149.74</v>
      </c>
      <c r="J271" s="77">
        <v>3</v>
      </c>
      <c r="K271" s="92"/>
    </row>
    <row r="272" spans="1:11" ht="20.399999999999999" x14ac:dyDescent="0.25">
      <c r="A272" s="14" t="s">
        <v>1505</v>
      </c>
      <c r="B272" s="14" t="s">
        <v>1767</v>
      </c>
      <c r="C272" s="14"/>
      <c r="D272" s="16">
        <v>45799</v>
      </c>
      <c r="E272" s="16"/>
      <c r="F272" s="14" t="s">
        <v>1768</v>
      </c>
      <c r="G272" s="14"/>
      <c r="H272" s="14" t="s">
        <v>1769</v>
      </c>
      <c r="I272" s="15">
        <v>269.06</v>
      </c>
      <c r="J272" s="77">
        <v>5</v>
      </c>
      <c r="K272" s="92"/>
    </row>
    <row r="273" spans="1:11" ht="20.399999999999999" x14ac:dyDescent="0.25">
      <c r="A273" s="14" t="s">
        <v>1505</v>
      </c>
      <c r="B273" s="14" t="s">
        <v>1771</v>
      </c>
      <c r="C273" s="14"/>
      <c r="D273" s="16">
        <v>45805</v>
      </c>
      <c r="E273" s="16"/>
      <c r="F273" s="14" t="s">
        <v>1772</v>
      </c>
      <c r="G273" s="14"/>
      <c r="H273" s="14" t="s">
        <v>1773</v>
      </c>
      <c r="I273" s="15">
        <v>61.32</v>
      </c>
      <c r="J273" s="77">
        <v>3</v>
      </c>
      <c r="K273" s="92"/>
    </row>
    <row r="274" spans="1:11" ht="20.399999999999999" x14ac:dyDescent="0.25">
      <c r="A274" s="14" t="s">
        <v>1505</v>
      </c>
      <c r="B274" s="14" t="s">
        <v>1774</v>
      </c>
      <c r="C274" s="14"/>
      <c r="D274" s="16">
        <v>45708</v>
      </c>
      <c r="E274" s="16"/>
      <c r="F274" s="14" t="s">
        <v>1775</v>
      </c>
      <c r="G274" s="14"/>
      <c r="H274" s="14" t="s">
        <v>1776</v>
      </c>
      <c r="I274" s="15">
        <v>87.44</v>
      </c>
      <c r="J274" s="77">
        <v>3</v>
      </c>
      <c r="K274" s="92"/>
    </row>
    <row r="275" spans="1:11" ht="20.399999999999999" x14ac:dyDescent="0.25">
      <c r="A275" s="14" t="s">
        <v>1505</v>
      </c>
      <c r="B275" s="14" t="s">
        <v>1777</v>
      </c>
      <c r="C275" s="14"/>
      <c r="D275" s="16">
        <v>45744</v>
      </c>
      <c r="E275" s="16"/>
      <c r="F275" s="14" t="s">
        <v>1778</v>
      </c>
      <c r="G275" s="14"/>
      <c r="H275" s="14" t="s">
        <v>1779</v>
      </c>
      <c r="I275" s="15">
        <v>214.08</v>
      </c>
      <c r="J275" s="77">
        <v>3</v>
      </c>
      <c r="K275" s="92"/>
    </row>
    <row r="276" spans="1:11" ht="20.399999999999999" x14ac:dyDescent="0.25">
      <c r="A276" s="14" t="s">
        <v>1505</v>
      </c>
      <c r="B276" s="14" t="s">
        <v>1780</v>
      </c>
      <c r="C276" s="14"/>
      <c r="D276" s="16">
        <v>45744</v>
      </c>
      <c r="E276" s="16"/>
      <c r="F276" s="14" t="s">
        <v>1781</v>
      </c>
      <c r="G276" s="14"/>
      <c r="H276" s="14" t="s">
        <v>1782</v>
      </c>
      <c r="I276" s="15">
        <v>150.86000000000001</v>
      </c>
      <c r="J276" s="77">
        <v>3</v>
      </c>
      <c r="K276" s="92"/>
    </row>
    <row r="277" spans="1:11" ht="20.399999999999999" x14ac:dyDescent="0.25">
      <c r="A277" s="14" t="s">
        <v>1505</v>
      </c>
      <c r="B277" s="14" t="s">
        <v>1783</v>
      </c>
      <c r="C277" s="14"/>
      <c r="D277" s="16">
        <v>45838</v>
      </c>
      <c r="E277" s="16"/>
      <c r="F277" s="14" t="s">
        <v>1784</v>
      </c>
      <c r="G277" s="14"/>
      <c r="H277" s="14" t="s">
        <v>1785</v>
      </c>
      <c r="I277" s="15">
        <v>450.78</v>
      </c>
      <c r="J277" s="77">
        <v>3</v>
      </c>
      <c r="K277" s="92"/>
    </row>
    <row r="278" spans="1:11" ht="20.399999999999999" x14ac:dyDescent="0.25">
      <c r="A278" s="14" t="s">
        <v>1505</v>
      </c>
      <c r="B278" s="14" t="s">
        <v>1786</v>
      </c>
      <c r="C278" s="14"/>
      <c r="D278" s="16">
        <v>45761</v>
      </c>
      <c r="E278" s="16"/>
      <c r="F278" s="14" t="s">
        <v>1787</v>
      </c>
      <c r="G278" s="14"/>
      <c r="H278" s="14" t="s">
        <v>1770</v>
      </c>
      <c r="I278" s="15">
        <v>69.86</v>
      </c>
      <c r="J278" s="77">
        <v>3</v>
      </c>
      <c r="K278" s="92"/>
    </row>
    <row r="279" spans="1:11" ht="20.399999999999999" x14ac:dyDescent="0.25">
      <c r="A279" s="14" t="s">
        <v>1505</v>
      </c>
      <c r="B279" s="14" t="s">
        <v>1788</v>
      </c>
      <c r="C279" s="14"/>
      <c r="D279" s="16">
        <v>45761</v>
      </c>
      <c r="E279" s="16"/>
      <c r="F279" s="14" t="s">
        <v>1789</v>
      </c>
      <c r="G279" s="14"/>
      <c r="H279" s="14" t="s">
        <v>1770</v>
      </c>
      <c r="I279" s="15">
        <v>117.24</v>
      </c>
      <c r="J279" s="77">
        <v>3</v>
      </c>
      <c r="K279" s="92"/>
    </row>
    <row r="280" spans="1:11" ht="20.399999999999999" x14ac:dyDescent="0.25">
      <c r="A280" s="14" t="s">
        <v>1505</v>
      </c>
      <c r="B280" s="14" t="s">
        <v>1790</v>
      </c>
      <c r="C280" s="14"/>
      <c r="D280" s="16">
        <v>45799</v>
      </c>
      <c r="E280" s="16"/>
      <c r="F280" s="14" t="s">
        <v>1791</v>
      </c>
      <c r="G280" s="14"/>
      <c r="H280" s="14" t="s">
        <v>1792</v>
      </c>
      <c r="I280" s="15">
        <v>63.86</v>
      </c>
      <c r="J280" s="77">
        <v>5</v>
      </c>
      <c r="K280" s="92"/>
    </row>
    <row r="281" spans="1:11" ht="20.399999999999999" x14ac:dyDescent="0.25">
      <c r="A281" s="14" t="s">
        <v>1505</v>
      </c>
      <c r="B281" s="14" t="s">
        <v>1793</v>
      </c>
      <c r="C281" s="14"/>
      <c r="D281" s="16">
        <v>45805</v>
      </c>
      <c r="E281" s="16"/>
      <c r="F281" s="14" t="s">
        <v>1794</v>
      </c>
      <c r="G281" s="14"/>
      <c r="H281" s="14" t="s">
        <v>1773</v>
      </c>
      <c r="I281" s="15">
        <v>148.86000000000001</v>
      </c>
      <c r="J281" s="77">
        <v>5</v>
      </c>
      <c r="K281" s="92"/>
    </row>
    <row r="282" spans="1:11" ht="20.399999999999999" x14ac:dyDescent="0.25">
      <c r="A282" s="14" t="s">
        <v>1505</v>
      </c>
      <c r="B282" s="14" t="s">
        <v>2298</v>
      </c>
      <c r="C282" s="14"/>
      <c r="D282" s="16">
        <v>45986</v>
      </c>
      <c r="E282" s="16"/>
      <c r="F282" s="14" t="s">
        <v>2297</v>
      </c>
      <c r="G282" s="14"/>
      <c r="H282" s="14" t="s">
        <v>1411</v>
      </c>
      <c r="I282" s="15">
        <v>41.44</v>
      </c>
      <c r="J282" s="77">
        <v>4</v>
      </c>
      <c r="K282" s="92"/>
    </row>
    <row r="283" spans="1:11" ht="20.399999999999999" x14ac:dyDescent="0.25">
      <c r="A283" s="14" t="s">
        <v>1505</v>
      </c>
      <c r="B283" s="14" t="s">
        <v>2296</v>
      </c>
      <c r="C283" s="14"/>
      <c r="D283" s="16">
        <v>46010</v>
      </c>
      <c r="E283" s="16"/>
      <c r="F283" s="14" t="s">
        <v>2295</v>
      </c>
      <c r="G283" s="14"/>
      <c r="H283" s="14" t="s">
        <v>2294</v>
      </c>
      <c r="I283" s="15">
        <v>209.8</v>
      </c>
      <c r="J283" s="77">
        <v>4</v>
      </c>
      <c r="K283" s="92"/>
    </row>
    <row r="284" spans="1:11" ht="20.399999999999999" x14ac:dyDescent="0.25">
      <c r="A284" s="14" t="s">
        <v>1505</v>
      </c>
      <c r="B284" s="14" t="s">
        <v>2293</v>
      </c>
      <c r="C284" s="14"/>
      <c r="D284" s="16">
        <v>46010</v>
      </c>
      <c r="E284" s="16"/>
      <c r="F284" s="14" t="s">
        <v>2292</v>
      </c>
      <c r="G284" s="14"/>
      <c r="H284" s="14" t="s">
        <v>2291</v>
      </c>
      <c r="I284" s="15">
        <v>61.32</v>
      </c>
      <c r="J284" s="77">
        <v>4</v>
      </c>
      <c r="K284" s="92"/>
    </row>
    <row r="285" spans="1:11" ht="20.399999999999999" x14ac:dyDescent="0.25">
      <c r="A285" s="14" t="s">
        <v>1505</v>
      </c>
      <c r="B285" s="14" t="s">
        <v>2290</v>
      </c>
      <c r="C285" s="14"/>
      <c r="D285" s="16">
        <v>46010</v>
      </c>
      <c r="E285" s="16"/>
      <c r="F285" s="14" t="s">
        <v>2289</v>
      </c>
      <c r="G285" s="14"/>
      <c r="H285" s="14" t="s">
        <v>2288</v>
      </c>
      <c r="I285" s="15">
        <v>170.14</v>
      </c>
      <c r="J285" s="77">
        <v>4</v>
      </c>
      <c r="K285" s="92"/>
    </row>
    <row r="286" spans="1:11" ht="20.399999999999999" x14ac:dyDescent="0.25">
      <c r="A286" s="14" t="s">
        <v>1505</v>
      </c>
      <c r="B286" s="14" t="s">
        <v>2287</v>
      </c>
      <c r="C286" s="14"/>
      <c r="D286" s="16">
        <v>46010</v>
      </c>
      <c r="E286" s="16"/>
      <c r="F286" s="14" t="s">
        <v>2286</v>
      </c>
      <c r="G286" s="14"/>
      <c r="H286" s="14" t="s">
        <v>2285</v>
      </c>
      <c r="I286" s="15">
        <v>98.48</v>
      </c>
      <c r="J286" s="77">
        <v>4</v>
      </c>
      <c r="K286" s="92"/>
    </row>
    <row r="287" spans="1:11" ht="20.399999999999999" x14ac:dyDescent="0.25">
      <c r="A287" s="14" t="s">
        <v>1505</v>
      </c>
      <c r="B287" s="14" t="s">
        <v>2284</v>
      </c>
      <c r="C287" s="14"/>
      <c r="D287" s="16">
        <v>46010</v>
      </c>
      <c r="E287" s="16"/>
      <c r="F287" s="14" t="s">
        <v>2283</v>
      </c>
      <c r="G287" s="14"/>
      <c r="H287" s="14" t="s">
        <v>2282</v>
      </c>
      <c r="I287" s="15">
        <v>172.58</v>
      </c>
      <c r="J287" s="77">
        <v>4</v>
      </c>
      <c r="K287" s="92"/>
    </row>
    <row r="288" spans="1:11" ht="20.399999999999999" x14ac:dyDescent="0.25">
      <c r="A288" s="14" t="s">
        <v>1505</v>
      </c>
      <c r="B288" s="14" t="s">
        <v>1795</v>
      </c>
      <c r="C288" s="14"/>
      <c r="D288" s="16">
        <v>45742</v>
      </c>
      <c r="E288" s="16"/>
      <c r="F288" s="14" t="s">
        <v>1796</v>
      </c>
      <c r="G288" s="14"/>
      <c r="H288" s="14" t="s">
        <v>1785</v>
      </c>
      <c r="I288" s="15">
        <v>1518.48</v>
      </c>
      <c r="J288" s="77">
        <v>3</v>
      </c>
      <c r="K288" s="92"/>
    </row>
    <row r="289" spans="1:11" ht="20.399999999999999" x14ac:dyDescent="0.25">
      <c r="A289" s="14" t="s">
        <v>1505</v>
      </c>
      <c r="B289" s="14" t="s">
        <v>1797</v>
      </c>
      <c r="C289" s="14"/>
      <c r="D289" s="16">
        <v>45769</v>
      </c>
      <c r="E289" s="16"/>
      <c r="F289" s="14" t="s">
        <v>1798</v>
      </c>
      <c r="G289" s="14"/>
      <c r="H289" s="14" t="s">
        <v>1799</v>
      </c>
      <c r="I289" s="15">
        <v>998.47</v>
      </c>
      <c r="J289" s="77">
        <v>3</v>
      </c>
      <c r="K289" s="92"/>
    </row>
    <row r="290" spans="1:11" ht="20.399999999999999" x14ac:dyDescent="0.25">
      <c r="A290" s="14" t="s">
        <v>1505</v>
      </c>
      <c r="B290" s="14" t="s">
        <v>1800</v>
      </c>
      <c r="C290" s="14"/>
      <c r="D290" s="16">
        <v>45769</v>
      </c>
      <c r="E290" s="16"/>
      <c r="F290" s="14" t="s">
        <v>1801</v>
      </c>
      <c r="G290" s="14"/>
      <c r="H290" s="14" t="s">
        <v>1769</v>
      </c>
      <c r="I290" s="15">
        <v>590.14</v>
      </c>
      <c r="J290" s="77">
        <v>3</v>
      </c>
      <c r="K290" s="92"/>
    </row>
    <row r="291" spans="1:11" ht="20.399999999999999" x14ac:dyDescent="0.25">
      <c r="A291" s="14" t="s">
        <v>1505</v>
      </c>
      <c r="B291" s="14" t="s">
        <v>1802</v>
      </c>
      <c r="C291" s="14"/>
      <c r="D291" s="16">
        <v>45789</v>
      </c>
      <c r="E291" s="16"/>
      <c r="F291" s="14" t="s">
        <v>1803</v>
      </c>
      <c r="G291" s="14"/>
      <c r="H291" s="14" t="s">
        <v>1804</v>
      </c>
      <c r="I291" s="15">
        <v>264.83999999999997</v>
      </c>
      <c r="J291" s="77">
        <v>3</v>
      </c>
      <c r="K291" s="92"/>
    </row>
    <row r="292" spans="1:11" ht="20.399999999999999" x14ac:dyDescent="0.25">
      <c r="A292" s="14" t="s">
        <v>1505</v>
      </c>
      <c r="B292" s="14" t="s">
        <v>1805</v>
      </c>
      <c r="C292" s="14"/>
      <c r="D292" s="16">
        <v>45789</v>
      </c>
      <c r="E292" s="16"/>
      <c r="F292" s="14" t="s">
        <v>1806</v>
      </c>
      <c r="G292" s="14"/>
      <c r="H292" s="14" t="s">
        <v>1807</v>
      </c>
      <c r="I292" s="15">
        <v>313.5</v>
      </c>
      <c r="J292" s="77">
        <v>3</v>
      </c>
      <c r="K292" s="92"/>
    </row>
    <row r="293" spans="1:11" ht="30.6" x14ac:dyDescent="0.25">
      <c r="A293" s="14" t="s">
        <v>1505</v>
      </c>
      <c r="B293" s="14" t="s">
        <v>1808</v>
      </c>
      <c r="C293" s="14"/>
      <c r="D293" s="16">
        <v>45789</v>
      </c>
      <c r="E293" s="16"/>
      <c r="F293" s="14" t="s">
        <v>1809</v>
      </c>
      <c r="G293" s="14"/>
      <c r="H293" s="14" t="s">
        <v>1810</v>
      </c>
      <c r="I293" s="15">
        <v>825.78</v>
      </c>
      <c r="J293" s="77">
        <v>3</v>
      </c>
      <c r="K293" s="92"/>
    </row>
    <row r="294" spans="1:11" ht="20.399999999999999" x14ac:dyDescent="0.25">
      <c r="A294" s="14" t="s">
        <v>1505</v>
      </c>
      <c r="B294" s="14" t="s">
        <v>1811</v>
      </c>
      <c r="C294" s="14"/>
      <c r="D294" s="16">
        <v>45789</v>
      </c>
      <c r="E294" s="16"/>
      <c r="F294" s="14" t="s">
        <v>1812</v>
      </c>
      <c r="G294" s="14"/>
      <c r="H294" s="14" t="s">
        <v>1785</v>
      </c>
      <c r="I294" s="15">
        <v>1648.78</v>
      </c>
      <c r="J294" s="77">
        <v>3</v>
      </c>
      <c r="K294" s="92"/>
    </row>
    <row r="295" spans="1:11" ht="20.399999999999999" x14ac:dyDescent="0.25">
      <c r="A295" s="14" t="s">
        <v>1505</v>
      </c>
      <c r="B295" s="14" t="s">
        <v>1813</v>
      </c>
      <c r="C295" s="14"/>
      <c r="D295" s="16">
        <v>45789</v>
      </c>
      <c r="E295" s="16"/>
      <c r="F295" s="14" t="s">
        <v>1814</v>
      </c>
      <c r="G295" s="14"/>
      <c r="H295" s="14" t="s">
        <v>1815</v>
      </c>
      <c r="I295" s="15">
        <v>2114.19</v>
      </c>
      <c r="J295" s="77">
        <v>3</v>
      </c>
      <c r="K295" s="92"/>
    </row>
    <row r="296" spans="1:11" ht="20.399999999999999" x14ac:dyDescent="0.25">
      <c r="A296" s="14" t="s">
        <v>1505</v>
      </c>
      <c r="B296" s="14" t="s">
        <v>1816</v>
      </c>
      <c r="C296" s="14"/>
      <c r="D296" s="16">
        <v>45805</v>
      </c>
      <c r="E296" s="16"/>
      <c r="F296" s="14" t="s">
        <v>1817</v>
      </c>
      <c r="G296" s="14"/>
      <c r="H296" s="14" t="s">
        <v>1818</v>
      </c>
      <c r="I296" s="15">
        <v>2074.17</v>
      </c>
      <c r="J296" s="77">
        <v>3</v>
      </c>
      <c r="K296" s="92"/>
    </row>
    <row r="297" spans="1:11" ht="30.6" x14ac:dyDescent="0.25">
      <c r="A297" s="14" t="s">
        <v>1505</v>
      </c>
      <c r="B297" s="14" t="s">
        <v>1819</v>
      </c>
      <c r="C297" s="14"/>
      <c r="D297" s="16">
        <v>45904</v>
      </c>
      <c r="E297" s="16"/>
      <c r="F297" s="14" t="s">
        <v>1820</v>
      </c>
      <c r="G297" s="14"/>
      <c r="H297" s="14" t="s">
        <v>1821</v>
      </c>
      <c r="I297" s="15">
        <v>453</v>
      </c>
      <c r="J297" s="77">
        <v>3</v>
      </c>
      <c r="K297" s="92"/>
    </row>
    <row r="298" spans="1:11" ht="20.399999999999999" x14ac:dyDescent="0.25">
      <c r="A298" s="14" t="s">
        <v>1505</v>
      </c>
      <c r="B298" s="14" t="s">
        <v>1819</v>
      </c>
      <c r="C298" s="14"/>
      <c r="D298" s="16">
        <v>45805</v>
      </c>
      <c r="E298" s="16"/>
      <c r="F298" s="14" t="s">
        <v>1822</v>
      </c>
      <c r="G298" s="14"/>
      <c r="H298" s="14" t="s">
        <v>1818</v>
      </c>
      <c r="I298" s="15">
        <v>840.82</v>
      </c>
      <c r="J298" s="77">
        <v>3</v>
      </c>
      <c r="K298" s="92"/>
    </row>
    <row r="299" spans="1:11" ht="30.6" x14ac:dyDescent="0.25">
      <c r="A299" s="14" t="s">
        <v>1505</v>
      </c>
      <c r="B299" s="14" t="s">
        <v>1823</v>
      </c>
      <c r="C299" s="14"/>
      <c r="D299" s="16">
        <v>45805</v>
      </c>
      <c r="E299" s="16"/>
      <c r="F299" s="14" t="s">
        <v>1824</v>
      </c>
      <c r="G299" s="14"/>
      <c r="H299" s="14" t="s">
        <v>1825</v>
      </c>
      <c r="I299" s="15">
        <v>421.86</v>
      </c>
      <c r="J299" s="77">
        <v>3</v>
      </c>
      <c r="K299" s="92"/>
    </row>
    <row r="300" spans="1:11" ht="30.6" x14ac:dyDescent="0.25">
      <c r="A300" s="14" t="s">
        <v>1505</v>
      </c>
      <c r="B300" s="14" t="s">
        <v>1826</v>
      </c>
      <c r="C300" s="14"/>
      <c r="D300" s="16">
        <v>45811</v>
      </c>
      <c r="E300" s="16"/>
      <c r="F300" s="14" t="s">
        <v>1827</v>
      </c>
      <c r="G300" s="14"/>
      <c r="H300" s="14" t="s">
        <v>1828</v>
      </c>
      <c r="I300" s="15">
        <v>2769.46</v>
      </c>
      <c r="J300" s="77">
        <v>3</v>
      </c>
      <c r="K300" s="92"/>
    </row>
    <row r="301" spans="1:11" ht="20.399999999999999" x14ac:dyDescent="0.25">
      <c r="A301" s="14" t="s">
        <v>1505</v>
      </c>
      <c r="B301" s="14" t="s">
        <v>1829</v>
      </c>
      <c r="C301" s="14"/>
      <c r="D301" s="16">
        <v>45838</v>
      </c>
      <c r="E301" s="16"/>
      <c r="F301" s="14" t="s">
        <v>1830</v>
      </c>
      <c r="G301" s="14"/>
      <c r="H301" s="14" t="s">
        <v>1831</v>
      </c>
      <c r="I301" s="15">
        <v>868.62</v>
      </c>
      <c r="J301" s="77">
        <v>3</v>
      </c>
      <c r="K301" s="92"/>
    </row>
    <row r="302" spans="1:11" ht="20.399999999999999" x14ac:dyDescent="0.25">
      <c r="A302" s="14" t="s">
        <v>1505</v>
      </c>
      <c r="B302" s="14" t="s">
        <v>1833</v>
      </c>
      <c r="C302" s="14"/>
      <c r="D302" s="16">
        <v>45838</v>
      </c>
      <c r="E302" s="16"/>
      <c r="F302" s="14" t="s">
        <v>1834</v>
      </c>
      <c r="G302" s="14"/>
      <c r="H302" s="14" t="s">
        <v>1818</v>
      </c>
      <c r="I302" s="15">
        <v>1159.9000000000001</v>
      </c>
      <c r="J302" s="77">
        <v>3</v>
      </c>
      <c r="K302" s="92"/>
    </row>
    <row r="303" spans="1:11" ht="20.399999999999999" x14ac:dyDescent="0.25">
      <c r="A303" s="14" t="s">
        <v>1505</v>
      </c>
      <c r="B303" s="14" t="s">
        <v>1835</v>
      </c>
      <c r="C303" s="14"/>
      <c r="D303" s="16">
        <v>45868</v>
      </c>
      <c r="E303" s="16"/>
      <c r="F303" s="14" t="s">
        <v>1836</v>
      </c>
      <c r="G303" s="14"/>
      <c r="H303" s="14" t="s">
        <v>1837</v>
      </c>
      <c r="I303" s="15">
        <v>942.05</v>
      </c>
      <c r="J303" s="77">
        <v>3</v>
      </c>
      <c r="K303" s="92"/>
    </row>
    <row r="304" spans="1:11" ht="20.399999999999999" x14ac:dyDescent="0.25">
      <c r="A304" s="14" t="s">
        <v>1505</v>
      </c>
      <c r="B304" s="14" t="s">
        <v>1835</v>
      </c>
      <c r="C304" s="14"/>
      <c r="D304" s="16">
        <v>45873</v>
      </c>
      <c r="E304" s="16"/>
      <c r="F304" s="14" t="s">
        <v>1838</v>
      </c>
      <c r="G304" s="14"/>
      <c r="H304" s="14" t="s">
        <v>1837</v>
      </c>
      <c r="I304" s="15">
        <v>270</v>
      </c>
      <c r="J304" s="77">
        <v>3</v>
      </c>
      <c r="K304" s="92"/>
    </row>
    <row r="305" spans="1:11" ht="20.399999999999999" x14ac:dyDescent="0.25">
      <c r="A305" s="14" t="s">
        <v>1505</v>
      </c>
      <c r="B305" s="14" t="s">
        <v>1839</v>
      </c>
      <c r="C305" s="14"/>
      <c r="D305" s="16">
        <v>45868</v>
      </c>
      <c r="E305" s="16"/>
      <c r="F305" s="14" t="s">
        <v>1840</v>
      </c>
      <c r="G305" s="14"/>
      <c r="H305" s="14" t="s">
        <v>1841</v>
      </c>
      <c r="I305" s="15">
        <v>2158.77</v>
      </c>
      <c r="J305" s="77">
        <v>3</v>
      </c>
      <c r="K305" s="92"/>
    </row>
    <row r="306" spans="1:11" ht="20.399999999999999" x14ac:dyDescent="0.25">
      <c r="A306" s="14" t="s">
        <v>1505</v>
      </c>
      <c r="B306" s="14" t="s">
        <v>1842</v>
      </c>
      <c r="C306" s="14"/>
      <c r="D306" s="16">
        <v>45897</v>
      </c>
      <c r="E306" s="16"/>
      <c r="F306" s="14" t="s">
        <v>1843</v>
      </c>
      <c r="G306" s="14"/>
      <c r="H306" s="14" t="s">
        <v>1831</v>
      </c>
      <c r="I306" s="15">
        <v>1152.01</v>
      </c>
      <c r="J306" s="77">
        <v>3</v>
      </c>
      <c r="K306" s="92"/>
    </row>
    <row r="307" spans="1:11" ht="20.399999999999999" x14ac:dyDescent="0.25">
      <c r="A307" s="14" t="s">
        <v>1505</v>
      </c>
      <c r="B307" s="14" t="s">
        <v>1844</v>
      </c>
      <c r="C307" s="14"/>
      <c r="D307" s="16">
        <v>45897</v>
      </c>
      <c r="E307" s="16"/>
      <c r="F307" s="14" t="s">
        <v>1845</v>
      </c>
      <c r="G307" s="14"/>
      <c r="H307" s="14" t="s">
        <v>1846</v>
      </c>
      <c r="I307" s="15">
        <v>1319.9</v>
      </c>
      <c r="J307" s="77">
        <v>3</v>
      </c>
      <c r="K307" s="92"/>
    </row>
    <row r="308" spans="1:11" ht="20.399999999999999" x14ac:dyDescent="0.25">
      <c r="A308" s="14" t="s">
        <v>1505</v>
      </c>
      <c r="B308" s="14" t="s">
        <v>1847</v>
      </c>
      <c r="C308" s="14"/>
      <c r="D308" s="16">
        <v>45958</v>
      </c>
      <c r="E308" s="16"/>
      <c r="F308" s="14" t="s">
        <v>1848</v>
      </c>
      <c r="G308" s="14"/>
      <c r="H308" s="14" t="s">
        <v>1837</v>
      </c>
      <c r="I308" s="15">
        <v>1666.45</v>
      </c>
      <c r="J308" s="77">
        <v>3</v>
      </c>
      <c r="K308" s="92"/>
    </row>
    <row r="309" spans="1:11" ht="20.399999999999999" x14ac:dyDescent="0.25">
      <c r="A309" s="14" t="s">
        <v>1505</v>
      </c>
      <c r="B309" s="14" t="s">
        <v>1849</v>
      </c>
      <c r="C309" s="14"/>
      <c r="D309" s="16">
        <v>45974</v>
      </c>
      <c r="E309" s="16"/>
      <c r="F309" s="14" t="s">
        <v>1850</v>
      </c>
      <c r="G309" s="14"/>
      <c r="H309" s="14" t="s">
        <v>1851</v>
      </c>
      <c r="I309" s="15">
        <v>312.20999999999998</v>
      </c>
      <c r="J309" s="77">
        <v>3</v>
      </c>
      <c r="K309" s="92"/>
    </row>
    <row r="310" spans="1:11" ht="20.399999999999999" x14ac:dyDescent="0.25">
      <c r="A310" s="14" t="s">
        <v>1505</v>
      </c>
      <c r="B310" s="14" t="s">
        <v>1852</v>
      </c>
      <c r="C310" s="14"/>
      <c r="D310" s="16">
        <v>45974</v>
      </c>
      <c r="E310" s="16"/>
      <c r="F310" s="14" t="s">
        <v>1853</v>
      </c>
      <c r="G310" s="14"/>
      <c r="H310" s="14" t="s">
        <v>1854</v>
      </c>
      <c r="I310" s="15">
        <v>545.98</v>
      </c>
      <c r="J310" s="77">
        <v>3</v>
      </c>
      <c r="K310" s="92"/>
    </row>
    <row r="311" spans="1:11" ht="20.399999999999999" x14ac:dyDescent="0.25">
      <c r="A311" s="14" t="s">
        <v>1505</v>
      </c>
      <c r="B311" s="14" t="s">
        <v>1855</v>
      </c>
      <c r="C311" s="14"/>
      <c r="D311" s="16">
        <v>45974</v>
      </c>
      <c r="E311" s="16"/>
      <c r="F311" s="14" t="s">
        <v>1856</v>
      </c>
      <c r="G311" s="14"/>
      <c r="H311" s="14" t="s">
        <v>1804</v>
      </c>
      <c r="I311" s="15">
        <v>426.64</v>
      </c>
      <c r="J311" s="77">
        <v>3</v>
      </c>
      <c r="K311" s="92"/>
    </row>
    <row r="312" spans="1:11" ht="20.399999999999999" x14ac:dyDescent="0.25">
      <c r="A312" s="14" t="s">
        <v>1505</v>
      </c>
      <c r="B312" s="14" t="s">
        <v>1857</v>
      </c>
      <c r="C312" s="14"/>
      <c r="D312" s="16">
        <v>45974</v>
      </c>
      <c r="E312" s="16"/>
      <c r="F312" s="14" t="s">
        <v>1858</v>
      </c>
      <c r="G312" s="14"/>
      <c r="H312" s="14" t="s">
        <v>1859</v>
      </c>
      <c r="I312" s="15">
        <v>597.83000000000004</v>
      </c>
      <c r="J312" s="77">
        <v>3</v>
      </c>
      <c r="K312" s="92"/>
    </row>
    <row r="313" spans="1:11" ht="20.399999999999999" x14ac:dyDescent="0.25">
      <c r="A313" s="14" t="s">
        <v>1505</v>
      </c>
      <c r="B313" s="14" t="s">
        <v>1860</v>
      </c>
      <c r="C313" s="14"/>
      <c r="D313" s="16">
        <v>45974</v>
      </c>
      <c r="E313" s="16"/>
      <c r="F313" s="14" t="s">
        <v>1861</v>
      </c>
      <c r="G313" s="14"/>
      <c r="H313" s="14" t="s">
        <v>1818</v>
      </c>
      <c r="I313" s="15">
        <v>523.45000000000005</v>
      </c>
      <c r="J313" s="77">
        <v>3</v>
      </c>
      <c r="K313" s="92"/>
    </row>
    <row r="314" spans="1:11" ht="20.399999999999999" x14ac:dyDescent="0.25">
      <c r="A314" s="14" t="s">
        <v>1505</v>
      </c>
      <c r="B314" s="14" t="s">
        <v>1862</v>
      </c>
      <c r="C314" s="14"/>
      <c r="D314" s="16">
        <v>45974</v>
      </c>
      <c r="E314" s="16"/>
      <c r="F314" s="14" t="s">
        <v>1863</v>
      </c>
      <c r="G314" s="14"/>
      <c r="H314" s="14" t="s">
        <v>1851</v>
      </c>
      <c r="I314" s="15">
        <v>344.5</v>
      </c>
      <c r="J314" s="77">
        <v>3</v>
      </c>
      <c r="K314" s="92"/>
    </row>
    <row r="315" spans="1:11" ht="20.399999999999999" x14ac:dyDescent="0.25">
      <c r="A315" s="14" t="s">
        <v>1505</v>
      </c>
      <c r="B315" s="14" t="s">
        <v>1864</v>
      </c>
      <c r="C315" s="14"/>
      <c r="D315" s="16">
        <v>45974</v>
      </c>
      <c r="E315" s="16"/>
      <c r="F315" s="14" t="s">
        <v>1865</v>
      </c>
      <c r="G315" s="14"/>
      <c r="H315" s="14" t="s">
        <v>1818</v>
      </c>
      <c r="I315" s="15">
        <v>597.15</v>
      </c>
      <c r="J315" s="77">
        <v>3</v>
      </c>
      <c r="K315" s="92"/>
    </row>
    <row r="316" spans="1:11" ht="20.399999999999999" x14ac:dyDescent="0.25">
      <c r="A316" s="14" t="s">
        <v>1505</v>
      </c>
      <c r="B316" s="14" t="s">
        <v>1866</v>
      </c>
      <c r="C316" s="14"/>
      <c r="D316" s="16">
        <v>45974</v>
      </c>
      <c r="E316" s="16"/>
      <c r="F316" s="14" t="s">
        <v>1867</v>
      </c>
      <c r="G316" s="14"/>
      <c r="H316" s="14" t="s">
        <v>1868</v>
      </c>
      <c r="I316" s="15">
        <v>636.6</v>
      </c>
      <c r="J316" s="77">
        <v>3</v>
      </c>
      <c r="K316" s="92"/>
    </row>
    <row r="317" spans="1:11" ht="20.399999999999999" x14ac:dyDescent="0.25">
      <c r="A317" s="14" t="s">
        <v>1505</v>
      </c>
      <c r="B317" s="14" t="s">
        <v>1869</v>
      </c>
      <c r="C317" s="14"/>
      <c r="D317" s="16">
        <v>45974</v>
      </c>
      <c r="E317" s="16"/>
      <c r="F317" s="14" t="s">
        <v>1870</v>
      </c>
      <c r="G317" s="14"/>
      <c r="H317" s="14" t="s">
        <v>1871</v>
      </c>
      <c r="I317" s="15">
        <v>464.82</v>
      </c>
      <c r="J317" s="77">
        <v>3</v>
      </c>
      <c r="K317" s="92"/>
    </row>
    <row r="318" spans="1:11" ht="30.6" x14ac:dyDescent="0.25">
      <c r="A318" s="14" t="s">
        <v>1505</v>
      </c>
      <c r="B318" s="14" t="s">
        <v>1872</v>
      </c>
      <c r="C318" s="14"/>
      <c r="D318" s="16">
        <v>45986</v>
      </c>
      <c r="E318" s="16"/>
      <c r="F318" s="14" t="s">
        <v>1873</v>
      </c>
      <c r="G318" s="14"/>
      <c r="H318" s="14" t="s">
        <v>1799</v>
      </c>
      <c r="I318" s="15">
        <v>790.23</v>
      </c>
      <c r="J318" s="77">
        <v>3</v>
      </c>
      <c r="K318" s="92"/>
    </row>
    <row r="319" spans="1:11" ht="20.399999999999999" x14ac:dyDescent="0.25">
      <c r="A319" s="14" t="s">
        <v>1505</v>
      </c>
      <c r="B319" s="14" t="s">
        <v>1874</v>
      </c>
      <c r="C319" s="14"/>
      <c r="D319" s="16">
        <v>45986</v>
      </c>
      <c r="E319" s="16"/>
      <c r="F319" s="14" t="s">
        <v>1875</v>
      </c>
      <c r="G319" s="14"/>
      <c r="H319" s="14" t="s">
        <v>1807</v>
      </c>
      <c r="I319" s="15">
        <v>1169.92</v>
      </c>
      <c r="J319" s="77">
        <v>3</v>
      </c>
      <c r="K319" s="92"/>
    </row>
    <row r="320" spans="1:11" ht="30.6" x14ac:dyDescent="0.25">
      <c r="A320" s="14" t="s">
        <v>1505</v>
      </c>
      <c r="B320" s="14" t="s">
        <v>1876</v>
      </c>
      <c r="C320" s="14"/>
      <c r="D320" s="16">
        <v>46000</v>
      </c>
      <c r="E320" s="16"/>
      <c r="F320" s="14" t="s">
        <v>1877</v>
      </c>
      <c r="G320" s="14"/>
      <c r="H320" s="14" t="s">
        <v>1878</v>
      </c>
      <c r="I320" s="15">
        <v>531.79999999999995</v>
      </c>
      <c r="J320" s="77">
        <v>3</v>
      </c>
      <c r="K320" s="92"/>
    </row>
    <row r="321" spans="1:11" ht="20.399999999999999" x14ac:dyDescent="0.25">
      <c r="A321" s="14" t="s">
        <v>1505</v>
      </c>
      <c r="B321" s="14" t="s">
        <v>1879</v>
      </c>
      <c r="C321" s="14"/>
      <c r="D321" s="16">
        <v>46008</v>
      </c>
      <c r="E321" s="16"/>
      <c r="F321" s="14" t="s">
        <v>1880</v>
      </c>
      <c r="G321" s="14"/>
      <c r="H321" s="14" t="s">
        <v>1807</v>
      </c>
      <c r="I321" s="15">
        <v>840.98</v>
      </c>
      <c r="J321" s="77">
        <v>3</v>
      </c>
      <c r="K321" s="92"/>
    </row>
    <row r="322" spans="1:11" ht="20.399999999999999" x14ac:dyDescent="0.25">
      <c r="A322" s="14" t="s">
        <v>1505</v>
      </c>
      <c r="B322" s="14" t="s">
        <v>1881</v>
      </c>
      <c r="C322" s="14"/>
      <c r="D322" s="16">
        <v>46009</v>
      </c>
      <c r="E322" s="16"/>
      <c r="F322" s="14" t="s">
        <v>1882</v>
      </c>
      <c r="G322" s="14"/>
      <c r="H322" s="14" t="s">
        <v>1883</v>
      </c>
      <c r="I322" s="15">
        <v>578.55999999999995</v>
      </c>
      <c r="J322" s="77">
        <v>3</v>
      </c>
      <c r="K322" s="92"/>
    </row>
    <row r="323" spans="1:11" ht="30.6" x14ac:dyDescent="0.25">
      <c r="A323" s="14" t="s">
        <v>1505</v>
      </c>
      <c r="B323" s="14" t="s">
        <v>1884</v>
      </c>
      <c r="C323" s="14"/>
      <c r="D323" s="16">
        <v>46009</v>
      </c>
      <c r="E323" s="16"/>
      <c r="F323" s="14" t="s">
        <v>1885</v>
      </c>
      <c r="G323" s="14"/>
      <c r="H323" s="14" t="s">
        <v>1886</v>
      </c>
      <c r="I323" s="15">
        <v>683.68</v>
      </c>
      <c r="J323" s="77">
        <v>3</v>
      </c>
      <c r="K323" s="92"/>
    </row>
    <row r="324" spans="1:11" ht="20.399999999999999" x14ac:dyDescent="0.25">
      <c r="A324" s="14" t="s">
        <v>1505</v>
      </c>
      <c r="B324" s="14" t="s">
        <v>1887</v>
      </c>
      <c r="C324" s="14"/>
      <c r="D324" s="16">
        <v>46009</v>
      </c>
      <c r="E324" s="16"/>
      <c r="F324" s="14" t="s">
        <v>1888</v>
      </c>
      <c r="G324" s="14"/>
      <c r="H324" s="14" t="s">
        <v>1851</v>
      </c>
      <c r="I324" s="15">
        <v>785.71</v>
      </c>
      <c r="J324" s="77">
        <v>3</v>
      </c>
      <c r="K324" s="92"/>
    </row>
    <row r="325" spans="1:11" ht="30.6" x14ac:dyDescent="0.25">
      <c r="A325" s="14" t="s">
        <v>1505</v>
      </c>
      <c r="B325" s="14" t="s">
        <v>1889</v>
      </c>
      <c r="C325" s="14"/>
      <c r="D325" s="16">
        <v>46022</v>
      </c>
      <c r="E325" s="16"/>
      <c r="F325" s="14" t="s">
        <v>1890</v>
      </c>
      <c r="G325" s="14"/>
      <c r="H325" s="14" t="s">
        <v>1891</v>
      </c>
      <c r="I325" s="15">
        <v>2024.94</v>
      </c>
      <c r="J325" s="77">
        <v>3</v>
      </c>
      <c r="K325" s="92"/>
    </row>
    <row r="326" spans="1:11" ht="20.399999999999999" x14ac:dyDescent="0.25">
      <c r="A326" s="14" t="s">
        <v>1505</v>
      </c>
      <c r="B326" s="14" t="s">
        <v>1892</v>
      </c>
      <c r="C326" s="14"/>
      <c r="D326" s="16">
        <v>46022</v>
      </c>
      <c r="E326" s="16"/>
      <c r="F326" s="14" t="s">
        <v>1893</v>
      </c>
      <c r="G326" s="14"/>
      <c r="H326" s="14" t="s">
        <v>1894</v>
      </c>
      <c r="I326" s="15">
        <v>1049.23</v>
      </c>
      <c r="J326" s="77">
        <v>3</v>
      </c>
      <c r="K326" s="92"/>
    </row>
    <row r="327" spans="1:11" ht="30.6" x14ac:dyDescent="0.25">
      <c r="A327" s="14" t="s">
        <v>1505</v>
      </c>
      <c r="B327" s="14" t="s">
        <v>1895</v>
      </c>
      <c r="C327" s="14"/>
      <c r="D327" s="16">
        <v>46022</v>
      </c>
      <c r="E327" s="16"/>
      <c r="F327" s="14" t="s">
        <v>1896</v>
      </c>
      <c r="G327" s="14"/>
      <c r="H327" s="14" t="s">
        <v>1897</v>
      </c>
      <c r="I327" s="15">
        <v>338.36</v>
      </c>
      <c r="J327" s="77">
        <v>3</v>
      </c>
      <c r="K327" s="92"/>
    </row>
    <row r="328" spans="1:11" ht="30.6" x14ac:dyDescent="0.25">
      <c r="A328" s="14" t="s">
        <v>1505</v>
      </c>
      <c r="B328" s="14" t="s">
        <v>1592</v>
      </c>
      <c r="C328" s="14" t="s">
        <v>1593</v>
      </c>
      <c r="D328" s="16">
        <v>45841</v>
      </c>
      <c r="E328" s="16">
        <v>45897</v>
      </c>
      <c r="F328" s="14" t="s">
        <v>1594</v>
      </c>
      <c r="G328" s="14" t="s">
        <v>1595</v>
      </c>
      <c r="H328" s="14" t="s">
        <v>1596</v>
      </c>
      <c r="I328" s="15">
        <v>4391</v>
      </c>
      <c r="J328" s="77">
        <v>1</v>
      </c>
      <c r="K328" s="92"/>
    </row>
    <row r="329" spans="1:11" ht="40.799999999999997" x14ac:dyDescent="0.25">
      <c r="A329" s="14" t="s">
        <v>1505</v>
      </c>
      <c r="B329" s="14" t="s">
        <v>1597</v>
      </c>
      <c r="C329" s="14" t="s">
        <v>1598</v>
      </c>
      <c r="D329" s="313" t="s">
        <v>1599</v>
      </c>
      <c r="E329" s="16">
        <v>45897</v>
      </c>
      <c r="F329" s="14" t="s">
        <v>1600</v>
      </c>
      <c r="G329" s="14" t="s">
        <v>1601</v>
      </c>
      <c r="H329" s="14" t="s">
        <v>1602</v>
      </c>
      <c r="I329" s="15">
        <v>2338</v>
      </c>
      <c r="J329" s="77">
        <v>1</v>
      </c>
      <c r="K329" s="92"/>
    </row>
    <row r="330" spans="1:11" ht="40.799999999999997" x14ac:dyDescent="0.25">
      <c r="A330" s="14" t="s">
        <v>1505</v>
      </c>
      <c r="B330" s="14" t="s">
        <v>1603</v>
      </c>
      <c r="C330" s="14" t="s">
        <v>1604</v>
      </c>
      <c r="D330" s="313" t="s">
        <v>1605</v>
      </c>
      <c r="E330" s="16">
        <v>45897</v>
      </c>
      <c r="F330" s="14" t="s">
        <v>1606</v>
      </c>
      <c r="G330" s="14" t="s">
        <v>1607</v>
      </c>
      <c r="H330" s="14" t="s">
        <v>1608</v>
      </c>
      <c r="I330" s="15">
        <v>4106</v>
      </c>
      <c r="J330" s="77">
        <v>1</v>
      </c>
      <c r="K330" s="92"/>
    </row>
    <row r="331" spans="1:11" ht="30.6" x14ac:dyDescent="0.25">
      <c r="A331" s="14" t="s">
        <v>1505</v>
      </c>
      <c r="B331" s="14" t="s">
        <v>1609</v>
      </c>
      <c r="C331" s="14" t="s">
        <v>1610</v>
      </c>
      <c r="D331" s="16">
        <v>45784</v>
      </c>
      <c r="E331" s="16">
        <v>45897</v>
      </c>
      <c r="F331" s="14" t="s">
        <v>1611</v>
      </c>
      <c r="G331" s="14" t="s">
        <v>1612</v>
      </c>
      <c r="H331" s="14" t="s">
        <v>1613</v>
      </c>
      <c r="I331" s="15">
        <v>114</v>
      </c>
      <c r="J331" s="77">
        <v>1</v>
      </c>
      <c r="K331" s="92"/>
    </row>
    <row r="332" spans="1:11" ht="30.6" x14ac:dyDescent="0.25">
      <c r="A332" s="14" t="s">
        <v>1505</v>
      </c>
      <c r="B332" s="14" t="s">
        <v>1614</v>
      </c>
      <c r="C332" s="14" t="s">
        <v>1615</v>
      </c>
      <c r="D332" s="313" t="s">
        <v>1616</v>
      </c>
      <c r="E332" s="16">
        <v>45897</v>
      </c>
      <c r="F332" s="14" t="s">
        <v>1617</v>
      </c>
      <c r="G332" s="14" t="s">
        <v>1618</v>
      </c>
      <c r="H332" s="14" t="s">
        <v>1619</v>
      </c>
      <c r="I332" s="15">
        <v>1426</v>
      </c>
      <c r="J332" s="77">
        <v>1</v>
      </c>
      <c r="K332" s="92"/>
    </row>
    <row r="333" spans="1:11" ht="30.6" x14ac:dyDescent="0.25">
      <c r="A333" s="14" t="s">
        <v>1505</v>
      </c>
      <c r="B333" s="14" t="s">
        <v>1620</v>
      </c>
      <c r="C333" s="14" t="s">
        <v>1621</v>
      </c>
      <c r="D333" s="16">
        <v>45737</v>
      </c>
      <c r="E333" s="16">
        <v>45897</v>
      </c>
      <c r="F333" s="14" t="s">
        <v>1622</v>
      </c>
      <c r="G333" s="14" t="s">
        <v>1623</v>
      </c>
      <c r="H333" s="14" t="s">
        <v>1624</v>
      </c>
      <c r="I333" s="15">
        <v>1141</v>
      </c>
      <c r="J333" s="77">
        <v>1</v>
      </c>
      <c r="K333" s="92"/>
    </row>
    <row r="334" spans="1:11" ht="40.799999999999997" x14ac:dyDescent="0.25">
      <c r="A334" s="14" t="s">
        <v>1505</v>
      </c>
      <c r="B334" s="14" t="s">
        <v>1625</v>
      </c>
      <c r="C334" s="14" t="s">
        <v>1626</v>
      </c>
      <c r="D334" s="313" t="s">
        <v>1627</v>
      </c>
      <c r="E334" s="16">
        <v>45904</v>
      </c>
      <c r="F334" s="14" t="s">
        <v>1628</v>
      </c>
      <c r="G334" s="14" t="s">
        <v>1629</v>
      </c>
      <c r="H334" s="14" t="s">
        <v>1630</v>
      </c>
      <c r="I334" s="15">
        <v>2395</v>
      </c>
      <c r="J334" s="77">
        <v>1</v>
      </c>
      <c r="K334" s="92"/>
    </row>
    <row r="335" spans="1:11" ht="30.6" x14ac:dyDescent="0.25">
      <c r="A335" s="14" t="s">
        <v>1505</v>
      </c>
      <c r="B335" s="14" t="s">
        <v>1631</v>
      </c>
      <c r="C335" s="14" t="s">
        <v>1632</v>
      </c>
      <c r="D335" s="313" t="s">
        <v>1633</v>
      </c>
      <c r="E335" s="16">
        <v>45904</v>
      </c>
      <c r="F335" s="14" t="s">
        <v>1634</v>
      </c>
      <c r="G335" s="14" t="s">
        <v>1635</v>
      </c>
      <c r="H335" s="14" t="s">
        <v>1636</v>
      </c>
      <c r="I335" s="15">
        <v>2167</v>
      </c>
      <c r="J335" s="77">
        <v>1</v>
      </c>
      <c r="K335" s="92"/>
    </row>
    <row r="336" spans="1:11" ht="30.6" x14ac:dyDescent="0.25">
      <c r="A336" s="14" t="s">
        <v>1505</v>
      </c>
      <c r="B336" s="14" t="s">
        <v>1637</v>
      </c>
      <c r="C336" s="14" t="s">
        <v>1638</v>
      </c>
      <c r="D336" s="313">
        <v>45852</v>
      </c>
      <c r="E336" s="16">
        <v>45904</v>
      </c>
      <c r="F336" s="14" t="s">
        <v>1639</v>
      </c>
      <c r="G336" s="14" t="s">
        <v>1640</v>
      </c>
      <c r="H336" s="14" t="s">
        <v>1641</v>
      </c>
      <c r="I336" s="15">
        <v>2053</v>
      </c>
      <c r="J336" s="77">
        <v>1</v>
      </c>
      <c r="K336" s="92"/>
    </row>
    <row r="337" spans="1:11" ht="40.799999999999997" x14ac:dyDescent="0.25">
      <c r="A337" s="14" t="s">
        <v>1505</v>
      </c>
      <c r="B337" s="14" t="s">
        <v>1642</v>
      </c>
      <c r="C337" s="14" t="s">
        <v>1643</v>
      </c>
      <c r="D337" s="313">
        <v>45740</v>
      </c>
      <c r="E337" s="16">
        <v>45904</v>
      </c>
      <c r="F337" s="14" t="s">
        <v>1644</v>
      </c>
      <c r="G337" s="14" t="s">
        <v>1645</v>
      </c>
      <c r="H337" s="14" t="s">
        <v>1646</v>
      </c>
      <c r="I337" s="15">
        <v>1825</v>
      </c>
      <c r="J337" s="77">
        <v>1</v>
      </c>
      <c r="K337" s="92"/>
    </row>
    <row r="338" spans="1:11" ht="30.6" x14ac:dyDescent="0.25">
      <c r="A338" s="14" t="s">
        <v>1505</v>
      </c>
      <c r="B338" s="14" t="s">
        <v>1647</v>
      </c>
      <c r="C338" s="14" t="s">
        <v>1648</v>
      </c>
      <c r="D338" s="313" t="s">
        <v>1649</v>
      </c>
      <c r="E338" s="16">
        <v>45904</v>
      </c>
      <c r="F338" s="14" t="s">
        <v>1650</v>
      </c>
      <c r="G338" s="14" t="s">
        <v>1651</v>
      </c>
      <c r="H338" s="14" t="s">
        <v>1652</v>
      </c>
      <c r="I338" s="15">
        <v>2281</v>
      </c>
      <c r="J338" s="77">
        <v>1</v>
      </c>
      <c r="K338" s="92"/>
    </row>
    <row r="339" spans="1:11" ht="30.6" x14ac:dyDescent="0.25">
      <c r="A339" s="14" t="s">
        <v>1505</v>
      </c>
      <c r="B339" s="14" t="s">
        <v>1653</v>
      </c>
      <c r="C339" s="14" t="s">
        <v>1654</v>
      </c>
      <c r="D339" s="313">
        <v>45761</v>
      </c>
      <c r="E339" s="16">
        <v>45904</v>
      </c>
      <c r="F339" s="14" t="s">
        <v>1655</v>
      </c>
      <c r="G339" s="14" t="s">
        <v>1656</v>
      </c>
      <c r="H339" s="14" t="s">
        <v>1657</v>
      </c>
      <c r="I339" s="15">
        <v>456</v>
      </c>
      <c r="J339" s="77">
        <v>1</v>
      </c>
      <c r="K339" s="92"/>
    </row>
    <row r="340" spans="1:11" ht="30.6" x14ac:dyDescent="0.25">
      <c r="A340" s="14" t="s">
        <v>1505</v>
      </c>
      <c r="B340" s="14" t="s">
        <v>1658</v>
      </c>
      <c r="C340" s="14" t="s">
        <v>1659</v>
      </c>
      <c r="D340" s="313">
        <v>45877</v>
      </c>
      <c r="E340" s="16">
        <v>45904</v>
      </c>
      <c r="F340" s="14" t="s">
        <v>1660</v>
      </c>
      <c r="G340" s="14" t="s">
        <v>1661</v>
      </c>
      <c r="H340" s="14" t="s">
        <v>1662</v>
      </c>
      <c r="I340" s="15">
        <v>1483</v>
      </c>
      <c r="J340" s="77">
        <v>1</v>
      </c>
      <c r="K340" s="92"/>
    </row>
    <row r="341" spans="1:11" ht="40.799999999999997" x14ac:dyDescent="0.25">
      <c r="A341" s="14" t="s">
        <v>1505</v>
      </c>
      <c r="B341" s="14" t="s">
        <v>1663</v>
      </c>
      <c r="C341" s="14" t="s">
        <v>1664</v>
      </c>
      <c r="D341" s="313">
        <v>45719</v>
      </c>
      <c r="E341" s="16">
        <v>45904</v>
      </c>
      <c r="F341" s="14" t="s">
        <v>1665</v>
      </c>
      <c r="G341" s="14" t="s">
        <v>1666</v>
      </c>
      <c r="H341" s="14" t="s">
        <v>1667</v>
      </c>
      <c r="I341" s="15">
        <v>2794</v>
      </c>
      <c r="J341" s="77">
        <v>1</v>
      </c>
      <c r="K341" s="92"/>
    </row>
    <row r="342" spans="1:11" ht="40.799999999999997" x14ac:dyDescent="0.25">
      <c r="A342" s="14" t="s">
        <v>1505</v>
      </c>
      <c r="B342" s="14" t="s">
        <v>1668</v>
      </c>
      <c r="C342" s="14" t="s">
        <v>1669</v>
      </c>
      <c r="D342" s="313" t="s">
        <v>1670</v>
      </c>
      <c r="E342" s="16">
        <v>45904</v>
      </c>
      <c r="F342" s="14" t="s">
        <v>1671</v>
      </c>
      <c r="G342" s="14" t="s">
        <v>1672</v>
      </c>
      <c r="H342" s="14" t="s">
        <v>1673</v>
      </c>
      <c r="I342" s="15">
        <v>1312</v>
      </c>
      <c r="J342" s="77">
        <v>1</v>
      </c>
      <c r="K342" s="92"/>
    </row>
    <row r="343" spans="1:11" ht="30.6" x14ac:dyDescent="0.25">
      <c r="A343" s="14" t="s">
        <v>1505</v>
      </c>
      <c r="B343" s="14" t="s">
        <v>1674</v>
      </c>
      <c r="C343" s="14" t="s">
        <v>1675</v>
      </c>
      <c r="D343" s="16">
        <v>45820</v>
      </c>
      <c r="E343" s="16">
        <v>45924</v>
      </c>
      <c r="F343" s="14" t="s">
        <v>1676</v>
      </c>
      <c r="G343" s="14" t="s">
        <v>1677</v>
      </c>
      <c r="H343" s="14" t="s">
        <v>1678</v>
      </c>
      <c r="I343" s="15">
        <v>57</v>
      </c>
      <c r="J343" s="77">
        <v>1</v>
      </c>
      <c r="K343" s="92"/>
    </row>
    <row r="344" spans="1:11" ht="40.799999999999997" x14ac:dyDescent="0.25">
      <c r="A344" s="14" t="s">
        <v>1505</v>
      </c>
      <c r="B344" s="14" t="s">
        <v>1679</v>
      </c>
      <c r="C344" s="14" t="s">
        <v>1680</v>
      </c>
      <c r="D344" s="313" t="s">
        <v>1681</v>
      </c>
      <c r="E344" s="16">
        <v>45924</v>
      </c>
      <c r="F344" s="14" t="s">
        <v>1682</v>
      </c>
      <c r="G344" s="14" t="s">
        <v>1683</v>
      </c>
      <c r="H344" s="14" t="s">
        <v>1684</v>
      </c>
      <c r="I344" s="15">
        <v>2794</v>
      </c>
      <c r="J344" s="77">
        <v>1</v>
      </c>
      <c r="K344" s="92"/>
    </row>
    <row r="345" spans="1:11" ht="30.6" x14ac:dyDescent="0.25">
      <c r="A345" s="14" t="s">
        <v>1505</v>
      </c>
      <c r="B345" s="14" t="s">
        <v>1685</v>
      </c>
      <c r="C345" s="14" t="s">
        <v>1686</v>
      </c>
      <c r="D345" s="313">
        <v>45813</v>
      </c>
      <c r="E345" s="16">
        <v>44828</v>
      </c>
      <c r="F345" s="14" t="s">
        <v>1687</v>
      </c>
      <c r="G345" s="14" t="s">
        <v>1688</v>
      </c>
      <c r="H345" s="14" t="s">
        <v>1689</v>
      </c>
      <c r="I345" s="15">
        <v>399</v>
      </c>
      <c r="J345" s="77">
        <v>1</v>
      </c>
      <c r="K345" s="92"/>
    </row>
    <row r="346" spans="1:11" ht="40.799999999999997" x14ac:dyDescent="0.25">
      <c r="A346" s="14" t="s">
        <v>1505</v>
      </c>
      <c r="B346" s="14" t="s">
        <v>1690</v>
      </c>
      <c r="C346" s="14" t="s">
        <v>1691</v>
      </c>
      <c r="D346" s="313">
        <v>45901</v>
      </c>
      <c r="E346" s="16">
        <v>45924</v>
      </c>
      <c r="F346" s="14" t="s">
        <v>1692</v>
      </c>
      <c r="G346" s="14" t="s">
        <v>1693</v>
      </c>
      <c r="H346" s="14" t="s">
        <v>1694</v>
      </c>
      <c r="I346" s="15">
        <v>1141</v>
      </c>
      <c r="J346" s="77">
        <v>1</v>
      </c>
      <c r="K346" s="92"/>
    </row>
    <row r="347" spans="1:11" ht="30.6" x14ac:dyDescent="0.25">
      <c r="A347" s="14" t="s">
        <v>1505</v>
      </c>
      <c r="B347" s="14" t="s">
        <v>1695</v>
      </c>
      <c r="C347" s="14" t="s">
        <v>1696</v>
      </c>
      <c r="D347" s="313" t="s">
        <v>1697</v>
      </c>
      <c r="E347" s="16">
        <v>45924</v>
      </c>
      <c r="F347" s="14" t="s">
        <v>1698</v>
      </c>
      <c r="G347" s="14" t="s">
        <v>1699</v>
      </c>
      <c r="H347" s="14" t="s">
        <v>1700</v>
      </c>
      <c r="I347" s="15">
        <v>4733</v>
      </c>
      <c r="J347" s="77">
        <v>1</v>
      </c>
      <c r="K347" s="92"/>
    </row>
    <row r="348" spans="1:11" ht="30.6" x14ac:dyDescent="0.25">
      <c r="A348" s="14" t="s">
        <v>1505</v>
      </c>
      <c r="B348" s="14" t="s">
        <v>1701</v>
      </c>
      <c r="C348" s="14" t="s">
        <v>1702</v>
      </c>
      <c r="D348" s="313">
        <v>45813</v>
      </c>
      <c r="E348" s="16">
        <v>45924</v>
      </c>
      <c r="F348" s="14" t="s">
        <v>1703</v>
      </c>
      <c r="G348" s="14" t="s">
        <v>1704</v>
      </c>
      <c r="H348" s="14" t="s">
        <v>1705</v>
      </c>
      <c r="I348" s="15">
        <v>1825</v>
      </c>
      <c r="J348" s="77">
        <v>1</v>
      </c>
      <c r="K348" s="92"/>
    </row>
    <row r="349" spans="1:11" ht="30.6" x14ac:dyDescent="0.25">
      <c r="A349" s="14" t="s">
        <v>1505</v>
      </c>
      <c r="B349" s="14" t="s">
        <v>1706</v>
      </c>
      <c r="C349" s="314" t="s">
        <v>1707</v>
      </c>
      <c r="D349" s="313" t="s">
        <v>1708</v>
      </c>
      <c r="E349" s="16">
        <v>45924</v>
      </c>
      <c r="F349" s="14" t="s">
        <v>1709</v>
      </c>
      <c r="G349" s="14" t="s">
        <v>1710</v>
      </c>
      <c r="H349" s="14" t="s">
        <v>1711</v>
      </c>
      <c r="I349" s="15">
        <v>1540</v>
      </c>
      <c r="J349" s="77">
        <v>1</v>
      </c>
      <c r="K349" s="92"/>
    </row>
    <row r="350" spans="1:11" ht="40.799999999999997" x14ac:dyDescent="0.25">
      <c r="A350" s="14" t="s">
        <v>1505</v>
      </c>
      <c r="B350" s="14" t="s">
        <v>1712</v>
      </c>
      <c r="C350" s="14" t="s">
        <v>1713</v>
      </c>
      <c r="D350" s="313">
        <v>45755</v>
      </c>
      <c r="E350" s="16">
        <v>45924</v>
      </c>
      <c r="F350" s="14" t="s">
        <v>1714</v>
      </c>
      <c r="G350" s="14" t="s">
        <v>1715</v>
      </c>
      <c r="H350" s="14" t="s">
        <v>1716</v>
      </c>
      <c r="I350" s="15">
        <v>342</v>
      </c>
      <c r="J350" s="77">
        <v>1</v>
      </c>
      <c r="K350" s="92"/>
    </row>
    <row r="351" spans="1:11" ht="30.6" x14ac:dyDescent="0.25">
      <c r="A351" s="14" t="s">
        <v>1505</v>
      </c>
      <c r="B351" s="14" t="s">
        <v>1717</v>
      </c>
      <c r="C351" s="14" t="s">
        <v>1718</v>
      </c>
      <c r="D351" s="313">
        <v>45691</v>
      </c>
      <c r="E351" s="16">
        <v>45924</v>
      </c>
      <c r="F351" s="14" t="s">
        <v>1719</v>
      </c>
      <c r="G351" s="14" t="s">
        <v>1720</v>
      </c>
      <c r="H351" s="14" t="s">
        <v>1721</v>
      </c>
      <c r="I351" s="15">
        <v>3022</v>
      </c>
      <c r="J351" s="77">
        <v>1</v>
      </c>
      <c r="K351" s="92"/>
    </row>
    <row r="352" spans="1:11" ht="51" x14ac:dyDescent="0.25">
      <c r="A352" s="14" t="s">
        <v>1505</v>
      </c>
      <c r="B352" s="14" t="s">
        <v>1722</v>
      </c>
      <c r="C352" s="14" t="s">
        <v>1723</v>
      </c>
      <c r="D352" s="313" t="s">
        <v>1724</v>
      </c>
      <c r="E352" s="16">
        <v>45924</v>
      </c>
      <c r="F352" s="14" t="s">
        <v>1725</v>
      </c>
      <c r="G352" s="14" t="s">
        <v>1726</v>
      </c>
      <c r="H352" s="14" t="s">
        <v>1727</v>
      </c>
      <c r="I352" s="15">
        <v>399</v>
      </c>
      <c r="J352" s="77">
        <v>1</v>
      </c>
      <c r="K352" s="92"/>
    </row>
    <row r="353" spans="1:11" ht="40.799999999999997" x14ac:dyDescent="0.25">
      <c r="A353" s="14" t="s">
        <v>1505</v>
      </c>
      <c r="B353" s="14" t="s">
        <v>1728</v>
      </c>
      <c r="C353" s="14" t="s">
        <v>1729</v>
      </c>
      <c r="D353" s="313" t="s">
        <v>1730</v>
      </c>
      <c r="E353" s="16">
        <v>45884</v>
      </c>
      <c r="F353" s="14" t="s">
        <v>1731</v>
      </c>
      <c r="G353" s="14"/>
      <c r="H353" s="14" t="s">
        <v>1732</v>
      </c>
      <c r="I353" s="15">
        <v>5600</v>
      </c>
      <c r="J353" s="77">
        <v>3</v>
      </c>
      <c r="K353" s="92"/>
    </row>
    <row r="354" spans="1:11" ht="142.80000000000001" x14ac:dyDescent="0.25">
      <c r="A354" s="14" t="s">
        <v>1505</v>
      </c>
      <c r="B354" s="14" t="s">
        <v>1733</v>
      </c>
      <c r="C354" s="14" t="s">
        <v>1734</v>
      </c>
      <c r="D354" s="313" t="s">
        <v>1735</v>
      </c>
      <c r="E354" s="16">
        <v>46000</v>
      </c>
      <c r="F354" s="14" t="s">
        <v>1736</v>
      </c>
      <c r="G354" s="14"/>
      <c r="H354" s="14" t="s">
        <v>1732</v>
      </c>
      <c r="I354" s="15">
        <v>6700</v>
      </c>
      <c r="J354" s="77">
        <v>3</v>
      </c>
      <c r="K354" s="92"/>
    </row>
    <row r="355" spans="1:11" ht="40.799999999999997" x14ac:dyDescent="0.25">
      <c r="A355" s="14" t="s">
        <v>1505</v>
      </c>
      <c r="B355" s="14" t="s">
        <v>1733</v>
      </c>
      <c r="C355" s="14" t="s">
        <v>1737</v>
      </c>
      <c r="D355" s="313" t="s">
        <v>1738</v>
      </c>
      <c r="E355" s="16">
        <v>46022</v>
      </c>
      <c r="F355" s="14" t="s">
        <v>1739</v>
      </c>
      <c r="G355" s="14"/>
      <c r="H355" s="14" t="s">
        <v>1732</v>
      </c>
      <c r="I355" s="15">
        <v>7260</v>
      </c>
      <c r="J355" s="77">
        <v>3</v>
      </c>
      <c r="K355" s="92"/>
    </row>
    <row r="356" spans="1:11" ht="81.599999999999994" x14ac:dyDescent="0.25">
      <c r="A356" s="14" t="s">
        <v>1505</v>
      </c>
      <c r="B356" s="14" t="s">
        <v>1740</v>
      </c>
      <c r="C356" s="14" t="s">
        <v>1741</v>
      </c>
      <c r="D356" s="313" t="s">
        <v>1742</v>
      </c>
      <c r="E356" s="16">
        <v>45943</v>
      </c>
      <c r="F356" s="14" t="s">
        <v>1743</v>
      </c>
      <c r="G356" s="14"/>
      <c r="H356" s="14" t="s">
        <v>1744</v>
      </c>
      <c r="I356" s="15">
        <v>5800</v>
      </c>
      <c r="J356" s="77">
        <v>3</v>
      </c>
      <c r="K356" s="92"/>
    </row>
    <row r="357" spans="1:11" ht="61.2" x14ac:dyDescent="0.25">
      <c r="A357" s="14" t="s">
        <v>1505</v>
      </c>
      <c r="B357" s="14" t="s">
        <v>1745</v>
      </c>
      <c r="C357" s="14" t="s">
        <v>1746</v>
      </c>
      <c r="D357" s="313" t="s">
        <v>1747</v>
      </c>
      <c r="E357" s="16">
        <v>46021</v>
      </c>
      <c r="F357" s="14" t="s">
        <v>1748</v>
      </c>
      <c r="G357" s="14"/>
      <c r="H357" s="14" t="s">
        <v>1744</v>
      </c>
      <c r="I357" s="15">
        <v>5550.4</v>
      </c>
      <c r="J357" s="77">
        <v>3</v>
      </c>
      <c r="K357" s="92"/>
    </row>
    <row r="358" spans="1:11" ht="30.6" x14ac:dyDescent="0.25">
      <c r="A358" s="14" t="s">
        <v>1505</v>
      </c>
      <c r="B358" s="14" t="s">
        <v>1749</v>
      </c>
      <c r="C358" s="14" t="s">
        <v>1750</v>
      </c>
      <c r="D358" s="313">
        <v>45919</v>
      </c>
      <c r="E358" s="16">
        <v>45943</v>
      </c>
      <c r="F358" s="14" t="s">
        <v>1751</v>
      </c>
      <c r="G358" s="14"/>
      <c r="H358" s="14" t="s">
        <v>1752</v>
      </c>
      <c r="I358" s="15">
        <v>1700</v>
      </c>
      <c r="J358" s="77">
        <v>3</v>
      </c>
      <c r="K358" s="92"/>
    </row>
    <row r="359" spans="1:11" ht="51" x14ac:dyDescent="0.25">
      <c r="A359" s="14" t="s">
        <v>1505</v>
      </c>
      <c r="B359" s="14" t="s">
        <v>1753</v>
      </c>
      <c r="C359" s="14" t="s">
        <v>1754</v>
      </c>
      <c r="D359" s="313" t="s">
        <v>1755</v>
      </c>
      <c r="E359" s="16">
        <v>46021</v>
      </c>
      <c r="F359" s="14" t="s">
        <v>1756</v>
      </c>
      <c r="G359" s="14"/>
      <c r="H359" s="14" t="s">
        <v>1752</v>
      </c>
      <c r="I359" s="15">
        <v>1458.4</v>
      </c>
      <c r="J359" s="77">
        <v>3</v>
      </c>
      <c r="K359" s="92"/>
    </row>
    <row r="360" spans="1:11" ht="132.6" x14ac:dyDescent="0.25">
      <c r="A360" s="14" t="s">
        <v>1505</v>
      </c>
      <c r="B360" s="14" t="s">
        <v>1757</v>
      </c>
      <c r="C360" s="14" t="s">
        <v>1758</v>
      </c>
      <c r="D360" s="313" t="s">
        <v>1759</v>
      </c>
      <c r="E360" s="16">
        <v>45974</v>
      </c>
      <c r="F360" s="14" t="s">
        <v>1760</v>
      </c>
      <c r="G360" s="14"/>
      <c r="H360" s="14" t="s">
        <v>1761</v>
      </c>
      <c r="I360" s="15">
        <v>1462.4</v>
      </c>
      <c r="J360" s="77">
        <v>3</v>
      </c>
      <c r="K360" s="92"/>
    </row>
    <row r="361" spans="1:11" ht="112.2" x14ac:dyDescent="0.25">
      <c r="A361" s="14" t="s">
        <v>1505</v>
      </c>
      <c r="B361" s="14" t="s">
        <v>1762</v>
      </c>
      <c r="C361" s="14" t="s">
        <v>1763</v>
      </c>
      <c r="D361" s="313" t="s">
        <v>1764</v>
      </c>
      <c r="E361" s="16">
        <v>45986</v>
      </c>
      <c r="F361" s="14" t="s">
        <v>1765</v>
      </c>
      <c r="G361" s="14"/>
      <c r="H361" s="14" t="s">
        <v>1766</v>
      </c>
      <c r="I361" s="15">
        <v>816.8</v>
      </c>
      <c r="J361" s="77">
        <v>3</v>
      </c>
      <c r="K361"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ht="13.2" x14ac:dyDescent="0.25">
      <c r="A4687" s="14"/>
      <c r="B4687" s="14"/>
      <c r="C4687" s="14"/>
      <c r="D4687" s="16"/>
      <c r="E4687" s="16"/>
      <c r="F4687" s="14"/>
      <c r="G4687" s="14"/>
      <c r="H4687" s="14"/>
      <c r="I4687" s="15"/>
      <c r="J4687" s="77"/>
      <c r="K4687" s="92"/>
    </row>
    <row r="4688" spans="1:11" ht="13.2" x14ac:dyDescent="0.25">
      <c r="A4688" s="14"/>
      <c r="B4688" s="14"/>
      <c r="C4688" s="14"/>
      <c r="D4688" s="16"/>
      <c r="E4688" s="16"/>
      <c r="F4688" s="14"/>
      <c r="G4688" s="14"/>
      <c r="H4688" s="14"/>
      <c r="I4688" s="15"/>
      <c r="J4688" s="77"/>
      <c r="K4688" s="92"/>
    </row>
    <row r="4689" spans="1:11" ht="13.2" x14ac:dyDescent="0.25">
      <c r="A4689" s="14"/>
      <c r="B4689" s="14"/>
      <c r="C4689" s="14"/>
      <c r="D4689" s="16"/>
      <c r="E4689" s="16"/>
      <c r="F4689" s="14"/>
      <c r="G4689" s="14"/>
      <c r="H4689" s="14"/>
      <c r="I4689" s="15"/>
      <c r="J4689" s="77"/>
      <c r="K4689" s="92"/>
    </row>
    <row r="4690" spans="1:11" ht="13.2" x14ac:dyDescent="0.25">
      <c r="A4690" s="14"/>
      <c r="B4690" s="14"/>
      <c r="C4690" s="14"/>
      <c r="D4690" s="16"/>
      <c r="E4690" s="16"/>
      <c r="F4690" s="14"/>
      <c r="G4690" s="14"/>
      <c r="H4690" s="14"/>
      <c r="I4690" s="15"/>
      <c r="J4690" s="77"/>
      <c r="K4690" s="92"/>
    </row>
    <row r="4691" spans="1:11" ht="13.2" x14ac:dyDescent="0.25">
      <c r="A4691" s="14"/>
      <c r="B4691" s="14"/>
      <c r="C4691" s="14"/>
      <c r="D4691" s="16"/>
      <c r="E4691" s="16"/>
      <c r="F4691" s="14"/>
      <c r="G4691" s="14"/>
      <c r="H4691" s="14"/>
      <c r="I4691" s="15"/>
      <c r="J4691" s="77"/>
      <c r="K4691" s="92"/>
    </row>
    <row r="4692" spans="1:11" ht="13.2" x14ac:dyDescent="0.25">
      <c r="A4692" s="14"/>
      <c r="B4692" s="14"/>
      <c r="C4692" s="14"/>
      <c r="D4692" s="16"/>
      <c r="E4692" s="16"/>
      <c r="F4692" s="14"/>
      <c r="G4692" s="14"/>
      <c r="H4692" s="14"/>
      <c r="I4692" s="15"/>
      <c r="J4692" s="77"/>
      <c r="K4692" s="92"/>
    </row>
    <row r="4693" spans="1:11" ht="13.2" x14ac:dyDescent="0.25">
      <c r="A4693" s="14"/>
      <c r="B4693" s="14"/>
      <c r="C4693" s="14"/>
      <c r="D4693" s="16"/>
      <c r="E4693" s="16"/>
      <c r="F4693" s="14"/>
      <c r="G4693" s="14"/>
      <c r="H4693" s="14"/>
      <c r="I4693" s="15"/>
      <c r="J4693" s="77"/>
      <c r="K4693" s="92"/>
    </row>
    <row r="4694" spans="1:11" ht="13.2" x14ac:dyDescent="0.25">
      <c r="A4694" s="14"/>
      <c r="B4694" s="14"/>
      <c r="C4694" s="14"/>
      <c r="D4694" s="16"/>
      <c r="E4694" s="16"/>
      <c r="F4694" s="14"/>
      <c r="G4694" s="14"/>
      <c r="H4694" s="14"/>
      <c r="I4694" s="15"/>
      <c r="J4694" s="77"/>
      <c r="K4694" s="92"/>
    </row>
    <row r="4695" spans="1:11" ht="13.2" x14ac:dyDescent="0.25">
      <c r="A4695" s="14"/>
      <c r="B4695" s="14"/>
      <c r="C4695" s="14"/>
      <c r="D4695" s="16"/>
      <c r="E4695" s="16"/>
      <c r="F4695" s="14"/>
      <c r="G4695" s="14"/>
      <c r="H4695" s="14"/>
      <c r="I4695" s="15"/>
      <c r="J4695" s="77"/>
      <c r="K4695" s="92"/>
    </row>
    <row r="4696" spans="1:11" ht="13.2" x14ac:dyDescent="0.25">
      <c r="A4696" s="14"/>
      <c r="B4696" s="14"/>
      <c r="C4696" s="14"/>
      <c r="D4696" s="16"/>
      <c r="E4696" s="16"/>
      <c r="F4696" s="14"/>
      <c r="G4696" s="14"/>
      <c r="H4696" s="14"/>
      <c r="I4696" s="15"/>
      <c r="J4696" s="77"/>
      <c r="K4696" s="92"/>
    </row>
    <row r="4697" spans="1:11" ht="13.2" x14ac:dyDescent="0.25">
      <c r="A4697" s="14"/>
      <c r="B4697" s="14"/>
      <c r="C4697" s="14"/>
      <c r="D4697" s="16"/>
      <c r="E4697" s="16"/>
      <c r="F4697" s="14"/>
      <c r="G4697" s="14"/>
      <c r="H4697" s="14"/>
      <c r="I4697" s="15"/>
      <c r="J4697" s="77"/>
      <c r="K4697" s="92"/>
    </row>
    <row r="4698" spans="1:11" ht="13.2" x14ac:dyDescent="0.25">
      <c r="A4698" s="14"/>
      <c r="B4698" s="14"/>
      <c r="C4698" s="14"/>
      <c r="D4698" s="16"/>
      <c r="E4698" s="16"/>
      <c r="F4698" s="14"/>
      <c r="G4698" s="14"/>
      <c r="H4698" s="14"/>
      <c r="I4698" s="15"/>
      <c r="J4698" s="77"/>
      <c r="K4698" s="92"/>
    </row>
    <row r="4699" spans="1:11" ht="13.2" x14ac:dyDescent="0.25">
      <c r="A4699" s="14"/>
      <c r="B4699" s="14"/>
      <c r="C4699" s="14"/>
      <c r="D4699" s="16"/>
      <c r="E4699" s="16"/>
      <c r="F4699" s="14"/>
      <c r="G4699" s="14"/>
      <c r="H4699" s="14"/>
      <c r="I4699" s="15"/>
      <c r="J4699" s="77"/>
      <c r="K4699" s="92"/>
    </row>
    <row r="4700" spans="1:11" ht="13.2" x14ac:dyDescent="0.25">
      <c r="A4700" s="14"/>
      <c r="B4700" s="14"/>
      <c r="C4700" s="14"/>
      <c r="D4700" s="16"/>
      <c r="E4700" s="16"/>
      <c r="F4700" s="14"/>
      <c r="G4700" s="14"/>
      <c r="H4700" s="14"/>
      <c r="I4700" s="15"/>
      <c r="J4700" s="77"/>
      <c r="K4700" s="92"/>
    </row>
    <row r="4701" spans="1:11" ht="13.2" x14ac:dyDescent="0.25">
      <c r="A4701" s="14"/>
      <c r="B4701" s="14"/>
      <c r="C4701" s="14"/>
      <c r="D4701" s="16"/>
      <c r="E4701" s="16"/>
      <c r="F4701" s="14"/>
      <c r="G4701" s="14"/>
      <c r="H4701" s="14"/>
      <c r="I4701" s="15"/>
      <c r="J4701" s="77"/>
      <c r="K4701" s="92"/>
    </row>
    <row r="4702" spans="1:11" ht="13.2" x14ac:dyDescent="0.25">
      <c r="A4702" s="14"/>
      <c r="B4702" s="14"/>
      <c r="C4702" s="14"/>
      <c r="D4702" s="16"/>
      <c r="E4702" s="16"/>
      <c r="F4702" s="14"/>
      <c r="G4702" s="14"/>
      <c r="H4702" s="14"/>
      <c r="I4702" s="15"/>
      <c r="J4702" s="77"/>
      <c r="K4702" s="92"/>
    </row>
    <row r="4703" spans="1:11" ht="13.2" x14ac:dyDescent="0.25">
      <c r="A4703" s="14"/>
      <c r="B4703" s="14"/>
      <c r="C4703" s="14"/>
      <c r="D4703" s="16"/>
      <c r="E4703" s="16"/>
      <c r="F4703" s="14"/>
      <c r="G4703" s="14"/>
      <c r="H4703" s="14"/>
      <c r="I4703" s="15"/>
      <c r="J4703" s="77"/>
      <c r="K4703" s="92"/>
    </row>
    <row r="4704" spans="1:11" ht="13.2" x14ac:dyDescent="0.25">
      <c r="A4704" s="14"/>
      <c r="B4704" s="14"/>
      <c r="C4704" s="14"/>
      <c r="D4704" s="16"/>
      <c r="E4704" s="16"/>
      <c r="F4704" s="14"/>
      <c r="G4704" s="14"/>
      <c r="H4704" s="14"/>
      <c r="I4704" s="15"/>
      <c r="J4704" s="77"/>
      <c r="K4704" s="92"/>
    </row>
    <row r="4705" spans="1:11" ht="13.2" x14ac:dyDescent="0.25">
      <c r="A4705" s="14"/>
      <c r="B4705" s="14"/>
      <c r="C4705" s="14"/>
      <c r="D4705" s="16"/>
      <c r="E4705" s="16"/>
      <c r="F4705" s="14"/>
      <c r="G4705" s="14"/>
      <c r="H4705" s="14"/>
      <c r="I4705" s="15"/>
      <c r="J4705" s="77"/>
      <c r="K4705" s="92"/>
    </row>
    <row r="4706" spans="1:11" ht="13.2" x14ac:dyDescent="0.25">
      <c r="A4706" s="14"/>
      <c r="B4706" s="14"/>
      <c r="C4706" s="14"/>
      <c r="D4706" s="16"/>
      <c r="E4706" s="16"/>
      <c r="F4706" s="14"/>
      <c r="G4706" s="14"/>
      <c r="H4706" s="14"/>
      <c r="I4706" s="15"/>
      <c r="J4706" s="77"/>
      <c r="K4706" s="92"/>
    </row>
    <row r="4707" spans="1:11" ht="13.2" x14ac:dyDescent="0.25">
      <c r="A4707" s="14"/>
      <c r="B4707" s="14"/>
      <c r="C4707" s="14"/>
      <c r="D4707" s="16"/>
      <c r="E4707" s="16"/>
      <c r="F4707" s="14"/>
      <c r="G4707" s="14"/>
      <c r="H4707" s="14"/>
      <c r="I4707" s="15"/>
      <c r="J4707" s="77"/>
      <c r="K4707" s="92"/>
    </row>
    <row r="4708" spans="1:11" ht="13.2" x14ac:dyDescent="0.25">
      <c r="A4708" s="14"/>
      <c r="B4708" s="14"/>
      <c r="C4708" s="14"/>
      <c r="D4708" s="16"/>
      <c r="E4708" s="16"/>
      <c r="F4708" s="14"/>
      <c r="G4708" s="14"/>
      <c r="H4708" s="14"/>
      <c r="I4708" s="15"/>
      <c r="J4708" s="77"/>
      <c r="K4708" s="92"/>
    </row>
    <row r="4709" spans="1:11" ht="13.2" x14ac:dyDescent="0.25">
      <c r="A4709" s="14"/>
      <c r="B4709" s="14"/>
      <c r="C4709" s="14"/>
      <c r="D4709" s="16"/>
      <c r="E4709" s="16"/>
      <c r="F4709" s="14"/>
      <c r="G4709" s="14"/>
      <c r="H4709" s="14"/>
      <c r="I4709" s="15"/>
      <c r="J4709" s="77"/>
      <c r="K4709" s="92"/>
    </row>
    <row r="4710" spans="1:11" ht="13.2" x14ac:dyDescent="0.25">
      <c r="A4710" s="14"/>
      <c r="B4710" s="14"/>
      <c r="C4710" s="14"/>
      <c r="D4710" s="16"/>
      <c r="E4710" s="16"/>
      <c r="F4710" s="14"/>
      <c r="G4710" s="14"/>
      <c r="H4710" s="14"/>
      <c r="I4710" s="15"/>
      <c r="J4710" s="77"/>
      <c r="K4710" s="92"/>
    </row>
    <row r="4711" spans="1:11" ht="13.2" x14ac:dyDescent="0.25">
      <c r="A4711" s="14"/>
      <c r="B4711" s="14"/>
      <c r="C4711" s="14"/>
      <c r="D4711" s="16"/>
      <c r="E4711" s="16"/>
      <c r="F4711" s="14"/>
      <c r="G4711" s="14"/>
      <c r="H4711" s="14"/>
      <c r="I4711" s="15"/>
      <c r="J4711" s="77"/>
      <c r="K4711" s="92"/>
    </row>
    <row r="4712" spans="1:11" ht="13.2" x14ac:dyDescent="0.25">
      <c r="A4712" s="14"/>
      <c r="B4712" s="14"/>
      <c r="C4712" s="14"/>
      <c r="D4712" s="16"/>
      <c r="E4712" s="16"/>
      <c r="F4712" s="14"/>
      <c r="G4712" s="14"/>
      <c r="H4712" s="14"/>
      <c r="I4712" s="15"/>
      <c r="J4712" s="77"/>
      <c r="K4712" s="92"/>
    </row>
    <row r="4713" spans="1:11" ht="13.2" x14ac:dyDescent="0.25">
      <c r="A4713" s="14"/>
      <c r="B4713" s="14"/>
      <c r="C4713" s="14"/>
      <c r="D4713" s="16"/>
      <c r="E4713" s="16"/>
      <c r="F4713" s="14"/>
      <c r="G4713" s="14"/>
      <c r="H4713" s="14"/>
      <c r="I4713" s="15"/>
      <c r="J4713" s="77"/>
      <c r="K4713" s="92"/>
    </row>
    <row r="4714" spans="1:11" ht="13.2" x14ac:dyDescent="0.25">
      <c r="A4714" s="14"/>
      <c r="B4714" s="14"/>
      <c r="C4714" s="14"/>
      <c r="D4714" s="16"/>
      <c r="E4714" s="16"/>
      <c r="F4714" s="14"/>
      <c r="G4714" s="14"/>
      <c r="H4714" s="14"/>
      <c r="I4714" s="15"/>
      <c r="J4714" s="77"/>
      <c r="K4714" s="92"/>
    </row>
    <row r="4715" spans="1:11" ht="13.2" x14ac:dyDescent="0.25">
      <c r="A4715" s="14"/>
      <c r="B4715" s="14"/>
      <c r="C4715" s="14"/>
      <c r="D4715" s="16"/>
      <c r="E4715" s="16"/>
      <c r="F4715" s="14"/>
      <c r="G4715" s="14"/>
      <c r="H4715" s="14"/>
      <c r="I4715" s="15"/>
      <c r="J4715" s="77"/>
      <c r="K4715" s="92"/>
    </row>
    <row r="4716" spans="1:11" ht="13.2" x14ac:dyDescent="0.25">
      <c r="A4716" s="14"/>
      <c r="B4716" s="14"/>
      <c r="C4716" s="14"/>
      <c r="D4716" s="16"/>
      <c r="E4716" s="16"/>
      <c r="F4716" s="14"/>
      <c r="G4716" s="14"/>
      <c r="H4716" s="14"/>
      <c r="I4716" s="15"/>
      <c r="J4716" s="77"/>
      <c r="K4716" s="92"/>
    </row>
    <row r="4717" spans="1:11" ht="13.2" x14ac:dyDescent="0.25">
      <c r="A4717" s="14"/>
      <c r="B4717" s="14"/>
      <c r="C4717" s="14"/>
      <c r="D4717" s="16"/>
      <c r="E4717" s="16"/>
      <c r="F4717" s="14"/>
      <c r="G4717" s="14"/>
      <c r="H4717" s="14"/>
      <c r="I4717" s="15"/>
      <c r="J4717" s="77"/>
      <c r="K4717" s="92"/>
    </row>
    <row r="4718" spans="1:11" ht="13.2" x14ac:dyDescent="0.25">
      <c r="A4718" s="14"/>
      <c r="B4718" s="14"/>
      <c r="C4718" s="14"/>
      <c r="D4718" s="16"/>
      <c r="E4718" s="16"/>
      <c r="F4718" s="14"/>
      <c r="G4718" s="14"/>
      <c r="H4718" s="14"/>
      <c r="I4718" s="15"/>
      <c r="J4718" s="77"/>
      <c r="K4718" s="92"/>
    </row>
    <row r="4719" spans="1:11" ht="13.2" x14ac:dyDescent="0.25">
      <c r="A4719" s="14"/>
      <c r="B4719" s="14"/>
      <c r="C4719" s="14"/>
      <c r="D4719" s="16"/>
      <c r="E4719" s="16"/>
      <c r="F4719" s="14"/>
      <c r="G4719" s="14"/>
      <c r="H4719" s="14"/>
      <c r="I4719" s="15"/>
      <c r="J4719" s="77"/>
      <c r="K4719" s="92"/>
    </row>
    <row r="4720" spans="1:11" ht="13.2" x14ac:dyDescent="0.25">
      <c r="A4720" s="14"/>
      <c r="B4720" s="14"/>
      <c r="C4720" s="14"/>
      <c r="D4720" s="16"/>
      <c r="E4720" s="16"/>
      <c r="F4720" s="14"/>
      <c r="G4720" s="14"/>
      <c r="H4720" s="14"/>
      <c r="I4720" s="15"/>
      <c r="J4720" s="77"/>
      <c r="K4720" s="92"/>
    </row>
    <row r="4721" spans="1:11" ht="13.2" x14ac:dyDescent="0.25">
      <c r="A4721" s="14"/>
      <c r="B4721" s="14"/>
      <c r="C4721" s="14"/>
      <c r="D4721" s="16"/>
      <c r="E4721" s="16"/>
      <c r="F4721" s="14"/>
      <c r="G4721" s="14"/>
      <c r="H4721" s="14"/>
      <c r="I4721" s="15"/>
      <c r="J4721" s="77"/>
      <c r="K4721" s="92"/>
    </row>
    <row r="4722" spans="1:11" ht="13.2" x14ac:dyDescent="0.25">
      <c r="A4722" s="14"/>
      <c r="B4722" s="14"/>
      <c r="C4722" s="14"/>
      <c r="D4722" s="16"/>
      <c r="E4722" s="16"/>
      <c r="F4722" s="14"/>
      <c r="G4722" s="14"/>
      <c r="H4722" s="14"/>
      <c r="I4722" s="15"/>
      <c r="J4722" s="77"/>
      <c r="K4722" s="92"/>
    </row>
    <row r="4723" spans="1:11" ht="13.2" x14ac:dyDescent="0.25">
      <c r="A4723" s="14"/>
      <c r="B4723" s="14"/>
      <c r="C4723" s="14"/>
      <c r="D4723" s="16"/>
      <c r="E4723" s="16"/>
      <c r="F4723" s="14"/>
      <c r="G4723" s="14"/>
      <c r="H4723" s="14"/>
      <c r="I4723" s="15"/>
      <c r="J4723" s="77"/>
      <c r="K4723" s="92"/>
    </row>
    <row r="4724" spans="1:11" ht="13.2" x14ac:dyDescent="0.25">
      <c r="A4724" s="14"/>
      <c r="B4724" s="14"/>
      <c r="C4724" s="14"/>
      <c r="D4724" s="16"/>
      <c r="E4724" s="16"/>
      <c r="F4724" s="14"/>
      <c r="G4724" s="14"/>
      <c r="H4724" s="14"/>
      <c r="I4724" s="15"/>
      <c r="J4724" s="77"/>
      <c r="K4724" s="92"/>
    </row>
    <row r="4725" spans="1:11" ht="13.2" x14ac:dyDescent="0.25">
      <c r="A4725" s="14"/>
      <c r="B4725" s="14"/>
      <c r="C4725" s="14"/>
      <c r="D4725" s="16"/>
      <c r="E4725" s="16"/>
      <c r="F4725" s="14"/>
      <c r="G4725" s="14"/>
      <c r="H4725" s="14"/>
      <c r="I4725" s="15"/>
      <c r="J4725" s="77"/>
      <c r="K4725" s="92"/>
    </row>
    <row r="4726" spans="1:11" ht="13.2" x14ac:dyDescent="0.25">
      <c r="A4726" s="14"/>
      <c r="B4726" s="14"/>
      <c r="C4726" s="14"/>
      <c r="D4726" s="16"/>
      <c r="E4726" s="16"/>
      <c r="F4726" s="14"/>
      <c r="G4726" s="14"/>
      <c r="H4726" s="14"/>
      <c r="I4726" s="15"/>
      <c r="J4726" s="77"/>
      <c r="K4726" s="92"/>
    </row>
    <row r="4727" spans="1:11" ht="13.2" x14ac:dyDescent="0.25">
      <c r="A4727" s="14"/>
      <c r="B4727" s="14"/>
      <c r="C4727" s="14"/>
      <c r="D4727" s="16"/>
      <c r="E4727" s="16"/>
      <c r="F4727" s="14"/>
      <c r="G4727" s="14"/>
      <c r="H4727" s="14"/>
      <c r="I4727" s="15"/>
      <c r="J4727" s="77"/>
      <c r="K4727" s="92"/>
    </row>
    <row r="4728" spans="1:11" ht="13.2" x14ac:dyDescent="0.25">
      <c r="A4728" s="14"/>
      <c r="B4728" s="14"/>
      <c r="C4728" s="14"/>
      <c r="D4728" s="16"/>
      <c r="E4728" s="16"/>
      <c r="F4728" s="14"/>
      <c r="G4728" s="14"/>
      <c r="H4728" s="14"/>
      <c r="I4728" s="15"/>
      <c r="J4728" s="77"/>
      <c r="K4728" s="92"/>
    </row>
    <row r="4729" spans="1:11" ht="13.2" x14ac:dyDescent="0.25">
      <c r="A4729" s="14"/>
      <c r="B4729" s="14"/>
      <c r="C4729" s="14"/>
      <c r="D4729" s="16"/>
      <c r="E4729" s="16"/>
      <c r="F4729" s="14"/>
      <c r="G4729" s="14"/>
      <c r="H4729" s="14"/>
      <c r="I4729" s="15"/>
      <c r="J4729" s="77"/>
      <c r="K4729" s="92"/>
    </row>
    <row r="4730" spans="1:11" ht="13.2" x14ac:dyDescent="0.25">
      <c r="A4730" s="14"/>
      <c r="B4730" s="14"/>
      <c r="C4730" s="14"/>
      <c r="D4730" s="16"/>
      <c r="E4730" s="16"/>
      <c r="F4730" s="14"/>
      <c r="G4730" s="14"/>
      <c r="H4730" s="14"/>
      <c r="I4730" s="15"/>
      <c r="J4730" s="77"/>
      <c r="K4730" s="92"/>
    </row>
    <row r="4731" spans="1:11" ht="13.2" x14ac:dyDescent="0.25">
      <c r="A4731" s="14"/>
      <c r="B4731" s="14"/>
      <c r="C4731" s="14"/>
      <c r="D4731" s="16"/>
      <c r="E4731" s="16"/>
      <c r="F4731" s="14"/>
      <c r="G4731" s="14"/>
      <c r="H4731" s="14"/>
      <c r="I4731" s="15"/>
      <c r="J4731" s="77"/>
      <c r="K4731" s="92"/>
    </row>
    <row r="4732" spans="1:11" ht="13.2" x14ac:dyDescent="0.25">
      <c r="A4732" s="14"/>
      <c r="B4732" s="14"/>
      <c r="C4732" s="14"/>
      <c r="D4732" s="16"/>
      <c r="E4732" s="16"/>
      <c r="F4732" s="14"/>
      <c r="G4732" s="14"/>
      <c r="H4732" s="14"/>
      <c r="I4732" s="15"/>
      <c r="J4732" s="77"/>
      <c r="K4732" s="92"/>
    </row>
    <row r="4733" spans="1:11" ht="13.2" x14ac:dyDescent="0.25">
      <c r="A4733" s="14"/>
      <c r="B4733" s="14"/>
      <c r="C4733" s="14"/>
      <c r="D4733" s="16"/>
      <c r="E4733" s="16"/>
      <c r="F4733" s="14"/>
      <c r="G4733" s="14"/>
      <c r="H4733" s="14"/>
      <c r="I4733" s="15"/>
      <c r="J4733" s="77"/>
      <c r="K4733" s="92"/>
    </row>
    <row r="4734" spans="1:11" ht="13.2" x14ac:dyDescent="0.25">
      <c r="A4734" s="14"/>
      <c r="B4734" s="14"/>
      <c r="C4734" s="14"/>
      <c r="D4734" s="16"/>
      <c r="E4734" s="16"/>
      <c r="F4734" s="14"/>
      <c r="G4734" s="14"/>
      <c r="H4734" s="14"/>
      <c r="I4734" s="15"/>
      <c r="J4734" s="77"/>
      <c r="K4734" s="92"/>
    </row>
    <row r="4735" spans="1:11" ht="13.2" x14ac:dyDescent="0.25">
      <c r="A4735" s="14"/>
      <c r="B4735" s="14"/>
      <c r="C4735" s="14"/>
      <c r="D4735" s="16"/>
      <c r="E4735" s="16"/>
      <c r="F4735" s="14"/>
      <c r="G4735" s="14"/>
      <c r="H4735" s="14"/>
      <c r="I4735" s="15"/>
      <c r="J4735" s="77"/>
      <c r="K4735" s="92"/>
    </row>
    <row r="4736" spans="1:11" ht="13.2" x14ac:dyDescent="0.25">
      <c r="A4736" s="14"/>
      <c r="B4736" s="14"/>
      <c r="C4736" s="14"/>
      <c r="D4736" s="16"/>
      <c r="E4736" s="16"/>
      <c r="F4736" s="14"/>
      <c r="G4736" s="14"/>
      <c r="H4736" s="14"/>
      <c r="I4736" s="15"/>
      <c r="J4736" s="77"/>
      <c r="K4736" s="92"/>
    </row>
    <row r="4737" spans="1:11" ht="13.2" x14ac:dyDescent="0.25">
      <c r="A4737" s="14"/>
      <c r="B4737" s="14"/>
      <c r="C4737" s="14"/>
      <c r="D4737" s="16"/>
      <c r="E4737" s="16"/>
      <c r="F4737" s="14"/>
      <c r="G4737" s="14"/>
      <c r="H4737" s="14"/>
      <c r="I4737" s="15"/>
      <c r="J4737" s="77"/>
      <c r="K4737" s="92"/>
    </row>
    <row r="4738" spans="1:11" ht="13.2" x14ac:dyDescent="0.25">
      <c r="A4738" s="14"/>
      <c r="B4738" s="14"/>
      <c r="C4738" s="14"/>
      <c r="D4738" s="16"/>
      <c r="E4738" s="16"/>
      <c r="F4738" s="14"/>
      <c r="G4738" s="14"/>
      <c r="H4738" s="14"/>
      <c r="I4738" s="15"/>
      <c r="J4738" s="77"/>
      <c r="K4738" s="92"/>
    </row>
    <row r="4739" spans="1:11" ht="13.2" x14ac:dyDescent="0.25">
      <c r="A4739" s="14"/>
      <c r="B4739" s="14"/>
      <c r="C4739" s="14"/>
      <c r="D4739" s="16"/>
      <c r="E4739" s="16"/>
      <c r="F4739" s="14"/>
      <c r="G4739" s="14"/>
      <c r="H4739" s="14"/>
      <c r="I4739" s="15"/>
      <c r="J4739" s="77"/>
      <c r="K4739" s="92"/>
    </row>
    <row r="4740" spans="1:11" ht="13.2" x14ac:dyDescent="0.25">
      <c r="A4740" s="14"/>
      <c r="B4740" s="14"/>
      <c r="C4740" s="14"/>
      <c r="D4740" s="16"/>
      <c r="E4740" s="16"/>
      <c r="F4740" s="14"/>
      <c r="G4740" s="14"/>
      <c r="H4740" s="14"/>
      <c r="I4740" s="15"/>
      <c r="J4740" s="77"/>
      <c r="K4740" s="92"/>
    </row>
    <row r="4741" spans="1:11" ht="13.2" x14ac:dyDescent="0.25">
      <c r="A4741" s="14"/>
      <c r="B4741" s="14"/>
      <c r="C4741" s="14"/>
      <c r="D4741" s="16"/>
      <c r="E4741" s="16"/>
      <c r="F4741" s="14"/>
      <c r="G4741" s="14"/>
      <c r="H4741" s="14"/>
      <c r="I4741" s="15"/>
      <c r="J4741" s="77"/>
      <c r="K4741" s="92"/>
    </row>
    <row r="4742" spans="1:11" ht="13.2" x14ac:dyDescent="0.25">
      <c r="A4742" s="14"/>
      <c r="B4742" s="14"/>
      <c r="C4742" s="14"/>
      <c r="D4742" s="16"/>
      <c r="E4742" s="16"/>
      <c r="F4742" s="14"/>
      <c r="G4742" s="14"/>
      <c r="H4742" s="14"/>
      <c r="I4742" s="15"/>
      <c r="J4742" s="77"/>
      <c r="K4742" s="92"/>
    </row>
    <row r="4743" spans="1:11" x14ac:dyDescent="0.2">
      <c r="A4743" s="14"/>
      <c r="B4743" s="14"/>
      <c r="C4743" s="14"/>
      <c r="D4743" s="16"/>
      <c r="E4743" s="16"/>
      <c r="F4743" s="14"/>
      <c r="G4743" s="14"/>
      <c r="H4743" s="14"/>
      <c r="I4743" s="15"/>
      <c r="J4743" s="77"/>
    </row>
    <row r="4744" spans="1:11" x14ac:dyDescent="0.2">
      <c r="A4744" s="14"/>
      <c r="B4744" s="14"/>
      <c r="C4744" s="14"/>
      <c r="D4744" s="16"/>
      <c r="E4744" s="16"/>
      <c r="F4744" s="14"/>
      <c r="G4744" s="14"/>
      <c r="H4744" s="14"/>
      <c r="I4744" s="15"/>
      <c r="J4744" s="77"/>
    </row>
    <row r="4745" spans="1:11" x14ac:dyDescent="0.2">
      <c r="A4745" s="14"/>
      <c r="B4745" s="14"/>
      <c r="C4745" s="14"/>
      <c r="D4745" s="16"/>
      <c r="E4745" s="16"/>
      <c r="F4745" s="14"/>
      <c r="G4745" s="14"/>
      <c r="H4745" s="14"/>
      <c r="I4745" s="15"/>
      <c r="J4745" s="77"/>
    </row>
    <row r="4746" spans="1:11" x14ac:dyDescent="0.2">
      <c r="A4746" s="14"/>
      <c r="B4746" s="14"/>
      <c r="C4746" s="14"/>
      <c r="D4746" s="16"/>
      <c r="E4746" s="16"/>
      <c r="F4746" s="14"/>
      <c r="G4746" s="14"/>
      <c r="H4746" s="14"/>
      <c r="I4746" s="15"/>
      <c r="J4746" s="77"/>
    </row>
    <row r="4747" spans="1:11" x14ac:dyDescent="0.2">
      <c r="A4747" s="14"/>
      <c r="B4747" s="14"/>
      <c r="C4747" s="14"/>
      <c r="D4747" s="16"/>
      <c r="E4747" s="16"/>
      <c r="F4747" s="14"/>
      <c r="G4747" s="14"/>
      <c r="H4747" s="14"/>
      <c r="I4747" s="15"/>
      <c r="J4747" s="77"/>
    </row>
    <row r="4748" spans="1:11" x14ac:dyDescent="0.2">
      <c r="A4748" s="14"/>
      <c r="B4748" s="14"/>
      <c r="C4748" s="14"/>
      <c r="D4748" s="16"/>
      <c r="E4748" s="16"/>
      <c r="F4748" s="14"/>
      <c r="G4748" s="14"/>
      <c r="H4748" s="14"/>
      <c r="I4748" s="15"/>
      <c r="J4748" s="77"/>
    </row>
    <row r="4749" spans="1:11" x14ac:dyDescent="0.2">
      <c r="A4749" s="14"/>
      <c r="B4749" s="14"/>
      <c r="C4749" s="14"/>
      <c r="D4749" s="16"/>
      <c r="E4749" s="16"/>
      <c r="F4749" s="14"/>
      <c r="G4749" s="14"/>
      <c r="H4749" s="14"/>
      <c r="I4749" s="15"/>
      <c r="J4749" s="77"/>
    </row>
    <row r="4750" spans="1:11" x14ac:dyDescent="0.2">
      <c r="A4750" s="14"/>
      <c r="B4750" s="14"/>
      <c r="C4750" s="14"/>
      <c r="D4750" s="16"/>
      <c r="E4750" s="16"/>
      <c r="F4750" s="14"/>
      <c r="G4750" s="14"/>
      <c r="H4750" s="14"/>
      <c r="I4750" s="15"/>
      <c r="J4750" s="77"/>
    </row>
    <row r="4751" spans="1:11" x14ac:dyDescent="0.2">
      <c r="A4751" s="14"/>
      <c r="B4751" s="14"/>
      <c r="C4751" s="14"/>
      <c r="D4751" s="16"/>
      <c r="E4751" s="16"/>
      <c r="F4751" s="14"/>
      <c r="G4751" s="14"/>
      <c r="H4751" s="14"/>
      <c r="I4751" s="15"/>
      <c r="J4751" s="77"/>
    </row>
    <row r="4752" spans="1:11"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row r="5064" spans="1:10" x14ac:dyDescent="0.2">
      <c r="A5064" s="14"/>
      <c r="B5064" s="14"/>
      <c r="C5064" s="14"/>
      <c r="D5064" s="16"/>
      <c r="E5064" s="16"/>
      <c r="F5064" s="14"/>
      <c r="G5064" s="14"/>
      <c r="H5064" s="14"/>
      <c r="I5064" s="15"/>
      <c r="J5064" s="77"/>
    </row>
    <row r="5065" spans="1:10" x14ac:dyDescent="0.2">
      <c r="A5065" s="14"/>
      <c r="B5065" s="14"/>
      <c r="C5065" s="14"/>
      <c r="D5065" s="16"/>
      <c r="E5065" s="16"/>
      <c r="F5065" s="14"/>
      <c r="G5065" s="14"/>
      <c r="H5065" s="14"/>
      <c r="I5065" s="15"/>
      <c r="J5065" s="77"/>
    </row>
    <row r="5066" spans="1:10" x14ac:dyDescent="0.2">
      <c r="A5066" s="14"/>
      <c r="B5066" s="14"/>
      <c r="C5066" s="14"/>
      <c r="D5066" s="16"/>
      <c r="E5066" s="16"/>
      <c r="F5066" s="14"/>
      <c r="G5066" s="14"/>
      <c r="H5066" s="14"/>
      <c r="I5066" s="15"/>
      <c r="J5066" s="77"/>
    </row>
    <row r="5067" spans="1:10" x14ac:dyDescent="0.2">
      <c r="A5067" s="14"/>
      <c r="B5067" s="14"/>
      <c r="C5067" s="14"/>
      <c r="D5067" s="16"/>
      <c r="E5067" s="16"/>
      <c r="F5067" s="14"/>
      <c r="G5067" s="14"/>
      <c r="H5067" s="14"/>
      <c r="I5067" s="15"/>
      <c r="J5067" s="77"/>
    </row>
    <row r="5068" spans="1:10" x14ac:dyDescent="0.2">
      <c r="A5068" s="14"/>
      <c r="B5068" s="14"/>
      <c r="C5068" s="14"/>
      <c r="D5068" s="16"/>
      <c r="E5068" s="16"/>
      <c r="F5068" s="14"/>
      <c r="G5068" s="14"/>
      <c r="H5068" s="14"/>
      <c r="I5068" s="15"/>
      <c r="J5068" s="77"/>
    </row>
    <row r="5069" spans="1:10" x14ac:dyDescent="0.2">
      <c r="A5069" s="14"/>
      <c r="B5069" s="14"/>
      <c r="C5069" s="14"/>
      <c r="D5069" s="16"/>
      <c r="E5069" s="16"/>
      <c r="F5069" s="14"/>
      <c r="G5069" s="14"/>
      <c r="H5069" s="14"/>
      <c r="I5069" s="15"/>
      <c r="J5069" s="77"/>
    </row>
    <row r="5070" spans="1:10" x14ac:dyDescent="0.2">
      <c r="A5070" s="14"/>
      <c r="B5070" s="14"/>
      <c r="C5070" s="14"/>
      <c r="D5070" s="16"/>
      <c r="E5070" s="16"/>
      <c r="F5070" s="14"/>
      <c r="G5070" s="14"/>
      <c r="H5070" s="14"/>
      <c r="I5070" s="15"/>
      <c r="J5070" s="77"/>
    </row>
    <row r="5071" spans="1:10" x14ac:dyDescent="0.2">
      <c r="A5071" s="14"/>
      <c r="B5071" s="14"/>
      <c r="C5071" s="14"/>
      <c r="D5071" s="16"/>
      <c r="E5071" s="16"/>
      <c r="F5071" s="14"/>
      <c r="G5071" s="14"/>
      <c r="H5071" s="14"/>
      <c r="I5071" s="15"/>
      <c r="J5071" s="77"/>
    </row>
    <row r="5072" spans="1:10" x14ac:dyDescent="0.2">
      <c r="A5072" s="14"/>
      <c r="B5072" s="14"/>
      <c r="C5072" s="14"/>
      <c r="D5072" s="16"/>
      <c r="E5072" s="16"/>
      <c r="F5072" s="14"/>
      <c r="G5072" s="14"/>
      <c r="H5072" s="14"/>
      <c r="I5072" s="15"/>
      <c r="J5072" s="77"/>
    </row>
    <row r="5073" spans="1:10" x14ac:dyDescent="0.2">
      <c r="A5073" s="14"/>
      <c r="B5073" s="14"/>
      <c r="C5073" s="14"/>
      <c r="D5073" s="16"/>
      <c r="E5073" s="16"/>
      <c r="F5073" s="14"/>
      <c r="G5073" s="14"/>
      <c r="H5073" s="14"/>
      <c r="I5073" s="15"/>
      <c r="J5073" s="77"/>
    </row>
    <row r="5074" spans="1:10" x14ac:dyDescent="0.2">
      <c r="A5074" s="14"/>
      <c r="B5074" s="14"/>
      <c r="C5074" s="14"/>
      <c r="D5074" s="16"/>
      <c r="E5074" s="16"/>
      <c r="F5074" s="14"/>
      <c r="G5074" s="14"/>
      <c r="H5074" s="14"/>
      <c r="I5074" s="15"/>
      <c r="J5074" s="77"/>
    </row>
    <row r="5075" spans="1:10" x14ac:dyDescent="0.2">
      <c r="A5075" s="14"/>
      <c r="B5075" s="14"/>
      <c r="C5075" s="14"/>
      <c r="D5075" s="16"/>
      <c r="E5075" s="16"/>
      <c r="F5075" s="14"/>
      <c r="G5075" s="14"/>
      <c r="H5075" s="14"/>
      <c r="I5075" s="15"/>
      <c r="J5075" s="77"/>
    </row>
    <row r="5076" spans="1:10" x14ac:dyDescent="0.2">
      <c r="A5076" s="14"/>
      <c r="B5076" s="14"/>
      <c r="C5076" s="14"/>
      <c r="D5076" s="16"/>
      <c r="E5076" s="16"/>
      <c r="F5076" s="14"/>
      <c r="G5076" s="14"/>
      <c r="H5076" s="14"/>
      <c r="I5076" s="15"/>
      <c r="J5076" s="77"/>
    </row>
    <row r="5077" spans="1:10" x14ac:dyDescent="0.2">
      <c r="A5077" s="14"/>
      <c r="B5077" s="14"/>
      <c r="C5077" s="14"/>
      <c r="D5077" s="16"/>
      <c r="E5077" s="16"/>
      <c r="F5077" s="14"/>
      <c r="G5077" s="14"/>
      <c r="H5077" s="14"/>
      <c r="I5077" s="15"/>
      <c r="J5077" s="77"/>
    </row>
    <row r="5078" spans="1:10" x14ac:dyDescent="0.2">
      <c r="A5078" s="14"/>
      <c r="B5078" s="14"/>
      <c r="C5078" s="14"/>
      <c r="D5078" s="16"/>
      <c r="E5078" s="16"/>
      <c r="F5078" s="14"/>
      <c r="G5078" s="14"/>
      <c r="H5078" s="14"/>
      <c r="I5078" s="15"/>
      <c r="J5078" s="77"/>
    </row>
    <row r="5079" spans="1:10" x14ac:dyDescent="0.2">
      <c r="A5079" s="14"/>
      <c r="B5079" s="14"/>
      <c r="C5079" s="14"/>
      <c r="D5079" s="16"/>
      <c r="E5079" s="16"/>
      <c r="F5079" s="14"/>
      <c r="G5079" s="14"/>
      <c r="H5079" s="14"/>
      <c r="I5079" s="15"/>
      <c r="J5079" s="77"/>
    </row>
    <row r="5080" spans="1:10" x14ac:dyDescent="0.2">
      <c r="A5080" s="14"/>
      <c r="B5080" s="14"/>
      <c r="C5080" s="14"/>
      <c r="D5080" s="16"/>
      <c r="E5080" s="16"/>
      <c r="F5080" s="14"/>
      <c r="G5080" s="14"/>
      <c r="H5080" s="14"/>
      <c r="I5080" s="15"/>
      <c r="J5080" s="77"/>
    </row>
    <row r="5081" spans="1:10" x14ac:dyDescent="0.2">
      <c r="A5081" s="14"/>
      <c r="B5081" s="14"/>
      <c r="C5081" s="14"/>
      <c r="D5081" s="16"/>
      <c r="E5081" s="16"/>
      <c r="F5081" s="14"/>
      <c r="G5081" s="14"/>
      <c r="H5081" s="14"/>
      <c r="I5081" s="15"/>
      <c r="J5081" s="77"/>
    </row>
    <row r="5082" spans="1:10" x14ac:dyDescent="0.2">
      <c r="A5082" s="14"/>
      <c r="B5082" s="14"/>
      <c r="C5082" s="14"/>
      <c r="D5082" s="16"/>
      <c r="E5082" s="16"/>
      <c r="F5082" s="14"/>
      <c r="G5082" s="14"/>
      <c r="H5082" s="14"/>
      <c r="I5082" s="15"/>
      <c r="J5082" s="77"/>
    </row>
    <row r="5083" spans="1:10" x14ac:dyDescent="0.2">
      <c r="A5083" s="14"/>
      <c r="B5083" s="14"/>
      <c r="C5083" s="14"/>
      <c r="D5083" s="16"/>
      <c r="E5083" s="16"/>
      <c r="F5083" s="14"/>
      <c r="G5083" s="14"/>
      <c r="H5083" s="14"/>
      <c r="I5083" s="15"/>
      <c r="J5083" s="77"/>
    </row>
    <row r="5084" spans="1:10" x14ac:dyDescent="0.2">
      <c r="A5084" s="14"/>
      <c r="B5084" s="14"/>
      <c r="C5084" s="14"/>
      <c r="D5084" s="16"/>
      <c r="E5084" s="16"/>
      <c r="F5084" s="14"/>
      <c r="G5084" s="14"/>
      <c r="H5084" s="14"/>
      <c r="I5084" s="15"/>
      <c r="J5084" s="77"/>
    </row>
    <row r="5085" spans="1:10" x14ac:dyDescent="0.2">
      <c r="A5085" s="14"/>
      <c r="B5085" s="14"/>
      <c r="C5085" s="14"/>
      <c r="D5085" s="16"/>
      <c r="E5085" s="16"/>
      <c r="F5085" s="14"/>
      <c r="G5085" s="14"/>
      <c r="H5085" s="14"/>
      <c r="I5085" s="15"/>
      <c r="J5085" s="77"/>
    </row>
    <row r="5086" spans="1:10" x14ac:dyDescent="0.2">
      <c r="A5086" s="14"/>
      <c r="B5086" s="14"/>
      <c r="C5086" s="14"/>
      <c r="D5086" s="16"/>
      <c r="E5086" s="16"/>
      <c r="F5086" s="14"/>
      <c r="G5086" s="14"/>
      <c r="H5086" s="14"/>
      <c r="I5086" s="15"/>
      <c r="J5086" s="77"/>
    </row>
    <row r="5087" spans="1:10" x14ac:dyDescent="0.2">
      <c r="A5087" s="14"/>
      <c r="B5087" s="14"/>
      <c r="C5087" s="14"/>
      <c r="D5087" s="16"/>
      <c r="E5087" s="16"/>
      <c r="F5087" s="14"/>
      <c r="G5087" s="14"/>
      <c r="H5087" s="14"/>
      <c r="I5087" s="15"/>
      <c r="J5087" s="77"/>
    </row>
    <row r="5088" spans="1:10" x14ac:dyDescent="0.2">
      <c r="A5088" s="14"/>
      <c r="B5088" s="14"/>
      <c r="C5088" s="14"/>
      <c r="D5088" s="16"/>
      <c r="E5088" s="16"/>
      <c r="F5088" s="14"/>
      <c r="G5088" s="14"/>
      <c r="H5088" s="14"/>
      <c r="I5088" s="15"/>
      <c r="J5088" s="77"/>
    </row>
    <row r="5089" spans="1:10" x14ac:dyDescent="0.2">
      <c r="A5089" s="14"/>
      <c r="B5089" s="14"/>
      <c r="C5089" s="14"/>
      <c r="D5089" s="16"/>
      <c r="E5089" s="16"/>
      <c r="F5089" s="14"/>
      <c r="G5089" s="14"/>
      <c r="H5089" s="14"/>
      <c r="I5089" s="15"/>
      <c r="J5089" s="77"/>
    </row>
    <row r="5090" spans="1:10" x14ac:dyDescent="0.2">
      <c r="A5090" s="14"/>
      <c r="B5090" s="14"/>
      <c r="C5090" s="14"/>
      <c r="D5090" s="16"/>
      <c r="E5090" s="16"/>
      <c r="F5090" s="14"/>
      <c r="G5090" s="14"/>
      <c r="H5090" s="14"/>
      <c r="I5090" s="15"/>
      <c r="J5090" s="77"/>
    </row>
    <row r="5091" spans="1:10" x14ac:dyDescent="0.2">
      <c r="A5091" s="14"/>
      <c r="B5091" s="14"/>
      <c r="C5091" s="14"/>
      <c r="D5091" s="16"/>
      <c r="E5091" s="16"/>
      <c r="F5091" s="14"/>
      <c r="G5091" s="14"/>
      <c r="H5091" s="14"/>
      <c r="I5091" s="15"/>
      <c r="J5091" s="77"/>
    </row>
    <row r="5092" spans="1:10" x14ac:dyDescent="0.2">
      <c r="A5092" s="14"/>
      <c r="B5092" s="14"/>
      <c r="C5092" s="14"/>
      <c r="D5092" s="16"/>
      <c r="E5092" s="16"/>
      <c r="F5092" s="14"/>
      <c r="G5092" s="14"/>
      <c r="H5092" s="14"/>
      <c r="I5092" s="15"/>
      <c r="J5092" s="77"/>
    </row>
    <row r="5093" spans="1:10" x14ac:dyDescent="0.2">
      <c r="A5093" s="14"/>
      <c r="B5093" s="14"/>
      <c r="C5093" s="14"/>
      <c r="D5093" s="16"/>
      <c r="E5093" s="16"/>
      <c r="F5093" s="14"/>
      <c r="G5093" s="14"/>
      <c r="H5093" s="14"/>
      <c r="I5093" s="15"/>
      <c r="J5093" s="77"/>
    </row>
    <row r="5094" spans="1:10" x14ac:dyDescent="0.2">
      <c r="A5094" s="14"/>
      <c r="B5094" s="14"/>
      <c r="C5094" s="14"/>
      <c r="D5094" s="16"/>
      <c r="E5094" s="16"/>
      <c r="F5094" s="14"/>
      <c r="G5094" s="14"/>
      <c r="H5094" s="14"/>
      <c r="I5094" s="15"/>
      <c r="J5094" s="77"/>
    </row>
    <row r="5095" spans="1:10" x14ac:dyDescent="0.2">
      <c r="A5095" s="14"/>
      <c r="B5095" s="14"/>
      <c r="C5095" s="14"/>
      <c r="D5095" s="16"/>
      <c r="E5095" s="16"/>
      <c r="F5095" s="14"/>
      <c r="G5095" s="14"/>
      <c r="H5095" s="14"/>
      <c r="I5095" s="15"/>
      <c r="J5095" s="77"/>
    </row>
    <row r="5096" spans="1:10" x14ac:dyDescent="0.2">
      <c r="A5096" s="14"/>
      <c r="B5096" s="14"/>
      <c r="C5096" s="14"/>
      <c r="D5096" s="16"/>
      <c r="E5096" s="16"/>
      <c r="F5096" s="14"/>
      <c r="G5096" s="14"/>
      <c r="H5096" s="14"/>
      <c r="I5096" s="15"/>
      <c r="J5096" s="77"/>
    </row>
    <row r="5097" spans="1:10" x14ac:dyDescent="0.2">
      <c r="A5097" s="14"/>
      <c r="B5097" s="14"/>
      <c r="C5097" s="14"/>
      <c r="D5097" s="16"/>
      <c r="E5097" s="16"/>
      <c r="F5097" s="14"/>
      <c r="G5097" s="14"/>
      <c r="H5097" s="14"/>
      <c r="I5097" s="15"/>
      <c r="J5097" s="77"/>
    </row>
    <row r="5098" spans="1:10" x14ac:dyDescent="0.2">
      <c r="A5098" s="14"/>
      <c r="B5098" s="14"/>
      <c r="C5098" s="14"/>
      <c r="D5098" s="16"/>
      <c r="E5098" s="16"/>
      <c r="F5098" s="14"/>
      <c r="G5098" s="14"/>
      <c r="H5098" s="14"/>
      <c r="I5098" s="15"/>
      <c r="J5098" s="77"/>
    </row>
    <row r="5099" spans="1:10" x14ac:dyDescent="0.2">
      <c r="A5099" s="14"/>
      <c r="B5099" s="14"/>
      <c r="C5099" s="14"/>
      <c r="D5099" s="16"/>
      <c r="E5099" s="16"/>
      <c r="F5099" s="14"/>
      <c r="G5099" s="14"/>
      <c r="H5099" s="14"/>
      <c r="I5099" s="15"/>
      <c r="J5099" s="77"/>
    </row>
    <row r="5100" spans="1:10" x14ac:dyDescent="0.2">
      <c r="A5100" s="14"/>
      <c r="B5100" s="14"/>
      <c r="C5100" s="14"/>
      <c r="D5100" s="16"/>
      <c r="E5100" s="16"/>
      <c r="F5100" s="14"/>
      <c r="G5100" s="14"/>
      <c r="H5100" s="14"/>
      <c r="I5100" s="15"/>
      <c r="J5100" s="77"/>
    </row>
    <row r="5101" spans="1:10" x14ac:dyDescent="0.2">
      <c r="A5101" s="14"/>
      <c r="B5101" s="14"/>
      <c r="C5101" s="14"/>
      <c r="D5101" s="16"/>
      <c r="E5101" s="16"/>
      <c r="F5101" s="14"/>
      <c r="G5101" s="14"/>
      <c r="H5101" s="14"/>
      <c r="I5101" s="15"/>
      <c r="J5101" s="77"/>
    </row>
    <row r="5102" spans="1:10" x14ac:dyDescent="0.2">
      <c r="A5102" s="14"/>
      <c r="B5102" s="14"/>
      <c r="C5102" s="14"/>
      <c r="D5102" s="16"/>
      <c r="E5102" s="16"/>
      <c r="F5102" s="14"/>
      <c r="G5102" s="14"/>
      <c r="H5102" s="14"/>
      <c r="I5102" s="15"/>
      <c r="J5102" s="77"/>
    </row>
    <row r="5103" spans="1:10" x14ac:dyDescent="0.2">
      <c r="A5103" s="14"/>
      <c r="B5103" s="14"/>
      <c r="C5103" s="14"/>
      <c r="D5103" s="16"/>
      <c r="E5103" s="16"/>
      <c r="F5103" s="14"/>
      <c r="G5103" s="14"/>
      <c r="H5103" s="14"/>
      <c r="I5103" s="15"/>
      <c r="J5103" s="77"/>
    </row>
    <row r="5104" spans="1:10" x14ac:dyDescent="0.2">
      <c r="A5104" s="14"/>
      <c r="B5104" s="14"/>
      <c r="C5104" s="14"/>
      <c r="D5104" s="16"/>
      <c r="E5104" s="16"/>
      <c r="F5104" s="14"/>
      <c r="G5104" s="14"/>
      <c r="H5104" s="14"/>
      <c r="I5104" s="15"/>
      <c r="J5104" s="77"/>
    </row>
    <row r="5105" spans="1:10" x14ac:dyDescent="0.2">
      <c r="A5105" s="14"/>
      <c r="B5105" s="14"/>
      <c r="C5105" s="14"/>
      <c r="D5105" s="16"/>
      <c r="E5105" s="16"/>
      <c r="F5105" s="14"/>
      <c r="G5105" s="14"/>
      <c r="H5105" s="14"/>
      <c r="I5105" s="15"/>
      <c r="J5105" s="77"/>
    </row>
    <row r="5106" spans="1:10" x14ac:dyDescent="0.2">
      <c r="A5106" s="14"/>
      <c r="B5106" s="14"/>
      <c r="C5106" s="14"/>
      <c r="D5106" s="16"/>
      <c r="E5106" s="16"/>
      <c r="F5106" s="14"/>
      <c r="G5106" s="14"/>
      <c r="H5106" s="14"/>
      <c r="I5106" s="15"/>
      <c r="J5106" s="77"/>
    </row>
    <row r="5107" spans="1:10" x14ac:dyDescent="0.2">
      <c r="A5107" s="14"/>
      <c r="B5107" s="14"/>
      <c r="C5107" s="14"/>
      <c r="D5107" s="16"/>
      <c r="E5107" s="16"/>
      <c r="F5107" s="14"/>
      <c r="G5107" s="14"/>
      <c r="H5107" s="14"/>
      <c r="I5107" s="15"/>
      <c r="J5107" s="77"/>
    </row>
    <row r="5108" spans="1:10" x14ac:dyDescent="0.2">
      <c r="A5108" s="14"/>
      <c r="B5108" s="14"/>
      <c r="C5108" s="14"/>
      <c r="D5108" s="16"/>
      <c r="E5108" s="16"/>
      <c r="F5108" s="14"/>
      <c r="G5108" s="14"/>
      <c r="H5108" s="14"/>
      <c r="I5108" s="15"/>
      <c r="J5108" s="77"/>
    </row>
    <row r="5109" spans="1:10" x14ac:dyDescent="0.2">
      <c r="A5109" s="14"/>
      <c r="B5109" s="14"/>
      <c r="C5109" s="14"/>
      <c r="D5109" s="16"/>
      <c r="E5109" s="16"/>
      <c r="F5109" s="14"/>
      <c r="G5109" s="14"/>
      <c r="H5109" s="14"/>
      <c r="I5109" s="15"/>
      <c r="J5109" s="77"/>
    </row>
    <row r="5110" spans="1:10" x14ac:dyDescent="0.2">
      <c r="A5110" s="14"/>
      <c r="B5110" s="14"/>
      <c r="C5110" s="14"/>
      <c r="D5110" s="16"/>
      <c r="E5110" s="16"/>
      <c r="F5110" s="14"/>
      <c r="G5110" s="14"/>
      <c r="H5110" s="14"/>
      <c r="I5110" s="15"/>
      <c r="J5110" s="77"/>
    </row>
    <row r="5111" spans="1:10" x14ac:dyDescent="0.2">
      <c r="A5111" s="14"/>
      <c r="B5111" s="14"/>
      <c r="C5111" s="14"/>
      <c r="D5111" s="16"/>
      <c r="E5111" s="16"/>
      <c r="F5111" s="14"/>
      <c r="G5111" s="14"/>
      <c r="H5111" s="14"/>
      <c r="I5111" s="15"/>
      <c r="J5111" s="77"/>
    </row>
    <row r="5112" spans="1:10" x14ac:dyDescent="0.2">
      <c r="A5112" s="14"/>
      <c r="B5112" s="14"/>
      <c r="C5112" s="14"/>
      <c r="D5112" s="16"/>
      <c r="E5112" s="16"/>
      <c r="F5112" s="14"/>
      <c r="G5112" s="14"/>
      <c r="H5112" s="14"/>
      <c r="I5112" s="15"/>
      <c r="J5112" s="77"/>
    </row>
    <row r="5113" spans="1:10" x14ac:dyDescent="0.2">
      <c r="A5113" s="14"/>
      <c r="B5113" s="14"/>
      <c r="C5113" s="14"/>
      <c r="D5113" s="16"/>
      <c r="E5113" s="16"/>
      <c r="F5113" s="14"/>
      <c r="G5113" s="14"/>
      <c r="H5113" s="14"/>
      <c r="I5113" s="15"/>
      <c r="J5113" s="77"/>
    </row>
    <row r="5114" spans="1:10" x14ac:dyDescent="0.2">
      <c r="A5114" s="14"/>
      <c r="B5114" s="14"/>
      <c r="C5114" s="14"/>
      <c r="D5114" s="16"/>
      <c r="E5114" s="16"/>
      <c r="F5114" s="14"/>
      <c r="G5114" s="14"/>
      <c r="H5114" s="14"/>
      <c r="I5114" s="15"/>
      <c r="J5114" s="77"/>
    </row>
    <row r="5115" spans="1:10" x14ac:dyDescent="0.2">
      <c r="A5115" s="14"/>
      <c r="B5115" s="14"/>
      <c r="C5115" s="14"/>
      <c r="D5115" s="16"/>
      <c r="E5115" s="16"/>
      <c r="F5115" s="14"/>
      <c r="G5115" s="14"/>
      <c r="H5115" s="14"/>
      <c r="I5115" s="15"/>
      <c r="J5115" s="77"/>
    </row>
    <row r="5116" spans="1:10" x14ac:dyDescent="0.2">
      <c r="A5116" s="14"/>
      <c r="B5116" s="14"/>
      <c r="C5116" s="14"/>
      <c r="D5116" s="16"/>
      <c r="E5116" s="16"/>
      <c r="F5116" s="14"/>
      <c r="G5116" s="14"/>
      <c r="H5116" s="14"/>
      <c r="I5116" s="15"/>
      <c r="J5116" s="77"/>
    </row>
    <row r="5117" spans="1:10" x14ac:dyDescent="0.2">
      <c r="A5117" s="14"/>
      <c r="B5117" s="14"/>
      <c r="C5117" s="14"/>
      <c r="D5117" s="16"/>
      <c r="E5117" s="16"/>
      <c r="F5117" s="14"/>
      <c r="G5117" s="14"/>
      <c r="H5117" s="14"/>
      <c r="I5117" s="15"/>
      <c r="J5117" s="77"/>
    </row>
    <row r="5118" spans="1:10" x14ac:dyDescent="0.2">
      <c r="A5118" s="14"/>
      <c r="B5118" s="14"/>
      <c r="C5118" s="14"/>
      <c r="D5118" s="16"/>
      <c r="E5118" s="16"/>
      <c r="F5118" s="14"/>
      <c r="G5118" s="14"/>
      <c r="H5118" s="14"/>
      <c r="I5118" s="15"/>
      <c r="J5118" s="77"/>
    </row>
    <row r="5119" spans="1:10" x14ac:dyDescent="0.2">
      <c r="A5119" s="14"/>
      <c r="B5119" s="14"/>
      <c r="C5119" s="14"/>
      <c r="D5119" s="16"/>
      <c r="E5119" s="16"/>
      <c r="F5119" s="14"/>
      <c r="G5119" s="14"/>
      <c r="H5119" s="14"/>
      <c r="I5119" s="15"/>
      <c r="J5119" s="77"/>
    </row>
    <row r="5120" spans="1:10" x14ac:dyDescent="0.2">
      <c r="A5120" s="14"/>
      <c r="B5120" s="14"/>
      <c r="C5120" s="14"/>
      <c r="D5120" s="16"/>
      <c r="E5120" s="16"/>
      <c r="F5120" s="14"/>
      <c r="G5120" s="14"/>
      <c r="H5120" s="14"/>
      <c r="I5120" s="15"/>
      <c r="J5120" s="77"/>
    </row>
    <row r="5121" spans="1:10" x14ac:dyDescent="0.2">
      <c r="A5121" s="14"/>
      <c r="B5121" s="14"/>
      <c r="C5121" s="14"/>
      <c r="D5121" s="16"/>
      <c r="E5121" s="16"/>
      <c r="F5121" s="14"/>
      <c r="G5121" s="14"/>
      <c r="H5121" s="14"/>
      <c r="I5121" s="15"/>
      <c r="J5121" s="77"/>
    </row>
    <row r="5122" spans="1:10" x14ac:dyDescent="0.2">
      <c r="A5122" s="14"/>
      <c r="B5122" s="14"/>
      <c r="C5122" s="14"/>
      <c r="D5122" s="16"/>
      <c r="E5122" s="16"/>
      <c r="F5122" s="14"/>
      <c r="G5122" s="14"/>
      <c r="H5122" s="14"/>
      <c r="I5122" s="15"/>
      <c r="J5122" s="77"/>
    </row>
    <row r="5123" spans="1:10" x14ac:dyDescent="0.2">
      <c r="A5123" s="14"/>
      <c r="B5123" s="14"/>
      <c r="C5123" s="14"/>
      <c r="D5123" s="16"/>
      <c r="E5123" s="16"/>
      <c r="F5123" s="14"/>
      <c r="G5123" s="14"/>
      <c r="H5123" s="14"/>
      <c r="I5123" s="15"/>
      <c r="J5123" s="77"/>
    </row>
    <row r="5124" spans="1:10" x14ac:dyDescent="0.2">
      <c r="A5124" s="14"/>
      <c r="B5124" s="14"/>
      <c r="C5124" s="14"/>
      <c r="D5124" s="16"/>
      <c r="E5124" s="16"/>
      <c r="F5124" s="14"/>
      <c r="G5124" s="14"/>
      <c r="H5124" s="14"/>
      <c r="I5124" s="15"/>
      <c r="J5124" s="77"/>
    </row>
    <row r="5125" spans="1:10" x14ac:dyDescent="0.2">
      <c r="A5125" s="14"/>
      <c r="B5125" s="14"/>
      <c r="C5125" s="14"/>
      <c r="D5125" s="16"/>
      <c r="E5125" s="16"/>
      <c r="F5125" s="14"/>
      <c r="G5125" s="14"/>
      <c r="H5125" s="14"/>
      <c r="I5125" s="15"/>
      <c r="J5125" s="77"/>
    </row>
    <row r="5126" spans="1:10" x14ac:dyDescent="0.2">
      <c r="A5126" s="14"/>
      <c r="B5126" s="14"/>
      <c r="C5126" s="14"/>
      <c r="D5126" s="16"/>
      <c r="E5126" s="16"/>
      <c r="F5126" s="14"/>
      <c r="G5126" s="14"/>
      <c r="H5126" s="14"/>
      <c r="I5126" s="15"/>
      <c r="J5126" s="77"/>
    </row>
    <row r="5127" spans="1:10" x14ac:dyDescent="0.2">
      <c r="A5127" s="14"/>
      <c r="B5127" s="14"/>
      <c r="C5127" s="14"/>
      <c r="D5127" s="16"/>
      <c r="E5127" s="16"/>
      <c r="F5127" s="14"/>
      <c r="G5127" s="14"/>
      <c r="H5127" s="14"/>
      <c r="I5127" s="15"/>
      <c r="J5127" s="77"/>
    </row>
    <row r="5128" spans="1:10" x14ac:dyDescent="0.2">
      <c r="A5128" s="14"/>
      <c r="B5128" s="14"/>
      <c r="C5128" s="14"/>
      <c r="D5128" s="16"/>
      <c r="E5128" s="16"/>
      <c r="F5128" s="14"/>
      <c r="G5128" s="14"/>
      <c r="H5128" s="14"/>
      <c r="I5128" s="15"/>
      <c r="J5128" s="77"/>
    </row>
    <row r="5129" spans="1:10" x14ac:dyDescent="0.2">
      <c r="A5129" s="14"/>
      <c r="B5129" s="14"/>
      <c r="C5129" s="14"/>
      <c r="D5129" s="16"/>
      <c r="E5129" s="16"/>
      <c r="F5129" s="14"/>
      <c r="G5129" s="14"/>
      <c r="H5129" s="14"/>
      <c r="I5129" s="15"/>
      <c r="J5129" s="77"/>
    </row>
    <row r="5130" spans="1:10" x14ac:dyDescent="0.2">
      <c r="A5130" s="14"/>
      <c r="B5130" s="14"/>
      <c r="C5130" s="14"/>
      <c r="D5130" s="16"/>
      <c r="E5130" s="16"/>
      <c r="F5130" s="14"/>
      <c r="G5130" s="14"/>
      <c r="H5130" s="14"/>
      <c r="I5130" s="15"/>
      <c r="J5130" s="77"/>
    </row>
    <row r="5131" spans="1:10" x14ac:dyDescent="0.2">
      <c r="A5131" s="14"/>
      <c r="B5131" s="14"/>
      <c r="C5131" s="14"/>
      <c r="D5131" s="16"/>
      <c r="E5131" s="16"/>
      <c r="F5131" s="14"/>
      <c r="G5131" s="14"/>
      <c r="H5131" s="14"/>
      <c r="I5131" s="15"/>
      <c r="J5131" s="77"/>
    </row>
    <row r="5132" spans="1:10" x14ac:dyDescent="0.2">
      <c r="A5132" s="14"/>
      <c r="B5132" s="14"/>
      <c r="C5132" s="14"/>
      <c r="D5132" s="16"/>
      <c r="E5132" s="16"/>
      <c r="F5132" s="14"/>
      <c r="G5132" s="14"/>
      <c r="H5132" s="14"/>
      <c r="I5132" s="15"/>
      <c r="J5132" s="77"/>
    </row>
    <row r="5133" spans="1:10" x14ac:dyDescent="0.2">
      <c r="A5133" s="14"/>
      <c r="B5133" s="14"/>
      <c r="C5133" s="14"/>
      <c r="D5133" s="16"/>
      <c r="E5133" s="16"/>
      <c r="F5133" s="14"/>
      <c r="G5133" s="14"/>
      <c r="H5133" s="14"/>
      <c r="I5133" s="15"/>
      <c r="J5133" s="77"/>
    </row>
    <row r="5134" spans="1:10" x14ac:dyDescent="0.2">
      <c r="A5134" s="14"/>
      <c r="B5134" s="14"/>
      <c r="C5134" s="14"/>
      <c r="D5134" s="16"/>
      <c r="E5134" s="16"/>
      <c r="F5134" s="14"/>
      <c r="G5134" s="14"/>
      <c r="H5134" s="14"/>
      <c r="I5134" s="15"/>
      <c r="J5134" s="77"/>
    </row>
    <row r="5135" spans="1:10" x14ac:dyDescent="0.2">
      <c r="A5135" s="14"/>
      <c r="B5135" s="14"/>
      <c r="C5135" s="14"/>
      <c r="D5135" s="16"/>
      <c r="E5135" s="16"/>
      <c r="F5135" s="14"/>
      <c r="G5135" s="14"/>
      <c r="H5135" s="14"/>
      <c r="I5135" s="15"/>
      <c r="J5135" s="77"/>
    </row>
    <row r="5136" spans="1:10" x14ac:dyDescent="0.2">
      <c r="A5136" s="14"/>
      <c r="B5136" s="14"/>
      <c r="C5136" s="14"/>
      <c r="D5136" s="16"/>
      <c r="E5136" s="16"/>
      <c r="F5136" s="14"/>
      <c r="G5136" s="14"/>
      <c r="H5136" s="14"/>
      <c r="I5136" s="15"/>
      <c r="J5136" s="77"/>
    </row>
    <row r="5137" spans="1:10" x14ac:dyDescent="0.2">
      <c r="A5137" s="14"/>
      <c r="B5137" s="14"/>
      <c r="C5137" s="14"/>
      <c r="D5137" s="16"/>
      <c r="E5137" s="16"/>
      <c r="F5137" s="14"/>
      <c r="G5137" s="14"/>
      <c r="H5137" s="14"/>
      <c r="I5137" s="15"/>
      <c r="J5137" s="77"/>
    </row>
    <row r="5138" spans="1:10" x14ac:dyDescent="0.2">
      <c r="A5138" s="14"/>
      <c r="B5138" s="14"/>
      <c r="C5138" s="14"/>
      <c r="D5138" s="16"/>
      <c r="E5138" s="16"/>
      <c r="F5138" s="14"/>
      <c r="G5138" s="14"/>
      <c r="H5138" s="14"/>
      <c r="I5138" s="15"/>
      <c r="J5138" s="77"/>
    </row>
    <row r="5139" spans="1:10" x14ac:dyDescent="0.2">
      <c r="A5139" s="14"/>
      <c r="B5139" s="14"/>
      <c r="C5139" s="14"/>
      <c r="D5139" s="16"/>
      <c r="E5139" s="16"/>
      <c r="F5139" s="14"/>
      <c r="G5139" s="14"/>
      <c r="H5139" s="14"/>
      <c r="I5139" s="15"/>
      <c r="J5139" s="77"/>
    </row>
    <row r="5140" spans="1:10" x14ac:dyDescent="0.2">
      <c r="A5140" s="14"/>
      <c r="B5140" s="14"/>
      <c r="C5140" s="14"/>
      <c r="D5140" s="16"/>
      <c r="E5140" s="16"/>
      <c r="F5140" s="14"/>
      <c r="G5140" s="14"/>
      <c r="H5140" s="14"/>
      <c r="I5140" s="15"/>
      <c r="J5140" s="77"/>
    </row>
    <row r="5141" spans="1:10" x14ac:dyDescent="0.2">
      <c r="A5141" s="14"/>
      <c r="B5141" s="14"/>
      <c r="C5141" s="14"/>
      <c r="D5141" s="16"/>
      <c r="E5141" s="16"/>
      <c r="F5141" s="14"/>
      <c r="G5141" s="14"/>
      <c r="H5141" s="14"/>
      <c r="I5141" s="15"/>
      <c r="J5141" s="77"/>
    </row>
    <row r="5142" spans="1:10" x14ac:dyDescent="0.2">
      <c r="A5142" s="14"/>
      <c r="B5142" s="14"/>
      <c r="C5142" s="14"/>
      <c r="D5142" s="16"/>
      <c r="E5142" s="16"/>
      <c r="F5142" s="14"/>
      <c r="G5142" s="14"/>
      <c r="H5142" s="14"/>
      <c r="I5142" s="15"/>
      <c r="J5142" s="77"/>
    </row>
    <row r="5143" spans="1:10" x14ac:dyDescent="0.2">
      <c r="A5143" s="14"/>
      <c r="B5143" s="14"/>
      <c r="C5143" s="14"/>
      <c r="D5143" s="16"/>
      <c r="E5143" s="16"/>
      <c r="F5143" s="14"/>
      <c r="G5143" s="14"/>
      <c r="H5143" s="14"/>
      <c r="I5143" s="15"/>
      <c r="J5143" s="77"/>
    </row>
    <row r="5144" spans="1:10" x14ac:dyDescent="0.2">
      <c r="A5144" s="14"/>
      <c r="B5144" s="14"/>
      <c r="C5144" s="14"/>
      <c r="D5144" s="16"/>
      <c r="E5144" s="16"/>
      <c r="F5144" s="14"/>
      <c r="G5144" s="14"/>
      <c r="H5144" s="14"/>
      <c r="I5144" s="15"/>
      <c r="J5144" s="77"/>
    </row>
    <row r="5145" spans="1:10" x14ac:dyDescent="0.2">
      <c r="A5145" s="14"/>
      <c r="B5145" s="14"/>
      <c r="C5145" s="14"/>
      <c r="D5145" s="16"/>
      <c r="E5145" s="16"/>
      <c r="F5145" s="14"/>
      <c r="G5145" s="14"/>
      <c r="H5145" s="14"/>
      <c r="I5145" s="15"/>
      <c r="J5145" s="77"/>
    </row>
    <row r="5146" spans="1:10" x14ac:dyDescent="0.2">
      <c r="A5146" s="14"/>
      <c r="B5146" s="14"/>
      <c r="C5146" s="14"/>
      <c r="D5146" s="16"/>
      <c r="E5146" s="16"/>
      <c r="F5146" s="14"/>
      <c r="G5146" s="14"/>
      <c r="H5146" s="14"/>
      <c r="I5146" s="15"/>
      <c r="J5146" s="77"/>
    </row>
    <row r="5147" spans="1:10" x14ac:dyDescent="0.2">
      <c r="A5147" s="14"/>
      <c r="B5147" s="14"/>
      <c r="C5147" s="14"/>
      <c r="D5147" s="16"/>
      <c r="E5147" s="16"/>
      <c r="F5147" s="14"/>
      <c r="G5147" s="14"/>
      <c r="H5147" s="14"/>
      <c r="I5147" s="15"/>
      <c r="J5147" s="77"/>
    </row>
    <row r="5148" spans="1:10" x14ac:dyDescent="0.2">
      <c r="A5148" s="14"/>
      <c r="B5148" s="14"/>
      <c r="C5148" s="14"/>
      <c r="D5148" s="16"/>
      <c r="E5148" s="16"/>
      <c r="F5148" s="14"/>
      <c r="G5148" s="14"/>
      <c r="H5148" s="14"/>
      <c r="I5148" s="15"/>
      <c r="J5148" s="77"/>
    </row>
    <row r="5149" spans="1:10" x14ac:dyDescent="0.2">
      <c r="A5149" s="14"/>
      <c r="B5149" s="14"/>
      <c r="C5149" s="14"/>
      <c r="D5149" s="16"/>
      <c r="E5149" s="16"/>
      <c r="F5149" s="14"/>
      <c r="G5149" s="14"/>
      <c r="H5149" s="14"/>
      <c r="I5149" s="15"/>
      <c r="J5149" s="77"/>
    </row>
    <row r="5150" spans="1:10" x14ac:dyDescent="0.2">
      <c r="A5150" s="14"/>
      <c r="B5150" s="14"/>
      <c r="C5150" s="14"/>
      <c r="D5150" s="16"/>
      <c r="E5150" s="16"/>
      <c r="F5150" s="14"/>
      <c r="G5150" s="14"/>
      <c r="H5150" s="14"/>
      <c r="I5150" s="15"/>
      <c r="J5150" s="77"/>
    </row>
    <row r="5151" spans="1:10" x14ac:dyDescent="0.2">
      <c r="A5151" s="14"/>
      <c r="B5151" s="14"/>
      <c r="C5151" s="14"/>
      <c r="D5151" s="16"/>
      <c r="E5151" s="16"/>
      <c r="F5151" s="14"/>
      <c r="G5151" s="14"/>
      <c r="H5151" s="14"/>
      <c r="I5151" s="15"/>
      <c r="J5151" s="77"/>
    </row>
    <row r="5152" spans="1:10" x14ac:dyDescent="0.2">
      <c r="A5152" s="14"/>
      <c r="B5152" s="14"/>
      <c r="C5152" s="14"/>
      <c r="D5152" s="16"/>
      <c r="E5152" s="16"/>
      <c r="F5152" s="14"/>
      <c r="G5152" s="14"/>
      <c r="H5152" s="14"/>
      <c r="I5152" s="15"/>
      <c r="J5152" s="77"/>
    </row>
    <row r="5153" spans="1:10" x14ac:dyDescent="0.2">
      <c r="A5153" s="14"/>
      <c r="B5153" s="14"/>
      <c r="C5153" s="14"/>
      <c r="D5153" s="16"/>
      <c r="E5153" s="16"/>
      <c r="F5153" s="14"/>
      <c r="G5153" s="14"/>
      <c r="H5153" s="14"/>
      <c r="I5153" s="15"/>
      <c r="J5153" s="77"/>
    </row>
    <row r="5154" spans="1:10" x14ac:dyDescent="0.2">
      <c r="A5154" s="14"/>
      <c r="B5154" s="14"/>
      <c r="C5154" s="14"/>
      <c r="D5154" s="16"/>
      <c r="E5154" s="16"/>
      <c r="F5154" s="14"/>
      <c r="G5154" s="14"/>
      <c r="H5154" s="14"/>
      <c r="I5154" s="15"/>
      <c r="J5154" s="77"/>
    </row>
    <row r="5155" spans="1:10" x14ac:dyDescent="0.2">
      <c r="A5155" s="14"/>
      <c r="B5155" s="14"/>
      <c r="C5155" s="14"/>
      <c r="D5155" s="16"/>
      <c r="E5155" s="16"/>
      <c r="F5155" s="14"/>
      <c r="G5155" s="14"/>
      <c r="H5155" s="14"/>
      <c r="I5155" s="15"/>
      <c r="J5155" s="77"/>
    </row>
    <row r="5156" spans="1:10" x14ac:dyDescent="0.2">
      <c r="A5156" s="14"/>
      <c r="B5156" s="14"/>
      <c r="C5156" s="14"/>
      <c r="D5156" s="16"/>
      <c r="E5156" s="16"/>
      <c r="F5156" s="14"/>
      <c r="G5156" s="14"/>
      <c r="H5156" s="14"/>
      <c r="I5156" s="15"/>
      <c r="J5156" s="77"/>
    </row>
    <row r="5157" spans="1:10" x14ac:dyDescent="0.2">
      <c r="A5157" s="14"/>
      <c r="B5157" s="14"/>
      <c r="C5157" s="14"/>
      <c r="D5157" s="16"/>
      <c r="E5157" s="16"/>
      <c r="F5157" s="14"/>
      <c r="G5157" s="14"/>
      <c r="H5157" s="14"/>
      <c r="I5157" s="15"/>
      <c r="J5157" s="77"/>
    </row>
    <row r="5158" spans="1:10" x14ac:dyDescent="0.2">
      <c r="A5158" s="14"/>
      <c r="B5158" s="14"/>
      <c r="C5158" s="14"/>
      <c r="D5158" s="16"/>
      <c r="E5158" s="16"/>
      <c r="F5158" s="14"/>
      <c r="G5158" s="14"/>
      <c r="H5158" s="14"/>
      <c r="I5158" s="15"/>
      <c r="J5158" s="77"/>
    </row>
    <row r="5159" spans="1:10" x14ac:dyDescent="0.2">
      <c r="A5159" s="14"/>
      <c r="B5159" s="14"/>
      <c r="C5159" s="14"/>
      <c r="D5159" s="16"/>
      <c r="E5159" s="16"/>
      <c r="F5159" s="14"/>
      <c r="G5159" s="14"/>
      <c r="H5159" s="14"/>
      <c r="I5159" s="15"/>
      <c r="J5159" s="77"/>
    </row>
    <row r="5160" spans="1:10" x14ac:dyDescent="0.2">
      <c r="A5160" s="14"/>
      <c r="B5160" s="14"/>
      <c r="C5160" s="14"/>
      <c r="D5160" s="16"/>
      <c r="E5160" s="16"/>
      <c r="F5160" s="14"/>
      <c r="G5160" s="14"/>
      <c r="H5160" s="14"/>
      <c r="I5160" s="15"/>
      <c r="J5160" s="77"/>
    </row>
    <row r="5161" spans="1:10" x14ac:dyDescent="0.2">
      <c r="A5161" s="14"/>
      <c r="B5161" s="14"/>
      <c r="C5161" s="14"/>
      <c r="D5161" s="16"/>
      <c r="E5161" s="16"/>
      <c r="F5161" s="14"/>
      <c r="G5161" s="14"/>
      <c r="H5161" s="14"/>
      <c r="I5161" s="15"/>
      <c r="J5161" s="77"/>
    </row>
    <row r="5162" spans="1:10" x14ac:dyDescent="0.2">
      <c r="A5162" s="14"/>
      <c r="B5162" s="14"/>
      <c r="C5162" s="14"/>
      <c r="D5162" s="16"/>
      <c r="E5162" s="16"/>
      <c r="F5162" s="14"/>
      <c r="G5162" s="14"/>
      <c r="H5162" s="14"/>
      <c r="I5162" s="15"/>
      <c r="J5162" s="77"/>
    </row>
    <row r="5163" spans="1:10" x14ac:dyDescent="0.2">
      <c r="A5163" s="14"/>
      <c r="B5163" s="14"/>
      <c r="C5163" s="14"/>
      <c r="D5163" s="16"/>
      <c r="E5163" s="16"/>
      <c r="F5163" s="14"/>
      <c r="G5163" s="14"/>
      <c r="H5163" s="14"/>
      <c r="I5163" s="15"/>
      <c r="J5163" s="77"/>
    </row>
    <row r="5164" spans="1:10" x14ac:dyDescent="0.2">
      <c r="A5164" s="14"/>
      <c r="B5164" s="14"/>
      <c r="C5164" s="14"/>
      <c r="D5164" s="16"/>
      <c r="E5164" s="16"/>
      <c r="F5164" s="14"/>
      <c r="G5164" s="14"/>
      <c r="H5164" s="14"/>
      <c r="I5164" s="15"/>
      <c r="J5164" s="77"/>
    </row>
    <row r="5165" spans="1:10" x14ac:dyDescent="0.2">
      <c r="A5165" s="14"/>
      <c r="B5165" s="14"/>
      <c r="C5165" s="14"/>
      <c r="D5165" s="16"/>
      <c r="E5165" s="16"/>
      <c r="F5165" s="14"/>
      <c r="G5165" s="14"/>
      <c r="H5165" s="14"/>
      <c r="I5165" s="15"/>
      <c r="J5165" s="77"/>
    </row>
    <row r="5166" spans="1:10" x14ac:dyDescent="0.2">
      <c r="A5166" s="14"/>
      <c r="B5166" s="14"/>
      <c r="C5166" s="14"/>
      <c r="D5166" s="16"/>
      <c r="E5166" s="16"/>
      <c r="F5166" s="14"/>
      <c r="G5166" s="14"/>
      <c r="H5166" s="14"/>
      <c r="I5166" s="15"/>
      <c r="J5166" s="77"/>
    </row>
    <row r="5167" spans="1:10" x14ac:dyDescent="0.2">
      <c r="A5167" s="14"/>
      <c r="B5167" s="14"/>
      <c r="C5167" s="14"/>
      <c r="D5167" s="16"/>
      <c r="E5167" s="16"/>
      <c r="F5167" s="14"/>
      <c r="G5167" s="14"/>
      <c r="H5167" s="14"/>
      <c r="I5167" s="15"/>
      <c r="J5167" s="77"/>
    </row>
    <row r="5168" spans="1:10" x14ac:dyDescent="0.2">
      <c r="A5168" s="14"/>
      <c r="B5168" s="14"/>
      <c r="C5168" s="14"/>
      <c r="D5168" s="16"/>
      <c r="E5168" s="16"/>
      <c r="F5168" s="14"/>
      <c r="G5168" s="14"/>
      <c r="H5168" s="14"/>
      <c r="I5168" s="15"/>
      <c r="J5168" s="77"/>
    </row>
    <row r="5169" spans="1:10" x14ac:dyDescent="0.2">
      <c r="A5169" s="14"/>
      <c r="B5169" s="14"/>
      <c r="C5169" s="14"/>
      <c r="D5169" s="16"/>
      <c r="E5169" s="16"/>
      <c r="F5169" s="14"/>
      <c r="G5169" s="14"/>
      <c r="H5169" s="14"/>
      <c r="I5169" s="15"/>
      <c r="J5169" s="77"/>
    </row>
    <row r="5170" spans="1:10" x14ac:dyDescent="0.2">
      <c r="A5170" s="14"/>
      <c r="B5170" s="14"/>
      <c r="C5170" s="14"/>
      <c r="D5170" s="16"/>
      <c r="E5170" s="16"/>
      <c r="F5170" s="14"/>
      <c r="G5170" s="14"/>
      <c r="H5170" s="14"/>
      <c r="I5170" s="15"/>
      <c r="J5170" s="77"/>
    </row>
    <row r="5171" spans="1:10" x14ac:dyDescent="0.2">
      <c r="A5171" s="14"/>
      <c r="B5171" s="14"/>
      <c r="C5171" s="14"/>
      <c r="D5171" s="16"/>
      <c r="E5171" s="16"/>
      <c r="F5171" s="14"/>
      <c r="G5171" s="14"/>
      <c r="H5171" s="14"/>
      <c r="I5171" s="15"/>
      <c r="J5171" s="77"/>
    </row>
    <row r="5172" spans="1:10" x14ac:dyDescent="0.2">
      <c r="A5172" s="14"/>
      <c r="B5172" s="14"/>
      <c r="C5172" s="14"/>
      <c r="D5172" s="16"/>
      <c r="E5172" s="16"/>
      <c r="F5172" s="14"/>
      <c r="G5172" s="14"/>
      <c r="H5172" s="14"/>
      <c r="I5172" s="15"/>
      <c r="J5172" s="77"/>
    </row>
    <row r="5173" spans="1:10" x14ac:dyDescent="0.2">
      <c r="A5173" s="14"/>
      <c r="B5173" s="14"/>
      <c r="C5173" s="14"/>
      <c r="D5173" s="16"/>
      <c r="E5173" s="16"/>
      <c r="F5173" s="14"/>
      <c r="G5173" s="14"/>
      <c r="H5173" s="14"/>
      <c r="I5173" s="15"/>
      <c r="J5173" s="77"/>
    </row>
    <row r="5174" spans="1:10" x14ac:dyDescent="0.2">
      <c r="A5174" s="14"/>
      <c r="B5174" s="14"/>
      <c r="C5174" s="14"/>
      <c r="D5174" s="16"/>
      <c r="E5174" s="16"/>
      <c r="F5174" s="14"/>
      <c r="G5174" s="14"/>
      <c r="H5174" s="14"/>
      <c r="I5174" s="15"/>
      <c r="J5174" s="77"/>
    </row>
    <row r="5175" spans="1:10" x14ac:dyDescent="0.2">
      <c r="A5175" s="14"/>
      <c r="B5175" s="14"/>
      <c r="C5175" s="14"/>
      <c r="D5175" s="16"/>
      <c r="E5175" s="16"/>
      <c r="F5175" s="14"/>
      <c r="G5175" s="14"/>
      <c r="H5175" s="14"/>
      <c r="I5175" s="15"/>
      <c r="J5175" s="77"/>
    </row>
    <row r="5176" spans="1:10" x14ac:dyDescent="0.2">
      <c r="A5176" s="14"/>
      <c r="B5176" s="14"/>
      <c r="C5176" s="14"/>
      <c r="D5176" s="16"/>
      <c r="E5176" s="16"/>
      <c r="F5176" s="14"/>
      <c r="G5176" s="14"/>
      <c r="H5176" s="14"/>
      <c r="I5176" s="15"/>
      <c r="J5176" s="77"/>
    </row>
    <row r="5177" spans="1:10" x14ac:dyDescent="0.2">
      <c r="A5177" s="14"/>
      <c r="B5177" s="14"/>
      <c r="C5177" s="14"/>
      <c r="D5177" s="16"/>
      <c r="E5177" s="16"/>
      <c r="F5177" s="14"/>
      <c r="G5177" s="14"/>
      <c r="H5177" s="14"/>
      <c r="I5177" s="15"/>
      <c r="J5177" s="77"/>
    </row>
    <row r="5178" spans="1:10" x14ac:dyDescent="0.2">
      <c r="A5178" s="14"/>
      <c r="B5178" s="14"/>
      <c r="C5178" s="14"/>
      <c r="D5178" s="16"/>
      <c r="E5178" s="16"/>
      <c r="F5178" s="14"/>
      <c r="G5178" s="14"/>
      <c r="H5178" s="14"/>
      <c r="I5178" s="15"/>
      <c r="J5178" s="77"/>
    </row>
    <row r="5179" spans="1:10" x14ac:dyDescent="0.2">
      <c r="A5179" s="14"/>
      <c r="B5179" s="14"/>
      <c r="C5179" s="14"/>
      <c r="D5179" s="16"/>
      <c r="E5179" s="16"/>
      <c r="F5179" s="14"/>
      <c r="G5179" s="14"/>
      <c r="H5179" s="14"/>
      <c r="I5179" s="15"/>
      <c r="J5179" s="77"/>
    </row>
    <row r="5180" spans="1:10" x14ac:dyDescent="0.2">
      <c r="A5180" s="14"/>
      <c r="B5180" s="14"/>
      <c r="C5180" s="14"/>
      <c r="D5180" s="16"/>
      <c r="E5180" s="16"/>
      <c r="F5180" s="14"/>
      <c r="G5180" s="14"/>
      <c r="H5180" s="14"/>
      <c r="I5180" s="15"/>
      <c r="J5180" s="77"/>
    </row>
    <row r="5181" spans="1:10" x14ac:dyDescent="0.2">
      <c r="A5181" s="14"/>
      <c r="B5181" s="14"/>
      <c r="C5181" s="14"/>
      <c r="D5181" s="16"/>
      <c r="E5181" s="16"/>
      <c r="F5181" s="14"/>
      <c r="G5181" s="14"/>
      <c r="H5181" s="14"/>
      <c r="I5181" s="15"/>
      <c r="J5181" s="77"/>
    </row>
    <row r="5182" spans="1:10" x14ac:dyDescent="0.2">
      <c r="A5182" s="14"/>
      <c r="B5182" s="14"/>
      <c r="C5182" s="14"/>
      <c r="D5182" s="16"/>
      <c r="E5182" s="16"/>
      <c r="F5182" s="14"/>
      <c r="G5182" s="14"/>
      <c r="H5182" s="14"/>
      <c r="I5182" s="15"/>
      <c r="J5182" s="77"/>
    </row>
    <row r="5183" spans="1:10" x14ac:dyDescent="0.2">
      <c r="A5183" s="14"/>
      <c r="B5183" s="14"/>
      <c r="C5183" s="14"/>
      <c r="D5183" s="16"/>
      <c r="E5183" s="16"/>
      <c r="F5183" s="14"/>
      <c r="G5183" s="14"/>
      <c r="H5183" s="14"/>
      <c r="I5183" s="15"/>
      <c r="J5183" s="77"/>
    </row>
    <row r="5184" spans="1:10" x14ac:dyDescent="0.2">
      <c r="A5184" s="14"/>
      <c r="B5184" s="14"/>
      <c r="C5184" s="14"/>
      <c r="D5184" s="16"/>
      <c r="E5184" s="16"/>
      <c r="F5184" s="14"/>
      <c r="G5184" s="14"/>
      <c r="H5184" s="14"/>
      <c r="I5184" s="15"/>
      <c r="J5184" s="77"/>
    </row>
    <row r="5185" spans="1:10" x14ac:dyDescent="0.2">
      <c r="A5185" s="14"/>
      <c r="B5185" s="14"/>
      <c r="C5185" s="14"/>
      <c r="D5185" s="16"/>
      <c r="E5185" s="16"/>
      <c r="F5185" s="14"/>
      <c r="G5185" s="14"/>
      <c r="H5185" s="14"/>
      <c r="I5185" s="15"/>
      <c r="J5185" s="77"/>
    </row>
    <row r="5186" spans="1:10" x14ac:dyDescent="0.2">
      <c r="A5186" s="14"/>
      <c r="B5186" s="14"/>
      <c r="C5186" s="14"/>
      <c r="D5186" s="16"/>
      <c r="E5186" s="16"/>
      <c r="F5186" s="14"/>
      <c r="G5186" s="14"/>
      <c r="H5186" s="14"/>
      <c r="I5186" s="15"/>
      <c r="J5186" s="77"/>
    </row>
    <row r="5187" spans="1:10" x14ac:dyDescent="0.2">
      <c r="A5187" s="14"/>
      <c r="B5187" s="14"/>
      <c r="C5187" s="14"/>
      <c r="D5187" s="16"/>
      <c r="E5187" s="16"/>
      <c r="F5187" s="14"/>
      <c r="G5187" s="14"/>
      <c r="H5187" s="14"/>
      <c r="I5187" s="15"/>
      <c r="J5187" s="77"/>
    </row>
    <row r="5188" spans="1:10" x14ac:dyDescent="0.2">
      <c r="A5188" s="14"/>
      <c r="B5188" s="14"/>
      <c r="C5188" s="14"/>
      <c r="D5188" s="16"/>
      <c r="E5188" s="16"/>
      <c r="F5188" s="14"/>
      <c r="G5188" s="14"/>
      <c r="H5188" s="14"/>
      <c r="I5188" s="15"/>
      <c r="J5188" s="77"/>
    </row>
    <row r="5189" spans="1:10" x14ac:dyDescent="0.2">
      <c r="A5189" s="14"/>
      <c r="B5189" s="14"/>
      <c r="C5189" s="14"/>
      <c r="D5189" s="16"/>
      <c r="E5189" s="16"/>
      <c r="F5189" s="14"/>
      <c r="G5189" s="14"/>
      <c r="H5189" s="14"/>
      <c r="I5189" s="15"/>
      <c r="J5189" s="77"/>
    </row>
    <row r="5190" spans="1:10" x14ac:dyDescent="0.2">
      <c r="A5190" s="14"/>
      <c r="B5190" s="14"/>
      <c r="C5190" s="14"/>
      <c r="D5190" s="16"/>
      <c r="E5190" s="16"/>
      <c r="F5190" s="14"/>
      <c r="G5190" s="14"/>
      <c r="H5190" s="14"/>
      <c r="I5190" s="15"/>
      <c r="J5190" s="77"/>
    </row>
    <row r="5191" spans="1:10" x14ac:dyDescent="0.2">
      <c r="A5191" s="14"/>
      <c r="B5191" s="14"/>
      <c r="C5191" s="14"/>
      <c r="D5191" s="16"/>
      <c r="E5191" s="16"/>
      <c r="F5191" s="14"/>
      <c r="G5191" s="14"/>
      <c r="H5191" s="14"/>
      <c r="I5191" s="15"/>
      <c r="J5191" s="77"/>
    </row>
    <row r="5192" spans="1:10" x14ac:dyDescent="0.2">
      <c r="A5192" s="14"/>
      <c r="B5192" s="14"/>
      <c r="C5192" s="14"/>
      <c r="D5192" s="16"/>
      <c r="E5192" s="16"/>
      <c r="F5192" s="14"/>
      <c r="G5192" s="14"/>
      <c r="H5192" s="14"/>
      <c r="I5192" s="15"/>
      <c r="J5192" s="77"/>
    </row>
    <row r="5193" spans="1:10" x14ac:dyDescent="0.2">
      <c r="A5193" s="14"/>
      <c r="B5193" s="14"/>
      <c r="C5193" s="14"/>
      <c r="D5193" s="16"/>
      <c r="E5193" s="16"/>
      <c r="F5193" s="14"/>
      <c r="G5193" s="14"/>
      <c r="H5193" s="14"/>
      <c r="I5193" s="15"/>
      <c r="J5193" s="77"/>
    </row>
    <row r="5194" spans="1:10" x14ac:dyDescent="0.2">
      <c r="A5194" s="14"/>
      <c r="B5194" s="14"/>
      <c r="C5194" s="14"/>
      <c r="D5194" s="16"/>
      <c r="E5194" s="16"/>
      <c r="F5194" s="14"/>
      <c r="G5194" s="14"/>
      <c r="H5194" s="14"/>
      <c r="I5194" s="15"/>
      <c r="J5194" s="77"/>
    </row>
    <row r="5195" spans="1:10" x14ac:dyDescent="0.2">
      <c r="A5195" s="14"/>
      <c r="B5195" s="14"/>
      <c r="C5195" s="14"/>
      <c r="D5195" s="16"/>
      <c r="E5195" s="16"/>
      <c r="F5195" s="14"/>
      <c r="G5195" s="14"/>
      <c r="H5195" s="14"/>
      <c r="I5195" s="15"/>
      <c r="J5195" s="77"/>
    </row>
    <row r="5196" spans="1:10" x14ac:dyDescent="0.2">
      <c r="A5196" s="14"/>
      <c r="B5196" s="14"/>
      <c r="C5196" s="14"/>
      <c r="D5196" s="16"/>
      <c r="E5196" s="16"/>
      <c r="F5196" s="14"/>
      <c r="G5196" s="14"/>
      <c r="H5196" s="14"/>
      <c r="I5196" s="15"/>
      <c r="J5196" s="77"/>
    </row>
    <row r="5197" spans="1:10" x14ac:dyDescent="0.2">
      <c r="A5197" s="14"/>
      <c r="B5197" s="14"/>
      <c r="C5197" s="14"/>
      <c r="D5197" s="16"/>
      <c r="E5197" s="16"/>
      <c r="F5197" s="14"/>
      <c r="G5197" s="14"/>
      <c r="H5197" s="14"/>
      <c r="I5197" s="15"/>
      <c r="J5197" s="77"/>
    </row>
    <row r="5198" spans="1:10" x14ac:dyDescent="0.2">
      <c r="A5198" s="14"/>
      <c r="B5198" s="14"/>
      <c r="C5198" s="14"/>
      <c r="D5198" s="16"/>
      <c r="E5198" s="16"/>
      <c r="F5198" s="14"/>
      <c r="G5198" s="14"/>
      <c r="H5198" s="14"/>
      <c r="I5198" s="15"/>
      <c r="J5198" s="77"/>
    </row>
    <row r="5199" spans="1:10" x14ac:dyDescent="0.2">
      <c r="A5199" s="14"/>
      <c r="B5199" s="14"/>
      <c r="C5199" s="14"/>
      <c r="D5199" s="16"/>
      <c r="E5199" s="16"/>
      <c r="F5199" s="14"/>
      <c r="G5199" s="14"/>
      <c r="H5199" s="14"/>
      <c r="I5199" s="15"/>
      <c r="J5199" s="77"/>
    </row>
    <row r="5200" spans="1:10" x14ac:dyDescent="0.2">
      <c r="A5200" s="14"/>
      <c r="B5200" s="14"/>
      <c r="C5200" s="14"/>
      <c r="D5200" s="16"/>
      <c r="E5200" s="16"/>
      <c r="F5200" s="14"/>
      <c r="G5200" s="14"/>
      <c r="H5200" s="14"/>
      <c r="I5200" s="15"/>
      <c r="J5200" s="77"/>
    </row>
    <row r="5201" spans="1:10" x14ac:dyDescent="0.2">
      <c r="A5201" s="14"/>
      <c r="B5201" s="14"/>
      <c r="C5201" s="14"/>
      <c r="D5201" s="16"/>
      <c r="E5201" s="16"/>
      <c r="F5201" s="14"/>
      <c r="G5201" s="14"/>
      <c r="H5201" s="14"/>
      <c r="I5201" s="15"/>
      <c r="J5201" s="77"/>
    </row>
    <row r="5202" spans="1:10" x14ac:dyDescent="0.2">
      <c r="A5202" s="14"/>
      <c r="B5202" s="14"/>
      <c r="C5202" s="14"/>
      <c r="D5202" s="16"/>
      <c r="E5202" s="16"/>
      <c r="F5202" s="14"/>
      <c r="G5202" s="14"/>
      <c r="H5202" s="14"/>
      <c r="I5202" s="15"/>
      <c r="J5202" s="77"/>
    </row>
    <row r="5203" spans="1:10" x14ac:dyDescent="0.2">
      <c r="A5203" s="14"/>
      <c r="B5203" s="14"/>
      <c r="C5203" s="14"/>
      <c r="D5203" s="16"/>
      <c r="E5203" s="16"/>
      <c r="F5203" s="14"/>
      <c r="G5203" s="14"/>
      <c r="H5203" s="14"/>
      <c r="I5203" s="15"/>
      <c r="J5203" s="77"/>
    </row>
    <row r="5204" spans="1:10" x14ac:dyDescent="0.2">
      <c r="A5204" s="14"/>
      <c r="B5204" s="14"/>
      <c r="C5204" s="14"/>
      <c r="D5204" s="16"/>
      <c r="E5204" s="16"/>
      <c r="F5204" s="14"/>
      <c r="G5204" s="14"/>
      <c r="H5204" s="14"/>
      <c r="I5204" s="15"/>
      <c r="J5204" s="77"/>
    </row>
    <row r="5205" spans="1:10" x14ac:dyDescent="0.2">
      <c r="A5205" s="14"/>
      <c r="B5205" s="14"/>
      <c r="C5205" s="14"/>
      <c r="D5205" s="16"/>
      <c r="E5205" s="16"/>
      <c r="F5205" s="14"/>
      <c r="G5205" s="14"/>
      <c r="H5205" s="14"/>
      <c r="I5205" s="15"/>
      <c r="J5205" s="77"/>
    </row>
    <row r="5206" spans="1:10" x14ac:dyDescent="0.2">
      <c r="A5206" s="14"/>
      <c r="B5206" s="14"/>
      <c r="C5206" s="14"/>
      <c r="D5206" s="16"/>
      <c r="E5206" s="16"/>
      <c r="F5206" s="14"/>
      <c r="G5206" s="14"/>
      <c r="H5206" s="14"/>
      <c r="I5206" s="15"/>
      <c r="J5206" s="77"/>
    </row>
    <row r="5207" spans="1:10" x14ac:dyDescent="0.2">
      <c r="A5207" s="14"/>
      <c r="B5207" s="14"/>
      <c r="C5207" s="14"/>
      <c r="D5207" s="16"/>
      <c r="E5207" s="16"/>
      <c r="F5207" s="14"/>
      <c r="G5207" s="14"/>
      <c r="H5207" s="14"/>
      <c r="I5207" s="15"/>
      <c r="J5207" s="77"/>
    </row>
    <row r="5208" spans="1:10" x14ac:dyDescent="0.2">
      <c r="A5208" s="14"/>
      <c r="B5208" s="14"/>
      <c r="C5208" s="14"/>
      <c r="D5208" s="16"/>
      <c r="E5208" s="16"/>
      <c r="F5208" s="14"/>
      <c r="G5208" s="14"/>
      <c r="H5208" s="14"/>
      <c r="I5208" s="15"/>
      <c r="J5208" s="77"/>
    </row>
    <row r="5209" spans="1:10" x14ac:dyDescent="0.2">
      <c r="A5209" s="14"/>
      <c r="B5209" s="14"/>
      <c r="C5209" s="14"/>
      <c r="D5209" s="16"/>
      <c r="E5209" s="16"/>
      <c r="F5209" s="14"/>
      <c r="G5209" s="14"/>
      <c r="H5209" s="14"/>
      <c r="I5209" s="15"/>
      <c r="J5209" s="77"/>
    </row>
    <row r="5210" spans="1:10" x14ac:dyDescent="0.2">
      <c r="A5210" s="14"/>
      <c r="B5210" s="14"/>
      <c r="C5210" s="14"/>
      <c r="D5210" s="16"/>
      <c r="E5210" s="16"/>
      <c r="F5210" s="14"/>
      <c r="G5210" s="14"/>
      <c r="H5210" s="14"/>
      <c r="I5210" s="15"/>
      <c r="J5210" s="77"/>
    </row>
    <row r="5211" spans="1:10" x14ac:dyDescent="0.2">
      <c r="A5211" s="14"/>
      <c r="B5211" s="14"/>
      <c r="C5211" s="14"/>
      <c r="D5211" s="16"/>
      <c r="E5211" s="16"/>
      <c r="F5211" s="14"/>
      <c r="G5211" s="14"/>
      <c r="H5211" s="14"/>
      <c r="I5211" s="15"/>
      <c r="J5211" s="77"/>
    </row>
    <row r="5212" spans="1:10" x14ac:dyDescent="0.2">
      <c r="A5212" s="14"/>
      <c r="B5212" s="14"/>
      <c r="C5212" s="14"/>
      <c r="D5212" s="16"/>
      <c r="E5212" s="16"/>
      <c r="F5212" s="14"/>
      <c r="G5212" s="14"/>
      <c r="H5212" s="14"/>
      <c r="I5212" s="15"/>
      <c r="J5212" s="77"/>
    </row>
    <row r="5213" spans="1:10" x14ac:dyDescent="0.2">
      <c r="A5213" s="14"/>
      <c r="B5213" s="14"/>
      <c r="C5213" s="14"/>
      <c r="D5213" s="16"/>
      <c r="E5213" s="16"/>
      <c r="F5213" s="14"/>
      <c r="G5213" s="14"/>
      <c r="H5213" s="14"/>
      <c r="I5213" s="15"/>
      <c r="J5213" s="77"/>
    </row>
    <row r="5214" spans="1:10" x14ac:dyDescent="0.2">
      <c r="A5214" s="14"/>
      <c r="B5214" s="14"/>
      <c r="C5214" s="14"/>
      <c r="D5214" s="16"/>
      <c r="E5214" s="16"/>
      <c r="F5214" s="14"/>
      <c r="G5214" s="14"/>
      <c r="H5214" s="14"/>
      <c r="I5214" s="15"/>
      <c r="J5214" s="77"/>
    </row>
    <row r="5215" spans="1:10" x14ac:dyDescent="0.2">
      <c r="A5215" s="14"/>
      <c r="B5215" s="14"/>
      <c r="C5215" s="14"/>
      <c r="D5215" s="16"/>
      <c r="E5215" s="16"/>
      <c r="F5215" s="14"/>
      <c r="G5215" s="14"/>
      <c r="H5215" s="14"/>
      <c r="I5215" s="15"/>
      <c r="J5215" s="77"/>
    </row>
    <row r="5216" spans="1:10" x14ac:dyDescent="0.2">
      <c r="A5216" s="14"/>
      <c r="B5216" s="14"/>
      <c r="C5216" s="14"/>
      <c r="D5216" s="16"/>
      <c r="E5216" s="16"/>
      <c r="F5216" s="14"/>
      <c r="G5216" s="14"/>
      <c r="H5216" s="14"/>
      <c r="I5216" s="15"/>
      <c r="J5216" s="77"/>
    </row>
    <row r="5217" spans="1:10" x14ac:dyDescent="0.2">
      <c r="A5217" s="14"/>
      <c r="B5217" s="14"/>
      <c r="C5217" s="14"/>
      <c r="D5217" s="16"/>
      <c r="E5217" s="16"/>
      <c r="F5217" s="14"/>
      <c r="G5217" s="14"/>
      <c r="H5217" s="14"/>
      <c r="I5217" s="15"/>
      <c r="J5217" s="77"/>
    </row>
    <row r="5218" spans="1:10" x14ac:dyDescent="0.2">
      <c r="A5218" s="14"/>
      <c r="B5218" s="14"/>
      <c r="C5218" s="14"/>
      <c r="D5218" s="16"/>
      <c r="E5218" s="16"/>
      <c r="F5218" s="14"/>
      <c r="G5218" s="14"/>
      <c r="H5218" s="14"/>
      <c r="I5218" s="15"/>
      <c r="J5218" s="77"/>
    </row>
    <row r="5219" spans="1:10" x14ac:dyDescent="0.2">
      <c r="A5219" s="14"/>
      <c r="B5219" s="14"/>
      <c r="C5219" s="14"/>
      <c r="D5219" s="16"/>
      <c r="E5219" s="16"/>
      <c r="F5219" s="14"/>
      <c r="G5219" s="14"/>
      <c r="H5219" s="14"/>
      <c r="I5219" s="15"/>
      <c r="J5219" s="77"/>
    </row>
    <row r="5220" spans="1:10" x14ac:dyDescent="0.2">
      <c r="A5220" s="14"/>
      <c r="B5220" s="14"/>
      <c r="C5220" s="14"/>
      <c r="D5220" s="16"/>
      <c r="E5220" s="16"/>
      <c r="F5220" s="14"/>
      <c r="G5220" s="14"/>
      <c r="H5220" s="14"/>
      <c r="I5220" s="15"/>
      <c r="J5220" s="77"/>
    </row>
    <row r="5221" spans="1:10" x14ac:dyDescent="0.2">
      <c r="A5221" s="14"/>
      <c r="B5221" s="14"/>
      <c r="C5221" s="14"/>
      <c r="D5221" s="16"/>
      <c r="E5221" s="16"/>
      <c r="F5221" s="14"/>
      <c r="G5221" s="14"/>
      <c r="H5221" s="14"/>
      <c r="I5221" s="15"/>
      <c r="J5221" s="77"/>
    </row>
    <row r="5222" spans="1:10" x14ac:dyDescent="0.2">
      <c r="A5222" s="14"/>
      <c r="B5222" s="14"/>
      <c r="C5222" s="14"/>
      <c r="D5222" s="16"/>
      <c r="E5222" s="16"/>
      <c r="F5222" s="14"/>
      <c r="G5222" s="14"/>
      <c r="H5222" s="14"/>
      <c r="I5222" s="15"/>
      <c r="J5222" s="77"/>
    </row>
    <row r="5223" spans="1:10" x14ac:dyDescent="0.2">
      <c r="A5223" s="14"/>
      <c r="B5223" s="14"/>
      <c r="C5223" s="14"/>
      <c r="D5223" s="16"/>
      <c r="E5223" s="16"/>
      <c r="F5223" s="14"/>
      <c r="G5223" s="14"/>
      <c r="H5223" s="14"/>
      <c r="I5223" s="15"/>
      <c r="J5223" s="77"/>
    </row>
    <row r="5224" spans="1:10" x14ac:dyDescent="0.2">
      <c r="A5224" s="14"/>
      <c r="B5224" s="14"/>
      <c r="C5224" s="14"/>
      <c r="D5224" s="16"/>
      <c r="E5224" s="16"/>
      <c r="F5224" s="14"/>
      <c r="G5224" s="14"/>
      <c r="H5224" s="14"/>
      <c r="I5224" s="15"/>
      <c r="J5224" s="77"/>
    </row>
    <row r="5225" spans="1:10" x14ac:dyDescent="0.2">
      <c r="A5225" s="14"/>
      <c r="B5225" s="14"/>
      <c r="C5225" s="14"/>
      <c r="D5225" s="16"/>
      <c r="E5225" s="16"/>
      <c r="F5225" s="14"/>
      <c r="G5225" s="14"/>
      <c r="H5225" s="14"/>
      <c r="I5225" s="15"/>
      <c r="J5225" s="77"/>
    </row>
    <row r="5226" spans="1:10" x14ac:dyDescent="0.2">
      <c r="A5226" s="14"/>
      <c r="B5226" s="14"/>
      <c r="C5226" s="14"/>
      <c r="D5226" s="16"/>
      <c r="E5226" s="16"/>
      <c r="F5226" s="14"/>
      <c r="G5226" s="14"/>
      <c r="H5226" s="14"/>
      <c r="I5226" s="15"/>
      <c r="J5226" s="77"/>
    </row>
    <row r="5227" spans="1:10" x14ac:dyDescent="0.2">
      <c r="A5227" s="14"/>
      <c r="B5227" s="14"/>
      <c r="C5227" s="14"/>
      <c r="D5227" s="16"/>
      <c r="E5227" s="16"/>
      <c r="F5227" s="14"/>
      <c r="G5227" s="14"/>
      <c r="H5227" s="14"/>
      <c r="I5227" s="15"/>
      <c r="J5227" s="77"/>
    </row>
    <row r="5228" spans="1:10" x14ac:dyDescent="0.2">
      <c r="A5228" s="14"/>
      <c r="B5228" s="14"/>
      <c r="C5228" s="14"/>
      <c r="D5228" s="16"/>
      <c r="E5228" s="16"/>
      <c r="F5228" s="14"/>
      <c r="G5228" s="14"/>
      <c r="H5228" s="14"/>
      <c r="I5228" s="15"/>
      <c r="J5228" s="77"/>
    </row>
    <row r="5229" spans="1:10" x14ac:dyDescent="0.2">
      <c r="A5229" s="14"/>
      <c r="B5229" s="14"/>
      <c r="C5229" s="14"/>
      <c r="D5229" s="16"/>
      <c r="E5229" s="16"/>
      <c r="F5229" s="14"/>
      <c r="G5229" s="14"/>
      <c r="H5229" s="14"/>
      <c r="I5229" s="15"/>
      <c r="J5229" s="77"/>
    </row>
    <row r="5230" spans="1:10" x14ac:dyDescent="0.2">
      <c r="A5230" s="14"/>
      <c r="B5230" s="14"/>
      <c r="C5230" s="14"/>
      <c r="D5230" s="16"/>
      <c r="E5230" s="16"/>
      <c r="F5230" s="14"/>
      <c r="G5230" s="14"/>
      <c r="H5230" s="14"/>
      <c r="I5230" s="15"/>
      <c r="J5230" s="77"/>
    </row>
    <row r="5231" spans="1:10" x14ac:dyDescent="0.2">
      <c r="A5231" s="14"/>
      <c r="B5231" s="14"/>
      <c r="C5231" s="14"/>
      <c r="D5231" s="16"/>
      <c r="E5231" s="16"/>
      <c r="F5231" s="14"/>
      <c r="G5231" s="14"/>
      <c r="H5231" s="14"/>
      <c r="I5231" s="15"/>
      <c r="J5231" s="77"/>
    </row>
    <row r="5232" spans="1:10" x14ac:dyDescent="0.2">
      <c r="A5232" s="14"/>
      <c r="B5232" s="14"/>
      <c r="C5232" s="14"/>
      <c r="D5232" s="16"/>
      <c r="E5232" s="16"/>
      <c r="F5232" s="14"/>
      <c r="G5232" s="14"/>
      <c r="H5232" s="14"/>
      <c r="I5232" s="15"/>
      <c r="J5232" s="77"/>
    </row>
    <row r="5233" spans="1:10" x14ac:dyDescent="0.2">
      <c r="A5233" s="14"/>
      <c r="B5233" s="14"/>
      <c r="C5233" s="14"/>
      <c r="D5233" s="16"/>
      <c r="E5233" s="16"/>
      <c r="F5233" s="14"/>
      <c r="G5233" s="14"/>
      <c r="H5233" s="14"/>
      <c r="I5233" s="15"/>
      <c r="J5233" s="77"/>
    </row>
    <row r="5234" spans="1:10" x14ac:dyDescent="0.2">
      <c r="A5234" s="14"/>
      <c r="B5234" s="14"/>
      <c r="C5234" s="14"/>
      <c r="D5234" s="16"/>
      <c r="E5234" s="16"/>
      <c r="F5234" s="14"/>
      <c r="G5234" s="14"/>
      <c r="H5234" s="14"/>
      <c r="I5234" s="15"/>
      <c r="J5234" s="77"/>
    </row>
    <row r="5235" spans="1:10" x14ac:dyDescent="0.2">
      <c r="A5235" s="14"/>
      <c r="B5235" s="14"/>
      <c r="C5235" s="14"/>
      <c r="D5235" s="16"/>
      <c r="E5235" s="16"/>
      <c r="F5235" s="14"/>
      <c r="G5235" s="14"/>
      <c r="H5235" s="14"/>
      <c r="I5235" s="15"/>
      <c r="J5235" s="77"/>
    </row>
    <row r="5236" spans="1:10" x14ac:dyDescent="0.2">
      <c r="A5236" s="14"/>
      <c r="B5236" s="14"/>
      <c r="C5236" s="14"/>
      <c r="D5236" s="16"/>
      <c r="E5236" s="16"/>
      <c r="F5236" s="14"/>
      <c r="G5236" s="14"/>
      <c r="H5236" s="14"/>
      <c r="I5236" s="15"/>
      <c r="J5236" s="77"/>
    </row>
    <row r="5237" spans="1:10" x14ac:dyDescent="0.2">
      <c r="A5237" s="14"/>
      <c r="B5237" s="14"/>
      <c r="C5237" s="14"/>
      <c r="D5237" s="16"/>
      <c r="E5237" s="16"/>
      <c r="F5237" s="14"/>
      <c r="G5237" s="14"/>
      <c r="H5237" s="14"/>
      <c r="I5237" s="15"/>
      <c r="J5237" s="77"/>
    </row>
    <row r="5238" spans="1:10" x14ac:dyDescent="0.2">
      <c r="A5238" s="14"/>
      <c r="B5238" s="14"/>
      <c r="C5238" s="14"/>
      <c r="D5238" s="16"/>
      <c r="E5238" s="16"/>
      <c r="F5238" s="14"/>
      <c r="G5238" s="14"/>
      <c r="H5238" s="14"/>
      <c r="I5238" s="15"/>
      <c r="J5238" s="77"/>
    </row>
    <row r="5239" spans="1:10" x14ac:dyDescent="0.2">
      <c r="A5239" s="14"/>
      <c r="B5239" s="14"/>
      <c r="C5239" s="14"/>
      <c r="D5239" s="16"/>
      <c r="E5239" s="16"/>
      <c r="F5239" s="14"/>
      <c r="G5239" s="14"/>
      <c r="H5239" s="14"/>
      <c r="I5239" s="15"/>
      <c r="J5239" s="77"/>
    </row>
    <row r="5240" spans="1:10" x14ac:dyDescent="0.2">
      <c r="A5240" s="14"/>
      <c r="B5240" s="14"/>
      <c r="C5240" s="14"/>
      <c r="D5240" s="16"/>
      <c r="E5240" s="16"/>
      <c r="F5240" s="14"/>
      <c r="G5240" s="14"/>
      <c r="H5240" s="14"/>
      <c r="I5240" s="15"/>
      <c r="J5240" s="77"/>
    </row>
    <row r="5241" spans="1:10" x14ac:dyDescent="0.2">
      <c r="A5241" s="14"/>
      <c r="B5241" s="14"/>
      <c r="C5241" s="14"/>
      <c r="D5241" s="16"/>
      <c r="E5241" s="16"/>
      <c r="F5241" s="14"/>
      <c r="G5241" s="14"/>
      <c r="H5241" s="14"/>
      <c r="I5241" s="15"/>
      <c r="J5241" s="77"/>
    </row>
    <row r="5242" spans="1:10" x14ac:dyDescent="0.2">
      <c r="A5242" s="14"/>
      <c r="B5242" s="14"/>
      <c r="C5242" s="14"/>
      <c r="D5242" s="16"/>
      <c r="E5242" s="16"/>
      <c r="F5242" s="14"/>
      <c r="G5242" s="14"/>
      <c r="H5242" s="14"/>
      <c r="I5242" s="15"/>
      <c r="J5242" s="77"/>
    </row>
    <row r="5243" spans="1:10" x14ac:dyDescent="0.2">
      <c r="A5243" s="14"/>
      <c r="B5243" s="14"/>
      <c r="C5243" s="14"/>
      <c r="D5243" s="16"/>
      <c r="E5243" s="16"/>
      <c r="F5243" s="14"/>
      <c r="G5243" s="14"/>
      <c r="H5243" s="14"/>
      <c r="I5243" s="15"/>
      <c r="J5243" s="77"/>
    </row>
    <row r="5244" spans="1:10" x14ac:dyDescent="0.2">
      <c r="A5244" s="14"/>
      <c r="B5244" s="14"/>
      <c r="C5244" s="14"/>
      <c r="D5244" s="16"/>
      <c r="E5244" s="16"/>
      <c r="F5244" s="14"/>
      <c r="G5244" s="14"/>
      <c r="H5244" s="14"/>
      <c r="I5244" s="15"/>
      <c r="J5244" s="77"/>
    </row>
    <row r="5245" spans="1:10" x14ac:dyDescent="0.2">
      <c r="A5245" s="14"/>
      <c r="B5245" s="14"/>
      <c r="C5245" s="14"/>
      <c r="D5245" s="16"/>
      <c r="E5245" s="16"/>
      <c r="F5245" s="14"/>
      <c r="G5245" s="14"/>
      <c r="H5245" s="14"/>
      <c r="I5245" s="15"/>
      <c r="J5245" s="77"/>
    </row>
    <row r="5246" spans="1:10" x14ac:dyDescent="0.2">
      <c r="A5246" s="14"/>
      <c r="B5246" s="14"/>
      <c r="C5246" s="14"/>
      <c r="D5246" s="16"/>
      <c r="E5246" s="16"/>
      <c r="F5246" s="14"/>
      <c r="G5246" s="14"/>
      <c r="H5246" s="14"/>
      <c r="I5246" s="15"/>
      <c r="J5246" s="77"/>
    </row>
    <row r="5247" spans="1:10" x14ac:dyDescent="0.2">
      <c r="A5247" s="14"/>
      <c r="B5247" s="14"/>
      <c r="C5247" s="14"/>
      <c r="D5247" s="16"/>
      <c r="E5247" s="16"/>
      <c r="F5247" s="14"/>
      <c r="G5247" s="14"/>
      <c r="H5247" s="14"/>
      <c r="I5247" s="15"/>
      <c r="J5247" s="77"/>
    </row>
    <row r="5248" spans="1:10" x14ac:dyDescent="0.2">
      <c r="A5248" s="14"/>
      <c r="B5248" s="14"/>
      <c r="C5248" s="14"/>
      <c r="D5248" s="16"/>
      <c r="E5248" s="16"/>
      <c r="F5248" s="14"/>
      <c r="G5248" s="14"/>
      <c r="H5248" s="14"/>
      <c r="I5248" s="15"/>
      <c r="J5248" s="77"/>
    </row>
    <row r="5249" spans="1:10" x14ac:dyDescent="0.2">
      <c r="A5249" s="14"/>
      <c r="B5249" s="14"/>
      <c r="C5249" s="14"/>
      <c r="D5249" s="16"/>
      <c r="E5249" s="16"/>
      <c r="F5249" s="14"/>
      <c r="G5249" s="14"/>
      <c r="H5249" s="14"/>
      <c r="I5249" s="15"/>
      <c r="J5249" s="77"/>
    </row>
    <row r="5250" spans="1:10" x14ac:dyDescent="0.2">
      <c r="A5250" s="14"/>
      <c r="B5250" s="14"/>
      <c r="C5250" s="14"/>
      <c r="D5250" s="16"/>
      <c r="E5250" s="16"/>
      <c r="F5250" s="14"/>
      <c r="G5250" s="14"/>
      <c r="H5250" s="14"/>
      <c r="I5250" s="15"/>
      <c r="J5250" s="77"/>
    </row>
    <row r="5251" spans="1:10" x14ac:dyDescent="0.2">
      <c r="A5251" s="14"/>
      <c r="B5251" s="14"/>
      <c r="C5251" s="14"/>
      <c r="D5251" s="16"/>
      <c r="E5251" s="16"/>
      <c r="F5251" s="14"/>
      <c r="G5251" s="14"/>
      <c r="H5251" s="14"/>
      <c r="I5251" s="15"/>
      <c r="J5251" s="77"/>
    </row>
    <row r="5252" spans="1:10" x14ac:dyDescent="0.2">
      <c r="A5252" s="14"/>
      <c r="B5252" s="14"/>
      <c r="C5252" s="14"/>
      <c r="D5252" s="16"/>
      <c r="E5252" s="16"/>
      <c r="F5252" s="14"/>
      <c r="G5252" s="14"/>
      <c r="H5252" s="14"/>
      <c r="I5252" s="15"/>
      <c r="J5252" s="77"/>
    </row>
    <row r="5253" spans="1:10" x14ac:dyDescent="0.2">
      <c r="A5253" s="14"/>
      <c r="B5253" s="14"/>
      <c r="C5253" s="14"/>
      <c r="D5253" s="16"/>
      <c r="E5253" s="16"/>
      <c r="F5253" s="14"/>
      <c r="G5253" s="14"/>
      <c r="H5253" s="14"/>
      <c r="I5253" s="15"/>
      <c r="J5253" s="77"/>
    </row>
    <row r="5254" spans="1:10" x14ac:dyDescent="0.2">
      <c r="A5254" s="14"/>
      <c r="B5254" s="14"/>
      <c r="C5254" s="14"/>
      <c r="D5254" s="16"/>
      <c r="E5254" s="16"/>
      <c r="F5254" s="14"/>
      <c r="G5254" s="14"/>
      <c r="H5254" s="14"/>
      <c r="I5254" s="15"/>
      <c r="J5254" s="77"/>
    </row>
    <row r="5255" spans="1:10" x14ac:dyDescent="0.2">
      <c r="A5255" s="14"/>
      <c r="B5255" s="14"/>
      <c r="C5255" s="14"/>
      <c r="D5255" s="16"/>
      <c r="E5255" s="16"/>
      <c r="F5255" s="14"/>
      <c r="G5255" s="14"/>
      <c r="H5255" s="14"/>
      <c r="I5255" s="15"/>
      <c r="J5255" s="77"/>
    </row>
    <row r="5256" spans="1:10" x14ac:dyDescent="0.2">
      <c r="A5256" s="14"/>
      <c r="B5256" s="14"/>
      <c r="C5256" s="14"/>
      <c r="D5256" s="16"/>
      <c r="E5256" s="16"/>
      <c r="F5256" s="14"/>
      <c r="G5256" s="14"/>
      <c r="H5256" s="14"/>
      <c r="I5256" s="15"/>
      <c r="J5256" s="77"/>
    </row>
  </sheetData>
  <dataConsolidate/>
  <mergeCells count="5">
    <mergeCell ref="A100:H100"/>
    <mergeCell ref="I101:J101"/>
    <mergeCell ref="I100:J100"/>
    <mergeCell ref="A101:H101"/>
    <mergeCell ref="A105:J105"/>
  </mergeCells>
  <conditionalFormatting sqref="A1311:H1322">
    <cfRule type="expression" dxfId="89" priority="51" stopIfTrue="1">
      <formula>$A1311&lt;&gt;""</formula>
    </cfRule>
  </conditionalFormatting>
  <conditionalFormatting sqref="A1368:H1369">
    <cfRule type="expression" dxfId="88" priority="62" stopIfTrue="1">
      <formula>$A1368&lt;&gt;""</formula>
    </cfRule>
  </conditionalFormatting>
  <conditionalFormatting sqref="A107:J361">
    <cfRule type="expression" dxfId="87" priority="12" stopIfTrue="1">
      <formula>$A107&lt;&gt;""</formula>
    </cfRule>
  </conditionalFormatting>
  <conditionalFormatting sqref="A363:J5256">
    <cfRule type="expression" dxfId="86" priority="22" stopIfTrue="1">
      <formula>$A363&lt;&gt;""</formula>
    </cfRule>
  </conditionalFormatting>
  <conditionalFormatting sqref="B728:E733">
    <cfRule type="expression" dxfId="85" priority="153" stopIfTrue="1">
      <formula>$A728&lt;&gt;""</formula>
    </cfRule>
  </conditionalFormatting>
  <conditionalFormatting sqref="B740:E744">
    <cfRule type="expression" dxfId="84" priority="188" stopIfTrue="1">
      <formula>$A740&lt;&gt;""</formula>
    </cfRule>
  </conditionalFormatting>
  <conditionalFormatting sqref="B945:E945">
    <cfRule type="expression" dxfId="83" priority="80" stopIfTrue="1">
      <formula>$A945&lt;&gt;""</formula>
    </cfRule>
  </conditionalFormatting>
  <conditionalFormatting sqref="B947:E947 H947:I947 B948:I949 B950:E955 H950:I955">
    <cfRule type="expression" dxfId="82" priority="40" stopIfTrue="1">
      <formula>$A947&lt;&gt;""</formula>
    </cfRule>
  </conditionalFormatting>
  <conditionalFormatting sqref="B957:E957 H957:I957">
    <cfRule type="expression" dxfId="81" priority="31" stopIfTrue="1">
      <formula>$A957&lt;&gt;""</formula>
    </cfRule>
  </conditionalFormatting>
  <conditionalFormatting sqref="B1075:E1075">
    <cfRule type="expression" dxfId="80" priority="103" stopIfTrue="1">
      <formula>$A1075&lt;&gt;""</formula>
    </cfRule>
  </conditionalFormatting>
  <conditionalFormatting sqref="B1366:E1366">
    <cfRule type="expression" dxfId="79" priority="149" stopIfTrue="1">
      <formula>$A1366&lt;&gt;""</formula>
    </cfRule>
  </conditionalFormatting>
  <conditionalFormatting sqref="B1370:E1370">
    <cfRule type="expression" dxfId="78" priority="205" stopIfTrue="1">
      <formula>$A1370&lt;&gt;""</formula>
    </cfRule>
  </conditionalFormatting>
  <conditionalFormatting sqref="B1387:E1392">
    <cfRule type="expression" dxfId="77" priority="195" stopIfTrue="1">
      <formula>$A1387&lt;&gt;""</formula>
    </cfRule>
  </conditionalFormatting>
  <conditionalFormatting sqref="B1394:E1404">
    <cfRule type="expression" dxfId="76" priority="63" stopIfTrue="1">
      <formula>$A1394&lt;&gt;""</formula>
    </cfRule>
  </conditionalFormatting>
  <conditionalFormatting sqref="B1408:E1408">
    <cfRule type="expression" dxfId="75" priority="89" stopIfTrue="1">
      <formula>$A1408&lt;&gt;""</formula>
    </cfRule>
  </conditionalFormatting>
  <conditionalFormatting sqref="B1509:E1516 I1509:J1526">
    <cfRule type="expression" dxfId="74" priority="139" stopIfTrue="1">
      <formula>$A1509&lt;&gt;""</formula>
    </cfRule>
  </conditionalFormatting>
  <conditionalFormatting sqref="B1549:E1557">
    <cfRule type="expression" dxfId="73" priority="174" stopIfTrue="1">
      <formula>$A1549&lt;&gt;""</formula>
    </cfRule>
  </conditionalFormatting>
  <conditionalFormatting sqref="B1559:E1582">
    <cfRule type="expression" dxfId="72" priority="53" stopIfTrue="1">
      <formula>$A1559&lt;&gt;""</formula>
    </cfRule>
  </conditionalFormatting>
  <conditionalFormatting sqref="B1616:E1619">
    <cfRule type="expression" dxfId="71" priority="70" stopIfTrue="1">
      <formula>$A1616&lt;&gt;""</formula>
    </cfRule>
  </conditionalFormatting>
  <conditionalFormatting sqref="B1621:E1623">
    <cfRule type="expression" dxfId="70" priority="275" stopIfTrue="1">
      <formula>$A1621&lt;&gt;""</formula>
    </cfRule>
  </conditionalFormatting>
  <conditionalFormatting sqref="B1625:E1635">
    <cfRule type="expression" dxfId="69" priority="94" stopIfTrue="1">
      <formula>$A1625&lt;&gt;""</formula>
    </cfRule>
  </conditionalFormatting>
  <conditionalFormatting sqref="B1649:E1660">
    <cfRule type="expression" dxfId="68" priority="132" stopIfTrue="1">
      <formula>$A1649&lt;&gt;""</formula>
    </cfRule>
  </conditionalFormatting>
  <conditionalFormatting sqref="B1668:E1706">
    <cfRule type="expression" dxfId="67" priority="169" stopIfTrue="1">
      <formula>$A1668&lt;&gt;""</formula>
    </cfRule>
  </conditionalFormatting>
  <conditionalFormatting sqref="B1709:E1714">
    <cfRule type="expression" dxfId="66" priority="239" stopIfTrue="1">
      <formula>$A1709&lt;&gt;""</formula>
    </cfRule>
  </conditionalFormatting>
  <conditionalFormatting sqref="B745:G745">
    <cfRule type="expression" dxfId="65" priority="189" stopIfTrue="1">
      <formula>$A745&lt;&gt;""</formula>
    </cfRule>
  </conditionalFormatting>
  <conditionalFormatting sqref="B734:H739">
    <cfRule type="expression" dxfId="64" priority="209" stopIfTrue="1">
      <formula>$A734&lt;&gt;""</formula>
    </cfRule>
  </conditionalFormatting>
  <conditionalFormatting sqref="B746:H752">
    <cfRule type="expression" dxfId="63" priority="165" stopIfTrue="1">
      <formula>$A746&lt;&gt;""</formula>
    </cfRule>
  </conditionalFormatting>
  <conditionalFormatting sqref="B1323:H1338">
    <cfRule type="expression" dxfId="62" priority="235" stopIfTrue="1">
      <formula>$A1323&lt;&gt;""</formula>
    </cfRule>
  </conditionalFormatting>
  <conditionalFormatting sqref="B1528:H1530 B1531:E1544 H1531:H1544">
    <cfRule type="expression" dxfId="61" priority="164" stopIfTrue="1">
      <formula>$A1528&lt;&gt;""</formula>
    </cfRule>
  </conditionalFormatting>
  <conditionalFormatting sqref="B1546:H1548">
    <cfRule type="expression" dxfId="60" priority="59" stopIfTrue="1">
      <formula>$A1546&lt;&gt;""</formula>
    </cfRule>
  </conditionalFormatting>
  <conditionalFormatting sqref="B1620:H1620">
    <cfRule type="expression" dxfId="59" priority="305" stopIfTrue="1">
      <formula>$A1620&lt;&gt;""</formula>
    </cfRule>
  </conditionalFormatting>
  <conditionalFormatting sqref="B1636:H1641">
    <cfRule type="expression" dxfId="58" priority="33" stopIfTrue="1">
      <formula>$A1636&lt;&gt;""</formula>
    </cfRule>
  </conditionalFormatting>
  <conditionalFormatting sqref="B1666:H1667">
    <cfRule type="expression" dxfId="57" priority="212" stopIfTrue="1">
      <formula>$A1666&lt;&gt;""</formula>
    </cfRule>
  </conditionalFormatting>
  <conditionalFormatting sqref="B431:I445 I446:I483 B446:E497">
    <cfRule type="expression" dxfId="56" priority="262" stopIfTrue="1">
      <formula>$A431&lt;&gt;""</formula>
    </cfRule>
  </conditionalFormatting>
  <conditionalFormatting sqref="B498:I498 B499:E531">
    <cfRule type="expression" dxfId="55" priority="276" stopIfTrue="1">
      <formula>$A498&lt;&gt;""</formula>
    </cfRule>
  </conditionalFormatting>
  <conditionalFormatting sqref="B532:I576">
    <cfRule type="expression" dxfId="54" priority="109" stopIfTrue="1">
      <formula>$A532&lt;&gt;""</formula>
    </cfRule>
  </conditionalFormatting>
  <conditionalFormatting sqref="B753:I755">
    <cfRule type="expression" dxfId="53" priority="111" stopIfTrue="1">
      <formula>$A753&lt;&gt;""</formula>
    </cfRule>
  </conditionalFormatting>
  <conditionalFormatting sqref="B901:I944">
    <cfRule type="expression" dxfId="52" priority="272" stopIfTrue="1">
      <formula>$A901&lt;&gt;""</formula>
    </cfRule>
  </conditionalFormatting>
  <conditionalFormatting sqref="B946:I946">
    <cfRule type="expression" dxfId="51" priority="38" stopIfTrue="1">
      <formula>$A946&lt;&gt;""</formula>
    </cfRule>
  </conditionalFormatting>
  <conditionalFormatting sqref="B1393:I1393">
    <cfRule type="expression" dxfId="50" priority="163" stopIfTrue="1">
      <formula>$A1393&lt;&gt;""</formula>
    </cfRule>
  </conditionalFormatting>
  <conditionalFormatting sqref="B1405:I1407">
    <cfRule type="expression" dxfId="49" priority="32" stopIfTrue="1">
      <formula>$A1405&lt;&gt;""</formula>
    </cfRule>
  </conditionalFormatting>
  <conditionalFormatting sqref="B1409:I1413">
    <cfRule type="expression" dxfId="48" priority="34" stopIfTrue="1">
      <formula>$A1409&lt;&gt;""</formula>
    </cfRule>
  </conditionalFormatting>
  <conditionalFormatting sqref="B1527:I1527 I1528:I1544">
    <cfRule type="expression" dxfId="47" priority="167" stopIfTrue="1">
      <formula>$A1527&lt;&gt;""</formula>
    </cfRule>
  </conditionalFormatting>
  <conditionalFormatting sqref="B1624:I1624">
    <cfRule type="expression" dxfId="46" priority="162" stopIfTrue="1">
      <formula>$A1624&lt;&gt;""</formula>
    </cfRule>
  </conditionalFormatting>
  <conditionalFormatting sqref="B391:J419">
    <cfRule type="expression" dxfId="45" priority="85" stopIfTrue="1">
      <formula>$A391&lt;&gt;""</formula>
    </cfRule>
  </conditionalFormatting>
  <conditionalFormatting sqref="B616:J676">
    <cfRule type="expression" dxfId="44" priority="277" stopIfTrue="1">
      <formula>$A616&lt;&gt;""</formula>
    </cfRule>
  </conditionalFormatting>
  <conditionalFormatting sqref="B713:J714">
    <cfRule type="expression" dxfId="43" priority="238" stopIfTrue="1">
      <formula>$A713&lt;&gt;""</formula>
    </cfRule>
  </conditionalFormatting>
  <conditionalFormatting sqref="B855:J881">
    <cfRule type="expression" dxfId="42" priority="18" stopIfTrue="1">
      <formula>$A855&lt;&gt;""</formula>
    </cfRule>
  </conditionalFormatting>
  <conditionalFormatting sqref="B1309:J1310">
    <cfRule type="expression" dxfId="41" priority="233" stopIfTrue="1">
      <formula>$A1309&lt;&gt;""</formula>
    </cfRule>
  </conditionalFormatting>
  <conditionalFormatting sqref="B1383:J1386">
    <cfRule type="expression" dxfId="40" priority="23" stopIfTrue="1">
      <formula>$A1383&lt;&gt;""</formula>
    </cfRule>
  </conditionalFormatting>
  <conditionalFormatting sqref="B1414:J1508">
    <cfRule type="expression" dxfId="39" priority="49" stopIfTrue="1">
      <formula>$A1414&lt;&gt;""</formula>
    </cfRule>
  </conditionalFormatting>
  <conditionalFormatting sqref="B1662:J1662">
    <cfRule type="expression" dxfId="38" priority="214" stopIfTrue="1">
      <formula>$A1662&lt;&gt;""</formula>
    </cfRule>
  </conditionalFormatting>
  <conditionalFormatting sqref="B1717:J4630">
    <cfRule type="expression" dxfId="37" priority="58" stopIfTrue="1">
      <formula>$A1717&lt;&gt;""</formula>
    </cfRule>
  </conditionalFormatting>
  <conditionalFormatting sqref="F447:H451">
    <cfRule type="expression" dxfId="36" priority="140" stopIfTrue="1">
      <formula>$A447&lt;&gt;""</formula>
    </cfRule>
  </conditionalFormatting>
  <conditionalFormatting sqref="F454:H455">
    <cfRule type="expression" dxfId="35" priority="134" stopIfTrue="1">
      <formula>$A454&lt;&gt;""</formula>
    </cfRule>
  </conditionalFormatting>
  <conditionalFormatting sqref="F728:H729">
    <cfRule type="expression" dxfId="34" priority="155" stopIfTrue="1">
      <formula>$A728&lt;&gt;""</formula>
    </cfRule>
  </conditionalFormatting>
  <conditionalFormatting sqref="F732:H733">
    <cfRule type="expression" dxfId="33" priority="245" stopIfTrue="1">
      <formula>$A732&lt;&gt;""</formula>
    </cfRule>
  </conditionalFormatting>
  <conditionalFormatting sqref="F740:H742 H743:H745">
    <cfRule type="expression" dxfId="32" priority="187" stopIfTrue="1">
      <formula>$A740&lt;&gt;""</formula>
    </cfRule>
  </conditionalFormatting>
  <conditionalFormatting sqref="F1387:H1387">
    <cfRule type="expression" dxfId="31" priority="296" stopIfTrue="1">
      <formula>$A1387&lt;&gt;""</formula>
    </cfRule>
  </conditionalFormatting>
  <conditionalFormatting sqref="F1511:H1516">
    <cfRule type="expression" dxfId="30" priority="138" stopIfTrue="1">
      <formula>$A1511&lt;&gt;""</formula>
    </cfRule>
  </conditionalFormatting>
  <conditionalFormatting sqref="F426:I428">
    <cfRule type="expression" dxfId="29" priority="266" stopIfTrue="1">
      <formula>$A426&lt;&gt;""</formula>
    </cfRule>
  </conditionalFormatting>
  <conditionalFormatting sqref="F503:I503">
    <cfRule type="expression" dxfId="28" priority="166" stopIfTrue="1">
      <formula>$A503&lt;&gt;""</formula>
    </cfRule>
  </conditionalFormatting>
  <conditionalFormatting sqref="F420:J425 B420:E430 J426:J483 I484:J484 F485:J497 J498:J576 F505:I531 B726:I727 J726:J755 J901:J959 B956:I956 B958:I959 B1067:E1067 H1067:J1067 H1075:J1075 B1082:E1082 H1082:J1082 I1311:J1338 B1367:H1367 I1367:J1382 H1370:H1382 B1371:G1382 I1387:J1392 F1509:H1509 B1517:H1526 J1527:J1544 B1558:H1558 B1583:H1615 I1620:J1623 J1624:J1641 F1669:H1703 F1704:J1706 B1707:H1708">
    <cfRule type="expression" dxfId="27" priority="306" stopIfTrue="1">
      <formula>$A420&lt;&gt;""</formula>
    </cfRule>
  </conditionalFormatting>
  <conditionalFormatting sqref="H446">
    <cfRule type="expression" dxfId="26" priority="146" stopIfTrue="1">
      <formula>$A446&lt;&gt;""</formula>
    </cfRule>
  </conditionalFormatting>
  <conditionalFormatting sqref="H452:H453">
    <cfRule type="expression" dxfId="25" priority="135" stopIfTrue="1">
      <formula>$A452&lt;&gt;""</formula>
    </cfRule>
  </conditionalFormatting>
  <conditionalFormatting sqref="H456:H484">
    <cfRule type="expression" dxfId="24" priority="25" stopIfTrue="1">
      <formula>$A456&lt;&gt;""</formula>
    </cfRule>
  </conditionalFormatting>
  <conditionalFormatting sqref="H730:H731">
    <cfRule type="expression" dxfId="23" priority="159" stopIfTrue="1">
      <formula>$A730&lt;&gt;""</formula>
    </cfRule>
  </conditionalFormatting>
  <conditionalFormatting sqref="H1388:H1392">
    <cfRule type="expression" dxfId="22" priority="197" stopIfTrue="1">
      <formula>$A1388&lt;&gt;""</formula>
    </cfRule>
  </conditionalFormatting>
  <conditionalFormatting sqref="H1510">
    <cfRule type="expression" dxfId="21" priority="208" stopIfTrue="1">
      <formula>$A1510&lt;&gt;""</formula>
    </cfRule>
  </conditionalFormatting>
  <conditionalFormatting sqref="H1549:H1557">
    <cfRule type="expression" dxfId="20" priority="176" stopIfTrue="1">
      <formula>$A1549&lt;&gt;""</formula>
    </cfRule>
  </conditionalFormatting>
  <conditionalFormatting sqref="H1559:H1582">
    <cfRule type="expression" dxfId="19" priority="55" stopIfTrue="1">
      <formula>$A1559&lt;&gt;""</formula>
    </cfRule>
  </conditionalFormatting>
  <conditionalFormatting sqref="H1621:H1623">
    <cfRule type="expression" dxfId="18" priority="274" stopIfTrue="1">
      <formula>$A1621&lt;&gt;""</formula>
    </cfRule>
  </conditionalFormatting>
  <conditionalFormatting sqref="H1625:H1635">
    <cfRule type="expression" dxfId="17" priority="35" stopIfTrue="1">
      <formula>$A1625&lt;&gt;""</formula>
    </cfRule>
  </conditionalFormatting>
  <conditionalFormatting sqref="H1668">
    <cfRule type="expression" dxfId="16" priority="171" stopIfTrue="1">
      <formula>$A1668&lt;&gt;""</formula>
    </cfRule>
  </conditionalFormatting>
  <conditionalFormatting sqref="H1709:H1714">
    <cfRule type="expression" dxfId="15" priority="241" stopIfTrue="1">
      <formula>$A1709&lt;&gt;""</formula>
    </cfRule>
  </conditionalFormatting>
  <conditionalFormatting sqref="H429:I430">
    <cfRule type="expression" dxfId="14" priority="263" stopIfTrue="1">
      <formula>$A429&lt;&gt;""</formula>
    </cfRule>
  </conditionalFormatting>
  <conditionalFormatting sqref="H499:I502">
    <cfRule type="expression" dxfId="13" priority="265" stopIfTrue="1">
      <formula>$A499&lt;&gt;""</formula>
    </cfRule>
  </conditionalFormatting>
  <conditionalFormatting sqref="H504:I504">
    <cfRule type="expression" dxfId="12" priority="141" stopIfTrue="1">
      <formula>$A504&lt;&gt;""</formula>
    </cfRule>
  </conditionalFormatting>
  <conditionalFormatting sqref="H945:I945">
    <cfRule type="expression" dxfId="11" priority="82" stopIfTrue="1">
      <formula>$A945&lt;&gt;""</formula>
    </cfRule>
  </conditionalFormatting>
  <conditionalFormatting sqref="H1394:I1404">
    <cfRule type="expression" dxfId="10" priority="66" stopIfTrue="1">
      <formula>$A1394&lt;&gt;""</formula>
    </cfRule>
  </conditionalFormatting>
  <conditionalFormatting sqref="H1408:I1408">
    <cfRule type="expression" dxfId="9" priority="92" stopIfTrue="1">
      <formula>$A1408&lt;&gt;""</formula>
    </cfRule>
  </conditionalFormatting>
  <conditionalFormatting sqref="H1366:J1366">
    <cfRule type="expression" dxfId="8" priority="148" stopIfTrue="1">
      <formula>$A1366&lt;&gt;""</formula>
    </cfRule>
  </conditionalFormatting>
  <conditionalFormatting sqref="H1616:J1619">
    <cfRule type="expression" dxfId="7" priority="71" stopIfTrue="1">
      <formula>$A1616&lt;&gt;""</formula>
    </cfRule>
  </conditionalFormatting>
  <conditionalFormatting sqref="H1649:J1660">
    <cfRule type="expression" dxfId="6" priority="30" stopIfTrue="1">
      <formula>$A1649&lt;&gt;""</formula>
    </cfRule>
  </conditionalFormatting>
  <conditionalFormatting sqref="I728:I752">
    <cfRule type="expression" dxfId="5" priority="156" stopIfTrue="1">
      <formula>$A728&lt;&gt;""</formula>
    </cfRule>
  </conditionalFormatting>
  <conditionalFormatting sqref="I1625:I1641">
    <cfRule type="expression" dxfId="4" priority="98" stopIfTrue="1">
      <formula>$A1625&lt;&gt;""</formula>
    </cfRule>
  </conditionalFormatting>
  <conditionalFormatting sqref="I1546:J1615">
    <cfRule type="expression" dxfId="3" priority="178" stopIfTrue="1">
      <formula>$A1546&lt;&gt;""</formula>
    </cfRule>
  </conditionalFormatting>
  <conditionalFormatting sqref="I1666:J1703">
    <cfRule type="expression" dxfId="2" priority="173" stopIfTrue="1">
      <formula>$A1666&lt;&gt;""</formula>
    </cfRule>
  </conditionalFormatting>
  <conditionalFormatting sqref="I1707:J1714">
    <cfRule type="expression" dxfId="1" priority="271" stopIfTrue="1">
      <formula>$A1707&lt;&gt;""</formula>
    </cfRule>
  </conditionalFormatting>
  <conditionalFormatting sqref="J1393:J1413">
    <cfRule type="expression" dxfId="0" priority="298" stopIfTrue="1">
      <formula>$A1393&lt;&gt;""</formula>
    </cfRule>
  </conditionalFormatting>
  <dataValidations count="5">
    <dataValidation type="date" allowBlank="1" showInputMessage="1" showErrorMessage="1" sqref="D102:E102 D5257:E65792 D106:E106" xr:uid="{F5059AEA-A0D8-4B20-9D3C-8B76D9C427E6}">
      <formula1>42370</formula1>
      <formula2>42735</formula2>
    </dataValidation>
    <dataValidation type="list" allowBlank="1" sqref="F363:F5256 F107:F361" xr:uid="{255B499D-B3E6-47A9-A857-DBFE56F071D9}">
      <formula1>$F$96:$F$99</formula1>
    </dataValidation>
    <dataValidation type="list" allowBlank="1" showInputMessage="1" showErrorMessage="1" sqref="A363:A5256 A107:A361" xr:uid="{540C0DA9-E9CD-4805-B659-E67C1C32B21C}">
      <formula1>OFFSET($A$1,0,0,$B$3,1)</formula1>
    </dataValidation>
    <dataValidation allowBlank="1" sqref="G363:G5256 G107:G361" xr:uid="{B36265DD-F5DD-4F0A-AD93-4A0388363C0B}"/>
    <dataValidation type="list" allowBlank="1" showInputMessage="1" showErrorMessage="1" errorTitle="Chyba !" error="zadajte (vyberte zo zoznamu) platný analytický kód podľa nápovedy k bunke I104" sqref="J363:J10256 J107:J36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0.399999999999999"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1400</v>
      </c>
      <c r="L6" s="201">
        <v>421908965156</v>
      </c>
      <c r="M6" s="199" t="s">
        <v>487</v>
      </c>
      <c r="N6" s="199"/>
      <c r="O6" s="199"/>
      <c r="P6" s="199"/>
      <c r="R6" s="276" t="str">
        <f t="shared" si="0"/>
        <v>30842069</v>
      </c>
    </row>
    <row r="7" spans="1:18" s="213" customFormat="1" x14ac:dyDescent="0.2">
      <c r="A7" s="198" t="s">
        <v>488</v>
      </c>
      <c r="B7" s="199" t="s">
        <v>489</v>
      </c>
      <c r="C7" s="200" t="s">
        <v>428</v>
      </c>
      <c r="D7" s="199" t="s">
        <v>1390</v>
      </c>
      <c r="E7" s="199" t="s">
        <v>1391</v>
      </c>
      <c r="F7" s="199" t="s">
        <v>1392</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1401</v>
      </c>
      <c r="L8" s="201" t="s">
        <v>1402</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1403</v>
      </c>
      <c r="J11" s="199" t="s">
        <v>432</v>
      </c>
      <c r="K11" s="275" t="s">
        <v>527</v>
      </c>
      <c r="L11" s="201">
        <v>421905162424</v>
      </c>
      <c r="M11" s="199" t="s">
        <v>528</v>
      </c>
      <c r="N11" s="199"/>
      <c r="O11" s="200"/>
      <c r="P11" s="199"/>
      <c r="Q11" s="213"/>
      <c r="R11" s="276" t="str">
        <f t="shared" si="0"/>
        <v>30811686</v>
      </c>
    </row>
    <row r="12" spans="1:18" ht="20.399999999999999" x14ac:dyDescent="0.2">
      <c r="A12" s="198" t="s">
        <v>529</v>
      </c>
      <c r="B12" s="199" t="s">
        <v>530</v>
      </c>
      <c r="C12" s="200" t="s">
        <v>428</v>
      </c>
      <c r="D12" s="199" t="s">
        <v>1393</v>
      </c>
      <c r="E12" s="199" t="s">
        <v>440</v>
      </c>
      <c r="F12" s="199" t="s">
        <v>441</v>
      </c>
      <c r="G12" s="265" t="s">
        <v>531</v>
      </c>
      <c r="H12" s="265" t="s">
        <v>532</v>
      </c>
      <c r="I12" s="275" t="s">
        <v>533</v>
      </c>
      <c r="J12" s="199" t="s">
        <v>432</v>
      </c>
      <c r="K12" s="275" t="s">
        <v>1404</v>
      </c>
      <c r="L12" s="201" t="s">
        <v>1405</v>
      </c>
      <c r="M12" s="199" t="s">
        <v>534</v>
      </c>
      <c r="N12" s="199"/>
      <c r="O12" s="199"/>
      <c r="P12" s="199"/>
      <c r="Q12" s="213"/>
      <c r="R12" s="276" t="str">
        <f t="shared" si="0"/>
        <v>30814910</v>
      </c>
    </row>
    <row r="13" spans="1:18" x14ac:dyDescent="0.2">
      <c r="A13" s="198" t="s">
        <v>1406</v>
      </c>
      <c r="B13" s="199" t="s">
        <v>1407</v>
      </c>
      <c r="C13" s="200" t="s">
        <v>428</v>
      </c>
      <c r="D13" s="199" t="s">
        <v>535</v>
      </c>
      <c r="E13" s="199" t="s">
        <v>437</v>
      </c>
      <c r="F13" s="199" t="s">
        <v>536</v>
      </c>
      <c r="G13" s="265" t="s">
        <v>1408</v>
      </c>
      <c r="H13" s="265" t="s">
        <v>1409</v>
      </c>
      <c r="I13" s="275" t="s">
        <v>1410</v>
      </c>
      <c r="J13" s="199" t="s">
        <v>432</v>
      </c>
      <c r="K13" s="275" t="s">
        <v>1411</v>
      </c>
      <c r="L13" s="201">
        <v>421907696186</v>
      </c>
      <c r="M13" s="199" t="s">
        <v>1412</v>
      </c>
      <c r="N13" s="199"/>
      <c r="O13" s="200"/>
      <c r="P13" s="199"/>
      <c r="Q13" s="213"/>
      <c r="R13" s="276" t="str">
        <f t="shared" si="0"/>
        <v>17316731</v>
      </c>
    </row>
    <row r="14" spans="1:18" x14ac:dyDescent="0.2">
      <c r="A14" s="198" t="s">
        <v>1413</v>
      </c>
      <c r="B14" s="199" t="s">
        <v>1414</v>
      </c>
      <c r="C14" s="200" t="s">
        <v>428</v>
      </c>
      <c r="D14" s="199" t="s">
        <v>1415</v>
      </c>
      <c r="E14" s="199" t="s">
        <v>1416</v>
      </c>
      <c r="F14" s="199" t="s">
        <v>1417</v>
      </c>
      <c r="G14" s="265" t="s">
        <v>1418</v>
      </c>
      <c r="H14" s="265" t="s">
        <v>1419</v>
      </c>
      <c r="I14" s="275" t="s">
        <v>1420</v>
      </c>
      <c r="J14" s="199" t="s">
        <v>430</v>
      </c>
      <c r="K14" s="275" t="s">
        <v>1420</v>
      </c>
      <c r="L14" s="201">
        <v>421907253794</v>
      </c>
      <c r="M14" s="199" t="s">
        <v>1421</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1422</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1423</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1394</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1424</v>
      </c>
      <c r="I21" s="275" t="s">
        <v>588</v>
      </c>
      <c r="J21" s="199" t="s">
        <v>519</v>
      </c>
      <c r="K21" s="275" t="s">
        <v>588</v>
      </c>
      <c r="L21" s="201">
        <v>421905380634</v>
      </c>
      <c r="M21" s="199" t="s">
        <v>589</v>
      </c>
      <c r="N21" s="199"/>
      <c r="O21" s="199"/>
      <c r="P21" s="199" t="s">
        <v>1425</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1426</v>
      </c>
      <c r="B27" s="199" t="s">
        <v>1427</v>
      </c>
      <c r="C27" s="200" t="s">
        <v>428</v>
      </c>
      <c r="D27" s="199" t="s">
        <v>482</v>
      </c>
      <c r="E27" s="199" t="s">
        <v>437</v>
      </c>
      <c r="F27" s="199" t="s">
        <v>536</v>
      </c>
      <c r="G27" s="265" t="s">
        <v>1428</v>
      </c>
      <c r="H27" s="265" t="s">
        <v>1429</v>
      </c>
      <c r="I27" s="275" t="s">
        <v>1430</v>
      </c>
      <c r="J27" s="199" t="s">
        <v>432</v>
      </c>
      <c r="K27" s="275" t="s">
        <v>1430</v>
      </c>
      <c r="L27" s="201">
        <v>421917800004</v>
      </c>
      <c r="M27" s="199" t="s">
        <v>1431</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1395</v>
      </c>
      <c r="H29" s="265" t="s">
        <v>1396</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1432</v>
      </c>
      <c r="P35" s="199" t="s">
        <v>1433</v>
      </c>
      <c r="Q35" s="213"/>
      <c r="R35" s="276" t="str">
        <f t="shared" si="0"/>
        <v>36063835</v>
      </c>
    </row>
    <row r="36" spans="1:18" x14ac:dyDescent="0.2">
      <c r="A36" s="198" t="s">
        <v>688</v>
      </c>
      <c r="B36" s="199" t="s">
        <v>689</v>
      </c>
      <c r="C36" s="200" t="s">
        <v>428</v>
      </c>
      <c r="D36" s="199" t="s">
        <v>482</v>
      </c>
      <c r="E36" s="199" t="s">
        <v>435</v>
      </c>
      <c r="F36" s="199" t="s">
        <v>536</v>
      </c>
      <c r="G36" s="265" t="s">
        <v>1485</v>
      </c>
      <c r="H36" s="265" t="s">
        <v>1434</v>
      </c>
      <c r="I36" s="275" t="s">
        <v>1435</v>
      </c>
      <c r="J36" s="199" t="s">
        <v>430</v>
      </c>
      <c r="K36" s="275" t="s">
        <v>1435</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1436</v>
      </c>
      <c r="B40" s="199" t="s">
        <v>1437</v>
      </c>
      <c r="C40" s="200" t="s">
        <v>428</v>
      </c>
      <c r="D40" s="199" t="s">
        <v>1438</v>
      </c>
      <c r="E40" s="199" t="s">
        <v>1439</v>
      </c>
      <c r="F40" s="199" t="s">
        <v>1440</v>
      </c>
      <c r="G40" s="265" t="s">
        <v>1441</v>
      </c>
      <c r="H40" s="265" t="s">
        <v>1442</v>
      </c>
      <c r="I40" s="275" t="s">
        <v>1443</v>
      </c>
      <c r="J40" s="199" t="s">
        <v>430</v>
      </c>
      <c r="K40" s="275" t="s">
        <v>1443</v>
      </c>
      <c r="L40" s="201">
        <v>421903996977</v>
      </c>
      <c r="M40" s="199" t="s">
        <v>1444</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1445</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1"/>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1446</v>
      </c>
      <c r="B47" s="199" t="s">
        <v>1447</v>
      </c>
      <c r="C47" s="200" t="s">
        <v>428</v>
      </c>
      <c r="D47" s="199" t="s">
        <v>1448</v>
      </c>
      <c r="E47" s="199" t="s">
        <v>1399</v>
      </c>
      <c r="F47" s="199" t="s">
        <v>431</v>
      </c>
      <c r="G47" s="265" t="s">
        <v>1449</v>
      </c>
      <c r="H47" s="265" t="s">
        <v>1450</v>
      </c>
      <c r="I47" s="275" t="s">
        <v>1451</v>
      </c>
      <c r="J47" s="199" t="s">
        <v>430</v>
      </c>
      <c r="K47" s="275" t="s">
        <v>1452</v>
      </c>
      <c r="L47" s="201" t="s">
        <v>1453</v>
      </c>
      <c r="M47" s="199" t="s">
        <v>1454</v>
      </c>
      <c r="N47" s="199"/>
      <c r="O47" s="199"/>
      <c r="P47" s="199"/>
      <c r="Q47" s="213"/>
      <c r="R47" s="276" t="str">
        <f t="shared" si="1"/>
        <v>31745661</v>
      </c>
    </row>
    <row r="48" spans="1:18" x14ac:dyDescent="0.2">
      <c r="A48" s="198" t="s">
        <v>760</v>
      </c>
      <c r="B48" s="199" t="s">
        <v>761</v>
      </c>
      <c r="C48" s="200" t="s">
        <v>428</v>
      </c>
      <c r="D48" s="199" t="s">
        <v>1397</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1455</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1456</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1457</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1458</v>
      </c>
      <c r="I66" s="275" t="s">
        <v>908</v>
      </c>
      <c r="J66" s="199" t="s">
        <v>432</v>
      </c>
      <c r="K66" s="275" t="s">
        <v>1459</v>
      </c>
      <c r="L66" s="201">
        <v>421915499077</v>
      </c>
      <c r="M66" s="199" t="s">
        <v>909</v>
      </c>
      <c r="N66" s="199"/>
      <c r="O66" s="199"/>
      <c r="P66" s="199"/>
      <c r="R66" s="276" t="str">
        <f t="shared" si="1"/>
        <v>31119247</v>
      </c>
    </row>
    <row r="67" spans="1:18" x14ac:dyDescent="0.2">
      <c r="A67" s="198" t="s">
        <v>910</v>
      </c>
      <c r="B67" s="199" t="s">
        <v>911</v>
      </c>
      <c r="C67" s="200" t="s">
        <v>428</v>
      </c>
      <c r="D67" s="199" t="s">
        <v>1460</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6" t="s">
        <v>428</v>
      </c>
      <c r="D68" s="199" t="s">
        <v>482</v>
      </c>
      <c r="E68" s="199" t="s">
        <v>435</v>
      </c>
      <c r="F68" s="199" t="s">
        <v>536</v>
      </c>
      <c r="G68" s="265" t="s">
        <v>920</v>
      </c>
      <c r="H68" s="265" t="s">
        <v>921</v>
      </c>
      <c r="I68" s="275" t="s">
        <v>922</v>
      </c>
      <c r="J68" s="199" t="s">
        <v>430</v>
      </c>
      <c r="K68" s="275" t="s">
        <v>923</v>
      </c>
      <c r="L68" s="201">
        <v>421905650170</v>
      </c>
      <c r="M68" s="199" t="s">
        <v>924</v>
      </c>
      <c r="N68" s="286"/>
      <c r="O68" s="286"/>
      <c r="P68" s="286"/>
      <c r="R68" s="276" t="str">
        <f t="shared" ref="R68:R90" si="2">A68</f>
        <v>30788714</v>
      </c>
    </row>
    <row r="69" spans="1:18" x14ac:dyDescent="0.2">
      <c r="A69" s="203" t="s">
        <v>925</v>
      </c>
      <c r="B69" s="286" t="s">
        <v>926</v>
      </c>
      <c r="C69" s="286" t="s">
        <v>428</v>
      </c>
      <c r="D69" s="286" t="s">
        <v>482</v>
      </c>
      <c r="E69" s="286" t="s">
        <v>435</v>
      </c>
      <c r="F69" s="286" t="s">
        <v>536</v>
      </c>
      <c r="G69" s="286" t="s">
        <v>927</v>
      </c>
      <c r="H69" s="286" t="s">
        <v>928</v>
      </c>
      <c r="I69" s="286" t="s">
        <v>929</v>
      </c>
      <c r="J69" s="286" t="s">
        <v>430</v>
      </c>
      <c r="K69" s="286" t="s">
        <v>930</v>
      </c>
      <c r="L69" s="287">
        <v>421903636503</v>
      </c>
      <c r="M69" s="286" t="s">
        <v>931</v>
      </c>
      <c r="N69" s="286"/>
      <c r="O69" s="286"/>
      <c r="P69" s="286"/>
      <c r="R69" s="276" t="str">
        <f t="shared" si="2"/>
        <v>30806518</v>
      </c>
    </row>
    <row r="70" spans="1:18" x14ac:dyDescent="0.2">
      <c r="A70" s="203" t="s">
        <v>932</v>
      </c>
      <c r="B70" s="286" t="s">
        <v>933</v>
      </c>
      <c r="C70" s="286" t="s">
        <v>428</v>
      </c>
      <c r="D70" s="286" t="s">
        <v>934</v>
      </c>
      <c r="E70" s="286" t="s">
        <v>435</v>
      </c>
      <c r="F70" s="286" t="s">
        <v>563</v>
      </c>
      <c r="G70" s="286" t="s">
        <v>935</v>
      </c>
      <c r="H70" s="286" t="s">
        <v>936</v>
      </c>
      <c r="I70" s="286" t="s">
        <v>937</v>
      </c>
      <c r="J70" s="286" t="s">
        <v>430</v>
      </c>
      <c r="K70" s="286" t="s">
        <v>938</v>
      </c>
      <c r="L70" s="287">
        <v>421917263316</v>
      </c>
      <c r="M70" s="286" t="s">
        <v>939</v>
      </c>
      <c r="N70" s="286"/>
      <c r="O70" s="286"/>
      <c r="P70" s="286"/>
      <c r="R70" s="276" t="str">
        <f t="shared" si="2"/>
        <v>31751075</v>
      </c>
    </row>
    <row r="71" spans="1:18" x14ac:dyDescent="0.2">
      <c r="A71" s="203" t="s">
        <v>940</v>
      </c>
      <c r="B71" s="286" t="s">
        <v>941</v>
      </c>
      <c r="C71" s="286" t="s">
        <v>428</v>
      </c>
      <c r="D71" s="286" t="s">
        <v>942</v>
      </c>
      <c r="E71" s="286" t="s">
        <v>943</v>
      </c>
      <c r="F71" s="286" t="s">
        <v>944</v>
      </c>
      <c r="G71" s="286" t="s">
        <v>945</v>
      </c>
      <c r="H71" s="286" t="s">
        <v>946</v>
      </c>
      <c r="I71" s="286" t="s">
        <v>947</v>
      </c>
      <c r="J71" s="286" t="s">
        <v>432</v>
      </c>
      <c r="K71" s="286" t="s">
        <v>947</v>
      </c>
      <c r="L71" s="287">
        <v>421905486716</v>
      </c>
      <c r="M71" s="286" t="s">
        <v>948</v>
      </c>
      <c r="N71" s="286"/>
      <c r="O71" s="286" t="s">
        <v>1461</v>
      </c>
      <c r="P71" s="286"/>
      <c r="R71" s="276" t="str">
        <f t="shared" si="2"/>
        <v>37818058</v>
      </c>
    </row>
    <row r="72" spans="1:18" x14ac:dyDescent="0.2">
      <c r="A72" s="203" t="s">
        <v>949</v>
      </c>
      <c r="B72" s="286" t="s">
        <v>950</v>
      </c>
      <c r="C72" s="286" t="s">
        <v>428</v>
      </c>
      <c r="D72" s="286" t="s">
        <v>951</v>
      </c>
      <c r="E72" s="286" t="s">
        <v>788</v>
      </c>
      <c r="F72" s="286" t="s">
        <v>952</v>
      </c>
      <c r="G72" s="286" t="s">
        <v>953</v>
      </c>
      <c r="H72" s="286" t="s">
        <v>954</v>
      </c>
      <c r="I72" s="286" t="s">
        <v>955</v>
      </c>
      <c r="J72" s="286" t="s">
        <v>432</v>
      </c>
      <c r="K72" s="286" t="s">
        <v>955</v>
      </c>
      <c r="L72" s="287">
        <v>421905235472</v>
      </c>
      <c r="M72" s="286" t="s">
        <v>956</v>
      </c>
      <c r="N72" s="286"/>
      <c r="O72" s="286"/>
      <c r="P72" s="286"/>
      <c r="R72" s="276" t="str">
        <f t="shared" si="2"/>
        <v>31871526</v>
      </c>
    </row>
    <row r="73" spans="1:18" x14ac:dyDescent="0.2">
      <c r="A73" s="203" t="s">
        <v>957</v>
      </c>
      <c r="B73" s="286" t="s">
        <v>958</v>
      </c>
      <c r="C73" s="286" t="s">
        <v>428</v>
      </c>
      <c r="D73" s="286" t="s">
        <v>959</v>
      </c>
      <c r="E73" s="286" t="s">
        <v>960</v>
      </c>
      <c r="F73" s="286" t="s">
        <v>961</v>
      </c>
      <c r="G73" s="286" t="s">
        <v>962</v>
      </c>
      <c r="H73" s="286" t="s">
        <v>963</v>
      </c>
      <c r="I73" s="286" t="s">
        <v>964</v>
      </c>
      <c r="J73" s="286" t="s">
        <v>430</v>
      </c>
      <c r="K73" s="286" t="s">
        <v>964</v>
      </c>
      <c r="L73" s="287">
        <v>421905970041</v>
      </c>
      <c r="M73" s="286" t="s">
        <v>965</v>
      </c>
      <c r="N73" s="286"/>
      <c r="O73" s="286"/>
      <c r="P73" s="286"/>
      <c r="R73" s="276" t="str">
        <f t="shared" si="2"/>
        <v>31989373</v>
      </c>
    </row>
    <row r="74" spans="1:18" x14ac:dyDescent="0.2">
      <c r="A74" s="203" t="s">
        <v>1462</v>
      </c>
      <c r="B74" s="286" t="s">
        <v>1463</v>
      </c>
      <c r="C74" s="286" t="s">
        <v>428</v>
      </c>
      <c r="D74" s="286" t="s">
        <v>1464</v>
      </c>
      <c r="E74" s="286" t="s">
        <v>1465</v>
      </c>
      <c r="F74" s="286" t="s">
        <v>439</v>
      </c>
      <c r="G74" s="286" t="s">
        <v>1466</v>
      </c>
      <c r="H74" s="286" t="s">
        <v>1467</v>
      </c>
      <c r="I74" s="286" t="s">
        <v>1468</v>
      </c>
      <c r="J74" s="286" t="s">
        <v>1469</v>
      </c>
      <c r="K74" s="286"/>
      <c r="L74" s="287">
        <v>421907953701</v>
      </c>
      <c r="M74" s="286"/>
      <c r="N74" s="286"/>
      <c r="O74" s="286"/>
      <c r="P74" s="286"/>
      <c r="R74" s="276" t="str">
        <f t="shared" si="2"/>
        <v>17326087</v>
      </c>
    </row>
    <row r="75" spans="1:18" x14ac:dyDescent="0.2">
      <c r="A75" s="203" t="s">
        <v>966</v>
      </c>
      <c r="B75" s="286" t="s">
        <v>967</v>
      </c>
      <c r="C75" s="286" t="s">
        <v>428</v>
      </c>
      <c r="D75" s="286" t="s">
        <v>968</v>
      </c>
      <c r="E75" s="286" t="s">
        <v>969</v>
      </c>
      <c r="F75" s="286" t="s">
        <v>970</v>
      </c>
      <c r="G75" s="286" t="s">
        <v>971</v>
      </c>
      <c r="H75" s="286" t="s">
        <v>972</v>
      </c>
      <c r="I75" s="286" t="s">
        <v>973</v>
      </c>
      <c r="J75" s="286" t="s">
        <v>430</v>
      </c>
      <c r="K75" s="286" t="s">
        <v>973</v>
      </c>
      <c r="L75" s="287">
        <v>421915879583</v>
      </c>
      <c r="M75" s="286" t="s">
        <v>974</v>
      </c>
      <c r="N75" s="286"/>
      <c r="O75" s="286"/>
      <c r="P75" s="286"/>
      <c r="R75" s="276" t="str">
        <f t="shared" si="2"/>
        <v>42219922</v>
      </c>
    </row>
    <row r="76" spans="1:18" x14ac:dyDescent="0.2">
      <c r="A76" s="203" t="s">
        <v>975</v>
      </c>
      <c r="B76" s="286" t="s">
        <v>976</v>
      </c>
      <c r="C76" s="286" t="s">
        <v>428</v>
      </c>
      <c r="D76" s="286" t="s">
        <v>977</v>
      </c>
      <c r="E76" s="286" t="s">
        <v>436</v>
      </c>
      <c r="F76" s="286" t="s">
        <v>746</v>
      </c>
      <c r="G76" s="286" t="s">
        <v>978</v>
      </c>
      <c r="H76" s="286" t="s">
        <v>979</v>
      </c>
      <c r="I76" s="286" t="s">
        <v>980</v>
      </c>
      <c r="J76" s="286" t="s">
        <v>432</v>
      </c>
      <c r="K76" s="286" t="s">
        <v>981</v>
      </c>
      <c r="L76" s="287">
        <v>421918711548</v>
      </c>
      <c r="M76" s="286" t="s">
        <v>982</v>
      </c>
      <c r="N76" s="286"/>
      <c r="O76" s="286"/>
      <c r="P76" s="286"/>
      <c r="R76" s="276" t="str">
        <f t="shared" si="2"/>
        <v>51118831</v>
      </c>
    </row>
    <row r="77" spans="1:18" x14ac:dyDescent="0.2">
      <c r="A77" s="203" t="s">
        <v>983</v>
      </c>
      <c r="B77" s="286" t="s">
        <v>984</v>
      </c>
      <c r="C77" s="286" t="s">
        <v>428</v>
      </c>
      <c r="D77" s="286" t="s">
        <v>482</v>
      </c>
      <c r="E77" s="286" t="s">
        <v>435</v>
      </c>
      <c r="F77" s="286" t="s">
        <v>536</v>
      </c>
      <c r="G77" s="286" t="s">
        <v>985</v>
      </c>
      <c r="H77" s="286" t="s">
        <v>986</v>
      </c>
      <c r="I77" s="286" t="s">
        <v>987</v>
      </c>
      <c r="J77" s="286" t="s">
        <v>432</v>
      </c>
      <c r="K77" s="286" t="s">
        <v>987</v>
      </c>
      <c r="L77" s="287">
        <v>421905245008</v>
      </c>
      <c r="M77" s="286" t="s">
        <v>988</v>
      </c>
      <c r="N77" s="286"/>
      <c r="O77" s="286"/>
      <c r="P77" s="286"/>
      <c r="R77" s="276" t="str">
        <f t="shared" si="2"/>
        <v>00684767</v>
      </c>
    </row>
    <row r="78" spans="1:18" x14ac:dyDescent="0.2">
      <c r="A78" s="203" t="s">
        <v>1470</v>
      </c>
      <c r="B78" s="286" t="s">
        <v>1471</v>
      </c>
      <c r="C78" s="286" t="s">
        <v>428</v>
      </c>
      <c r="D78" s="286" t="s">
        <v>1448</v>
      </c>
      <c r="E78" s="286" t="s">
        <v>1399</v>
      </c>
      <c r="F78" s="286" t="s">
        <v>431</v>
      </c>
      <c r="G78" s="286" t="s">
        <v>1472</v>
      </c>
      <c r="H78" s="286" t="s">
        <v>1473</v>
      </c>
      <c r="I78" s="286" t="s">
        <v>1451</v>
      </c>
      <c r="J78" s="286" t="s">
        <v>430</v>
      </c>
      <c r="K78" s="286" t="s">
        <v>1474</v>
      </c>
      <c r="L78" s="287" t="s">
        <v>1475</v>
      </c>
      <c r="M78" s="286" t="s">
        <v>1476</v>
      </c>
      <c r="N78" s="286"/>
      <c r="O78" s="286"/>
      <c r="P78" s="286"/>
      <c r="R78" s="276" t="str">
        <f t="shared" si="2"/>
        <v>22665234</v>
      </c>
    </row>
    <row r="79" spans="1:18" x14ac:dyDescent="0.2">
      <c r="A79" s="203" t="s">
        <v>989</v>
      </c>
      <c r="B79" s="286" t="s">
        <v>990</v>
      </c>
      <c r="C79" s="286" t="s">
        <v>428</v>
      </c>
      <c r="D79" s="286" t="s">
        <v>1477</v>
      </c>
      <c r="E79" s="286" t="s">
        <v>440</v>
      </c>
      <c r="F79" s="286" t="s">
        <v>441</v>
      </c>
      <c r="G79" s="286" t="s">
        <v>991</v>
      </c>
      <c r="H79" s="286" t="s">
        <v>992</v>
      </c>
      <c r="I79" s="286" t="s">
        <v>993</v>
      </c>
      <c r="J79" s="286" t="s">
        <v>430</v>
      </c>
      <c r="K79" s="286" t="s">
        <v>994</v>
      </c>
      <c r="L79" s="287">
        <v>421918808923</v>
      </c>
      <c r="M79" s="286" t="s">
        <v>995</v>
      </c>
      <c r="N79" s="286"/>
      <c r="O79" s="286"/>
      <c r="P79" s="286"/>
      <c r="R79" s="276" t="str">
        <f t="shared" si="2"/>
        <v>30793203</v>
      </c>
    </row>
    <row r="80" spans="1:18" x14ac:dyDescent="0.2">
      <c r="A80" s="203" t="s">
        <v>996</v>
      </c>
      <c r="B80" s="286" t="s">
        <v>997</v>
      </c>
      <c r="C80" s="286" t="s">
        <v>428</v>
      </c>
      <c r="D80" s="286" t="s">
        <v>998</v>
      </c>
      <c r="E80" s="286" t="s">
        <v>435</v>
      </c>
      <c r="F80" s="286" t="s">
        <v>999</v>
      </c>
      <c r="G80" s="286" t="s">
        <v>1000</v>
      </c>
      <c r="H80" s="286" t="s">
        <v>1001</v>
      </c>
      <c r="I80" s="286" t="s">
        <v>1002</v>
      </c>
      <c r="J80" s="286" t="s">
        <v>430</v>
      </c>
      <c r="K80" s="286" t="s">
        <v>1002</v>
      </c>
      <c r="L80" s="287">
        <v>421905418010</v>
      </c>
      <c r="M80" s="286" t="s">
        <v>1003</v>
      </c>
      <c r="N80" s="286"/>
      <c r="O80" s="286"/>
      <c r="P80" s="286"/>
      <c r="R80" s="276" t="str">
        <f t="shared" si="2"/>
        <v>00681768</v>
      </c>
    </row>
    <row r="81" spans="1:18" x14ac:dyDescent="0.2">
      <c r="A81" s="203" t="s">
        <v>1004</v>
      </c>
      <c r="B81" s="286" t="s">
        <v>1005</v>
      </c>
      <c r="C81" s="286" t="s">
        <v>428</v>
      </c>
      <c r="D81" s="286" t="s">
        <v>482</v>
      </c>
      <c r="E81" s="286" t="s">
        <v>435</v>
      </c>
      <c r="F81" s="286" t="s">
        <v>536</v>
      </c>
      <c r="G81" s="286" t="s">
        <v>1006</v>
      </c>
      <c r="H81" s="286" t="s">
        <v>1007</v>
      </c>
      <c r="I81" s="286" t="s">
        <v>1008</v>
      </c>
      <c r="J81" s="286" t="s">
        <v>430</v>
      </c>
      <c r="K81" s="286" t="s">
        <v>1008</v>
      </c>
      <c r="L81" s="287">
        <v>421915282858</v>
      </c>
      <c r="M81" s="286" t="s">
        <v>1009</v>
      </c>
      <c r="N81" s="286"/>
      <c r="O81" s="286"/>
      <c r="P81" s="286"/>
      <c r="R81" s="276" t="str">
        <f t="shared" si="2"/>
        <v>31796079</v>
      </c>
    </row>
    <row r="82" spans="1:18" x14ac:dyDescent="0.2">
      <c r="A82" s="203" t="s">
        <v>1478</v>
      </c>
      <c r="B82" s="286" t="s">
        <v>1479</v>
      </c>
      <c r="C82" s="286" t="s">
        <v>428</v>
      </c>
      <c r="D82" s="286" t="s">
        <v>535</v>
      </c>
      <c r="E82" s="286" t="s">
        <v>437</v>
      </c>
      <c r="F82" s="286" t="s">
        <v>536</v>
      </c>
      <c r="G82" s="286" t="s">
        <v>1480</v>
      </c>
      <c r="H82" s="286" t="s">
        <v>1481</v>
      </c>
      <c r="I82" s="286" t="s">
        <v>1482</v>
      </c>
      <c r="J82" s="286" t="s">
        <v>1483</v>
      </c>
      <c r="K82" s="286" t="s">
        <v>1482</v>
      </c>
      <c r="L82" s="287">
        <v>421917176673</v>
      </c>
      <c r="M82" s="286" t="s">
        <v>1484</v>
      </c>
      <c r="N82" s="286"/>
      <c r="O82" s="286"/>
      <c r="P82" s="286"/>
      <c r="R82" s="276" t="str">
        <f t="shared" si="2"/>
        <v>30811406</v>
      </c>
    </row>
    <row r="83" spans="1:18" x14ac:dyDescent="0.2">
      <c r="A83" s="203" t="s">
        <v>1010</v>
      </c>
      <c r="B83" s="286" t="s">
        <v>1011</v>
      </c>
      <c r="C83" s="286" t="s">
        <v>428</v>
      </c>
      <c r="D83" s="286" t="s">
        <v>1012</v>
      </c>
      <c r="E83" s="286" t="s">
        <v>830</v>
      </c>
      <c r="F83" s="286" t="s">
        <v>1013</v>
      </c>
      <c r="G83" s="286" t="s">
        <v>1014</v>
      </c>
      <c r="H83" s="286" t="s">
        <v>1015</v>
      </c>
      <c r="I83" s="286" t="s">
        <v>1016</v>
      </c>
      <c r="J83" s="286" t="s">
        <v>432</v>
      </c>
      <c r="K83" s="286" t="s">
        <v>1016</v>
      </c>
      <c r="L83" s="287">
        <v>421918648073</v>
      </c>
      <c r="M83" s="286" t="s">
        <v>1017</v>
      </c>
      <c r="N83" s="286"/>
      <c r="O83" s="286"/>
      <c r="P83" s="286"/>
      <c r="R83" s="276" t="str">
        <f t="shared" si="2"/>
        <v>53007344</v>
      </c>
    </row>
    <row r="84" spans="1:18" x14ac:dyDescent="0.2">
      <c r="A84" s="203" t="s">
        <v>1018</v>
      </c>
      <c r="B84" s="286" t="s">
        <v>1019</v>
      </c>
      <c r="C84" s="286" t="s">
        <v>428</v>
      </c>
      <c r="D84" s="286" t="s">
        <v>1020</v>
      </c>
      <c r="E84" s="286" t="s">
        <v>440</v>
      </c>
      <c r="F84" s="286" t="s">
        <v>441</v>
      </c>
      <c r="G84" s="286" t="s">
        <v>1021</v>
      </c>
      <c r="H84" s="286" t="s">
        <v>1022</v>
      </c>
      <c r="I84" s="286" t="s">
        <v>1023</v>
      </c>
      <c r="J84" s="286" t="s">
        <v>430</v>
      </c>
      <c r="K84" s="286" t="s">
        <v>1023</v>
      </c>
      <c r="L84" s="287">
        <v>421905700790</v>
      </c>
      <c r="M84" s="286" t="s">
        <v>1024</v>
      </c>
      <c r="N84" s="286"/>
      <c r="O84" s="286"/>
      <c r="P84" s="286"/>
      <c r="R84" s="276" t="str">
        <f t="shared" si="2"/>
        <v>35538015</v>
      </c>
    </row>
    <row r="85" spans="1:18" x14ac:dyDescent="0.2">
      <c r="A85" s="203" t="s">
        <v>1025</v>
      </c>
      <c r="B85" s="286" t="s">
        <v>1026</v>
      </c>
      <c r="C85" s="286" t="s">
        <v>428</v>
      </c>
      <c r="D85" s="286" t="s">
        <v>778</v>
      </c>
      <c r="E85" s="286" t="s">
        <v>435</v>
      </c>
      <c r="F85" s="286" t="s">
        <v>779</v>
      </c>
      <c r="G85" s="286" t="s">
        <v>1027</v>
      </c>
      <c r="H85" s="286" t="s">
        <v>1028</v>
      </c>
      <c r="I85" s="286" t="s">
        <v>1029</v>
      </c>
      <c r="J85" s="286" t="s">
        <v>432</v>
      </c>
      <c r="K85" s="286" t="s">
        <v>1030</v>
      </c>
      <c r="L85" s="287">
        <v>421918737877</v>
      </c>
      <c r="M85" s="286" t="s">
        <v>1031</v>
      </c>
      <c r="N85" s="286"/>
      <c r="O85" s="286"/>
      <c r="P85" s="286"/>
      <c r="R85" s="276" t="str">
        <f t="shared" si="2"/>
        <v>00585319</v>
      </c>
    </row>
    <row r="86" spans="1:18" x14ac:dyDescent="0.2">
      <c r="A86" s="203" t="s">
        <v>1032</v>
      </c>
      <c r="B86" s="286" t="s">
        <v>1033</v>
      </c>
      <c r="C86" s="286" t="s">
        <v>428</v>
      </c>
      <c r="D86" s="286" t="s">
        <v>1034</v>
      </c>
      <c r="E86" s="286" t="s">
        <v>437</v>
      </c>
      <c r="F86" s="286" t="s">
        <v>536</v>
      </c>
      <c r="G86" s="286" t="s">
        <v>1035</v>
      </c>
      <c r="H86" s="286" t="s">
        <v>1036</v>
      </c>
      <c r="I86" s="286" t="s">
        <v>1037</v>
      </c>
      <c r="J86" s="286" t="s">
        <v>430</v>
      </c>
      <c r="K86" s="286" t="s">
        <v>1037</v>
      </c>
      <c r="L86" s="287">
        <v>421903422249</v>
      </c>
      <c r="M86" s="286" t="s">
        <v>1038</v>
      </c>
      <c r="N86" s="286"/>
      <c r="O86" s="286"/>
      <c r="P86" s="286"/>
      <c r="R86" s="276" t="str">
        <f t="shared" si="2"/>
        <v>42132690</v>
      </c>
    </row>
    <row r="87" spans="1:18" x14ac:dyDescent="0.2">
      <c r="A87" s="203" t="s">
        <v>1039</v>
      </c>
      <c r="B87" s="286" t="s">
        <v>1040</v>
      </c>
      <c r="C87" s="286" t="s">
        <v>428</v>
      </c>
      <c r="D87" s="286" t="s">
        <v>1041</v>
      </c>
      <c r="E87" s="286" t="s">
        <v>435</v>
      </c>
      <c r="F87" s="286" t="s">
        <v>1042</v>
      </c>
      <c r="G87" s="286" t="s">
        <v>1043</v>
      </c>
      <c r="H87" s="286" t="s">
        <v>1044</v>
      </c>
      <c r="I87" s="286" t="s">
        <v>1045</v>
      </c>
      <c r="J87" s="286" t="s">
        <v>432</v>
      </c>
      <c r="K87" s="286" t="s">
        <v>1046</v>
      </c>
      <c r="L87" s="287">
        <v>421905641479</v>
      </c>
      <c r="M87" s="286" t="s">
        <v>1047</v>
      </c>
      <c r="N87" s="286"/>
      <c r="O87" s="286"/>
      <c r="P87" s="286"/>
      <c r="R87" s="276" t="str">
        <f t="shared" si="2"/>
        <v>50671669</v>
      </c>
    </row>
    <row r="88" spans="1:18" x14ac:dyDescent="0.2">
      <c r="A88" s="203"/>
      <c r="B88" s="286"/>
      <c r="C88" s="286"/>
      <c r="D88" s="286"/>
      <c r="E88" s="286"/>
      <c r="F88" s="286"/>
      <c r="G88" s="286"/>
      <c r="H88" s="286"/>
      <c r="I88" s="286"/>
      <c r="J88" s="286"/>
      <c r="K88" s="286"/>
      <c r="L88" s="287"/>
      <c r="M88" s="286"/>
      <c r="N88" s="286"/>
      <c r="O88" s="286"/>
      <c r="P88" s="286"/>
      <c r="R88" s="276">
        <f t="shared" si="2"/>
        <v>0</v>
      </c>
    </row>
    <row r="89" spans="1:18" x14ac:dyDescent="0.2">
      <c r="A89" s="203"/>
      <c r="B89" s="286"/>
      <c r="C89" s="286"/>
      <c r="D89" s="286"/>
      <c r="E89" s="286"/>
      <c r="F89" s="286"/>
      <c r="G89" s="286"/>
      <c r="H89" s="286"/>
      <c r="I89" s="286"/>
      <c r="J89" s="286"/>
      <c r="K89" s="286"/>
      <c r="L89" s="287"/>
      <c r="M89" s="286"/>
      <c r="N89" s="286"/>
      <c r="O89" s="286"/>
      <c r="P89" s="286"/>
      <c r="R89" s="276">
        <f t="shared" si="2"/>
        <v>0</v>
      </c>
    </row>
    <row r="90" spans="1:18" x14ac:dyDescent="0.2">
      <c r="A90" s="203"/>
      <c r="B90" s="286"/>
      <c r="C90" s="286"/>
      <c r="D90" s="286"/>
      <c r="E90" s="286"/>
      <c r="F90" s="286"/>
      <c r="G90" s="286"/>
      <c r="H90" s="286"/>
      <c r="I90" s="286"/>
      <c r="J90" s="286"/>
      <c r="K90" s="286"/>
      <c r="L90" s="287"/>
      <c r="M90" s="286"/>
      <c r="N90" s="286"/>
      <c r="O90" s="286"/>
      <c r="P90" s="286"/>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89">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89">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8">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8">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8">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0">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0">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0">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89">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0">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8">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1487</v>
      </c>
      <c r="D13" s="288">
        <v>21500</v>
      </c>
      <c r="E13" s="173">
        <v>0</v>
      </c>
      <c r="F13" s="166" t="s">
        <v>338</v>
      </c>
      <c r="G13" s="169" t="s">
        <v>319</v>
      </c>
      <c r="H13" s="169" t="s">
        <v>1488</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8">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0">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0">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89">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0">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1">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89">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8">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1489</v>
      </c>
      <c r="D22" s="288">
        <v>44000</v>
      </c>
      <c r="E22" s="173">
        <v>0</v>
      </c>
      <c r="F22" s="166" t="s">
        <v>338</v>
      </c>
      <c r="G22" s="169" t="s">
        <v>319</v>
      </c>
      <c r="H22" s="169" t="s">
        <v>1488</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89">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0">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8">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0">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8">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0">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89">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1490</v>
      </c>
      <c r="D30" s="289">
        <v>13000</v>
      </c>
      <c r="E30" s="173">
        <v>0</v>
      </c>
      <c r="F30" s="166" t="s">
        <v>338</v>
      </c>
      <c r="G30" s="169" t="s">
        <v>319</v>
      </c>
      <c r="H30" s="169" t="s">
        <v>1488</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0">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8">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8">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8">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8">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8">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89">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8">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8">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8">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89">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89">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1491</v>
      </c>
      <c r="D43" s="289">
        <v>300000</v>
      </c>
      <c r="E43" s="230">
        <v>0</v>
      </c>
      <c r="F43" s="166" t="s">
        <v>338</v>
      </c>
      <c r="G43" s="169" t="s">
        <v>319</v>
      </c>
      <c r="H43" s="169" t="s">
        <v>1488</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89">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89">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89">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0">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89">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0">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89">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1492</v>
      </c>
      <c r="D51" s="289">
        <v>40000</v>
      </c>
      <c r="E51" s="230">
        <v>0</v>
      </c>
      <c r="F51" s="166" t="s">
        <v>338</v>
      </c>
      <c r="G51" s="169" t="s">
        <v>319</v>
      </c>
      <c r="H51" s="169" t="s">
        <v>1488</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8">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1493</v>
      </c>
      <c r="D53" s="288">
        <v>10000</v>
      </c>
      <c r="E53" s="230">
        <v>0</v>
      </c>
      <c r="F53" s="166" t="s">
        <v>338</v>
      </c>
      <c r="G53" s="169" t="s">
        <v>319</v>
      </c>
      <c r="H53" s="169" t="s">
        <v>1488</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89">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0">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8">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8">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0">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89">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8">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1494</v>
      </c>
      <c r="D61" s="288">
        <v>76600</v>
      </c>
      <c r="E61" s="230">
        <v>0</v>
      </c>
      <c r="F61" s="166" t="s">
        <v>338</v>
      </c>
      <c r="G61" s="169" t="s">
        <v>319</v>
      </c>
      <c r="H61" s="169" t="s">
        <v>1488</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8">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0">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0">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0">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89">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0">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8">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0">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1495</v>
      </c>
      <c r="D70" s="290">
        <v>30000</v>
      </c>
      <c r="E70" s="173">
        <v>0</v>
      </c>
      <c r="F70" s="166" t="s">
        <v>338</v>
      </c>
      <c r="G70" s="169" t="s">
        <v>319</v>
      </c>
      <c r="H70" s="169" t="s">
        <v>1488</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0">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8">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1496</v>
      </c>
      <c r="D73" s="288">
        <v>100000</v>
      </c>
      <c r="E73" s="230">
        <v>0</v>
      </c>
      <c r="F73" s="166" t="s">
        <v>338</v>
      </c>
      <c r="G73" s="169" t="s">
        <v>319</v>
      </c>
      <c r="H73" s="169" t="s">
        <v>1488</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0">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8">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8">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1497</v>
      </c>
      <c r="D77" s="288">
        <v>10000</v>
      </c>
      <c r="E77" s="230">
        <v>0</v>
      </c>
      <c r="F77" s="166" t="s">
        <v>338</v>
      </c>
      <c r="G77" s="169" t="s">
        <v>319</v>
      </c>
      <c r="H77" s="169" t="s">
        <v>1488</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8">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8">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8">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1498</v>
      </c>
      <c r="D81" s="288">
        <v>3200</v>
      </c>
      <c r="E81" s="230">
        <v>0</v>
      </c>
      <c r="F81" s="166" t="s">
        <v>338</v>
      </c>
      <c r="G81" s="169" t="s">
        <v>319</v>
      </c>
      <c r="H81" s="169" t="s">
        <v>1488</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8">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8">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8">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0">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0">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0">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1499</v>
      </c>
      <c r="D88" s="290">
        <v>60000</v>
      </c>
      <c r="E88" s="173">
        <v>0</v>
      </c>
      <c r="F88" s="166" t="s">
        <v>338</v>
      </c>
      <c r="G88" s="169" t="s">
        <v>319</v>
      </c>
      <c r="H88" s="169" t="s">
        <v>1488</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89">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1500</v>
      </c>
      <c r="D90" s="289">
        <v>8000</v>
      </c>
      <c r="E90" s="173">
        <v>0</v>
      </c>
      <c r="F90" s="166" t="s">
        <v>338</v>
      </c>
      <c r="G90" s="169" t="s">
        <v>319</v>
      </c>
      <c r="H90" s="169" t="s">
        <v>1488</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89">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8">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8">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0">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1501</v>
      </c>
      <c r="D95" s="288">
        <v>100000</v>
      </c>
      <c r="E95" s="230">
        <v>0</v>
      </c>
      <c r="F95" s="166" t="s">
        <v>338</v>
      </c>
      <c r="G95" s="169" t="s">
        <v>319</v>
      </c>
      <c r="H95" s="169" t="s">
        <v>1488</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8"/>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8"/>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8"/>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89"/>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8"/>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89"/>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89"/>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8"/>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8"/>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8"/>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8"/>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8"/>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0"/>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8"/>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8"/>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8"/>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0"/>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8"/>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8"/>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0"/>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8"/>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8"/>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89"/>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0"/>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89"/>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8"/>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0"/>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8"/>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8"/>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8"/>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0"/>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0"/>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8"/>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8"/>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8"/>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8"/>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89"/>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8"/>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89"/>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8"/>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8"/>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8"/>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8"/>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8"/>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0"/>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8"/>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8"/>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8"/>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8"/>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89"/>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8"/>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0"/>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8"/>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89"/>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8"/>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8"/>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8"/>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8"/>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0"/>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0"/>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8"/>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8"/>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8"/>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0"/>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89"/>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0"/>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8"/>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1"/>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89"/>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8"/>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0"/>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8"/>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89"/>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8"/>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8"/>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0"/>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89"/>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8"/>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89"/>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8"/>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0"/>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0"/>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0"/>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8"/>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8"/>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89"/>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89"/>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8"/>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8"/>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0"/>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89"/>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8"/>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8"/>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8"/>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8"/>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89"/>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89"/>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8"/>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0"/>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0"/>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89"/>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0"/>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0"/>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8"/>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0"/>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8"/>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0"/>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8"/>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89"/>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8"/>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8"/>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89"/>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0"/>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0"/>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89"/>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0"/>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89"/>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8"/>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0"/>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8"/>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8"/>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8"/>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0"/>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89"/>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0"/>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89"/>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89"/>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8"/>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0"/>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8"/>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8"/>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0"/>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0"/>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0"/>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8"/>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89"/>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8"/>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8"/>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8"/>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0"/>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8"/>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0"/>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8"/>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8"/>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0"/>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0"/>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8"/>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0"/>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8"/>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89"/>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8"/>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8"/>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8"/>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89"/>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0"/>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8"/>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8"/>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8"/>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8"/>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89"/>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89"/>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89"/>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8"/>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0"/>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8"/>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8"/>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0"/>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8"/>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8"/>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8"/>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8"/>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8"/>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8"/>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8"/>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8"/>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8"/>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89"/>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8"/>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8"/>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8"/>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8"/>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8"/>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8"/>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8"/>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89"/>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8"/>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8"/>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8"/>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8"/>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8"/>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0"/>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8"/>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0"/>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8"/>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8"/>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8"/>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8"/>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0"/>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0"/>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0"/>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8"/>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89"/>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8"/>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8"/>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8"/>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89"/>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8"/>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8"/>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0"/>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8"/>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1"/>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8"/>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8"/>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0"/>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8"/>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8"/>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8"/>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8"/>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8"/>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8"/>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8"/>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8"/>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8"/>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0"/>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0"/>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8"/>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8"/>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8"/>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1"/>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0"/>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8"/>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8"/>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89"/>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8"/>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0"/>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0"/>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8"/>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8"/>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0"/>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8"/>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0"/>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8"/>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89"/>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8"/>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8"/>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89"/>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0"/>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89"/>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8"/>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8"/>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0"/>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8"/>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8"/>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8"/>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0"/>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8"/>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8"/>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89"/>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0"/>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89"/>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8"/>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8"/>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89"/>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89"/>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8"/>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0"/>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8"/>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8"/>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8"/>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8"/>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8"/>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8"/>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0"/>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0"/>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0"/>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8"/>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89"/>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8"/>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0"/>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89"/>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0"/>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1"/>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8"/>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0"/>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8"/>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8"/>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0"/>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89"/>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1"/>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8"/>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0"/>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89"/>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0"/>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8"/>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8"/>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8"/>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1"/>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89"/>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0"/>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8"/>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8"/>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0"/>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8"/>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8"/>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8"/>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0"/>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89"/>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0"/>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0"/>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0"/>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89"/>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8"/>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1"/>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89"/>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0"/>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89"/>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1"/>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8"/>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8"/>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8"/>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1"/>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8"/>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89"/>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0"/>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8"/>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8"/>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8"/>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89"/>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1"/>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0"/>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0"/>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8"/>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0"/>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8"/>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1"/>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8"/>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1"/>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8"/>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1"/>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1"/>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8"/>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8"/>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0"/>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8"/>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0"/>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8"/>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0"/>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8"/>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1"/>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0"/>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8"/>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0"/>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8"/>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8"/>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8"/>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8"/>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1"/>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8"/>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8"/>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0"/>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0"/>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8"/>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0"/>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0"/>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8"/>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8"/>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8"/>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1"/>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0"/>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89"/>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0"/>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8"/>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8"/>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8"/>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0"/>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8"/>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1"/>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0"/>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0"/>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8"/>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8"/>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8"/>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8"/>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8"/>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8"/>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8"/>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89"/>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8"/>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8"/>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0"/>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8"/>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8"/>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89"/>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8"/>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89"/>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8"/>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0"/>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89"/>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89"/>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0"/>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8"/>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89"/>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8"/>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8"/>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0"/>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8"/>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8"/>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0"/>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0"/>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8"/>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0"/>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8"/>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89"/>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0" t="str">
        <f>Spolu!C3&amp;", "&amp;Spolu!C6</f>
        <v>Slovenský zväz tanečných športov, Olympijské námestie 14290/1, Bratislava, 831 04</v>
      </c>
      <c r="B1" s="370"/>
      <c r="C1" s="370"/>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1" t="s">
        <v>1275</v>
      </c>
      <c r="F3" s="372"/>
      <c r="N3" s="137" t="str">
        <f t="shared" si="0"/>
        <v>c - príspevok Slovenskému paralympijskému výboru</v>
      </c>
      <c r="O3" s="137" t="s">
        <v>342</v>
      </c>
      <c r="P3" s="137" t="s">
        <v>343</v>
      </c>
    </row>
    <row r="4" spans="1:16" ht="45.75" customHeight="1" x14ac:dyDescent="0.25">
      <c r="E4" s="372"/>
      <c r="F4" s="372"/>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0"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3" t="s">
        <v>1288</v>
      </c>
      <c r="B12" s="373"/>
      <c r="C12" s="37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4"/>
      <c r="C14" s="374"/>
      <c r="F14" s="141"/>
      <c r="N14" s="137" t="str">
        <f t="shared" si="0"/>
        <v>n - organizovanie významnej súťaže podľa § 55 ods. 1 písm. b)</v>
      </c>
      <c r="O14" s="137" t="s">
        <v>364</v>
      </c>
      <c r="P14" s="137" t="s">
        <v>1290</v>
      </c>
    </row>
    <row r="15" spans="1:16" ht="32.1" customHeight="1" thickBot="1" x14ac:dyDescent="0.3">
      <c r="A15" s="139" t="s">
        <v>1291</v>
      </c>
      <c r="B15" s="375" t="s">
        <v>1292</v>
      </c>
      <c r="C15" s="376"/>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3"/>
      <c r="N17" s="137" t="str">
        <f t="shared" si="0"/>
        <v xml:space="preserve">q - </v>
      </c>
      <c r="O17" s="137" t="s">
        <v>367</v>
      </c>
    </row>
    <row r="18" spans="1:16" x14ac:dyDescent="0.25">
      <c r="B18" s="193" t="s">
        <v>1299</v>
      </c>
      <c r="C18" s="142" t="str">
        <f>Spolu!C4</f>
        <v>00684767</v>
      </c>
      <c r="E18" s="147" t="s">
        <v>1300</v>
      </c>
      <c r="F18" s="283">
        <v>421947749446</v>
      </c>
      <c r="N18" s="137" t="str">
        <f t="shared" si="0"/>
        <v xml:space="preserve">r - </v>
      </c>
      <c r="O18" s="137" t="s">
        <v>368</v>
      </c>
    </row>
    <row r="19" spans="1:16" x14ac:dyDescent="0.25">
      <c r="E19" s="147" t="s">
        <v>1301</v>
      </c>
      <c r="F19" s="283">
        <v>421947749756</v>
      </c>
    </row>
    <row r="20" spans="1:16" ht="15.6" thickBot="1" x14ac:dyDescent="0.3">
      <c r="A20" s="139" t="s">
        <v>396</v>
      </c>
      <c r="B20" s="143">
        <f>F6</f>
        <v>0</v>
      </c>
      <c r="E20" s="208"/>
      <c r="F20" s="284"/>
    </row>
    <row r="21" spans="1:16" ht="189" customHeight="1" x14ac:dyDescent="0.25">
      <c r="B21" s="211"/>
      <c r="C21" s="144"/>
    </row>
    <row r="22" spans="1:16" ht="39.75" customHeight="1" x14ac:dyDescent="0.25">
      <c r="B22" s="369" t="s">
        <v>1302</v>
      </c>
      <c r="C22" s="36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Metadata/LabelInfo.xml><?xml version="1.0" encoding="utf-8"?>
<clbl:labelList xmlns:clbl="http://schemas.microsoft.com/office/2020/mipLabelMetadata">
  <clbl:label id="{6a0c4d74-2ddf-4a3f-9c85-3b2ab35ffe4a}" enabled="1" method="Standard" siteId="{95735dfb-83cb-4be7-9b78-61e3b2310d4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Ivanič, Peter</cp:lastModifiedBy>
  <cp:revision/>
  <cp:lastPrinted>2025-01-23T13:30:36Z</cp:lastPrinted>
  <dcterms:created xsi:type="dcterms:W3CDTF">2017-02-20T06:20:12Z</dcterms:created>
  <dcterms:modified xsi:type="dcterms:W3CDTF">2026-04-13T23:14:49Z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