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to_zošit" defaultThemeVersion="124226"/>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0" documentId="8_{CC80F9D0-16B1-402A-9A14-777709707F11}" xr6:coauthVersionLast="47" xr6:coauthVersionMax="47" xr10:uidLastSave="{00000000-0000-0000-0000-000000000000}"/>
  <bookViews>
    <workbookView xWindow="53652" yWindow="-108" windowWidth="30936" windowHeight="16776"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K46" i="4"/>
  <c r="M47" i="4"/>
  <c r="C13" i="6"/>
  <c r="C10" i="6"/>
  <c r="K40" i="9"/>
  <c r="L41" i="9"/>
  <c r="L43" i="9"/>
  <c r="L46" i="9" s="1"/>
  <c r="K45" i="9"/>
  <c r="B43" i="9" s="1"/>
  <c r="M13" i="4"/>
  <c r="K12" i="4"/>
  <c r="J12" i="4" s="1"/>
  <c r="C11" i="6"/>
  <c r="K82" i="4" l="1"/>
  <c r="F65" i="9"/>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<sst xmlns="http://schemas.openxmlformats.org/spreadsheetml/2006/main" count="9870" uniqueCount="4860">
  <si>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</si>
  <si>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</si>
  <si>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</si>
  <si>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</si>
  <si>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</si>
  <si>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</si>
  <si>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</si>
  <si>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</si>
  <si>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</si>
  <si>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</si>
  <si>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</si>
  <si>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</si>
  <si>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</si>
  <si>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</si>
  <si>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</si>
  <si>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</si>
  <si>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</si>
  <si>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</si>
  <si>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</si>
  <si>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</si>
  <si>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</si>
  <si>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</si>
  <si>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</si>
  <si>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</si>
  <si>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</si>
  <si>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</si>
  <si>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</si>
  <si>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</si>
  <si>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</si>
  <si>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</si>
  <si>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</si>
  <si>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</si>
  <si>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</si>
  <si>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</si>
  <si>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</si>
  <si>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</si>
  <si>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</si>
  <si>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</si>
  <si>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</si>
  <si>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</si>
  <si>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</si>
  <si>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</si>
  <si>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</si>
  <si>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</si>
  <si>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</si>
  <si>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</si>
  <si>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</si>
  <si>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</si>
  <si>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</si>
  <si>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</si>
  <si>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</si>
  <si>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</si>
  <si>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</si>
  <si>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</si>
  <si>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</si>
  <si>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</si>
  <si>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</si>
  <si>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</si>
  <si>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</si>
  <si>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</si>
  <si>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</si>
  <si>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</si>
  <si>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</si>
  <si>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</si>
  <si>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</si>
  <si>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</si>
  <si>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</si>
  <si>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</si>
  <si>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</si>
  <si>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</si>
  <si>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</si>
  <si>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</si>
  <si>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</si>
  <si>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</si>
  <si>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</si>
  <si>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</si>
  <si>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</si>
  <si>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</si>
  <si>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</si>
  <si>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</si>
  <si>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</si>
  <si>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</si>
  <si>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</si>
  <si>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</si>
  <si>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</si>
  <si>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</si>
  <si>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</si>
  <si>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</si>
  <si>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</si>
  <si>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</si>
  <si>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</si>
  <si>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</si>
  <si>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</si>
  <si>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</si>
  <si>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</si>
  <si>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</si>
  <si>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</si>
  <si>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</si>
  <si>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</si>
  <si>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</si>
  <si>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</si>
  <si>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</si>
  <si>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</si>
  <si>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</si>
  <si>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</si>
  <si>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</si>
  <si>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</si>
  <si>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</si>
  <si>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</si>
  <si>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</si>
  <si>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</si>
  <si>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</si>
  <si>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</si>
  <si>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</si>
  <si>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</si>
  <si>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</si>
  <si>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</si>
  <si>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</si>
  <si>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</si>
  <si>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</si>
  <si>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</si>
  <si>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</si>
  <si>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</si>
  <si>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</si>
  <si>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</si>
  <si>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</si>
  <si>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</si>
  <si>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</si>
  <si>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</si>
  <si>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</si>
  <si>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</si>
  <si>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</si>
  <si>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</si>
  <si>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</si>
  <si>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</si>
  <si>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</si>
  <si>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</si>
  <si>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</si>
  <si>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</si>
  <si>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</si>
  <si>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</si>
  <si>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</si>
  <si>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</si>
  <si>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</si>
  <si>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</si>
  <si>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</si>
  <si>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</si>
  <si>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</si>
  <si>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</si>
  <si>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</si>
  <si>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</si>
  <si>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</si>
  <si>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</si>
  <si>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</si>
  <si>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</si>
  <si>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</si>
  <si>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</si>
  <si>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</si>
  <si>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</si>
  <si>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</si>
  <si>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</si>
  <si>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</si>
  <si>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</si>
  <si>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</si>
  <si>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</si>
  <si>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</si>
  <si>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</si>
  <si>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</si>
  <si>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</si>
  <si>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</si>
  <si>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</si>
  <si>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</si>
  <si>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</si>
  <si>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</si>
  <si>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</si>
  <si>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</si>
  <si>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</si>
  <si>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</si>
  <si>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</si>
  <si>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</si>
  <si>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</si>
  <si>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</si>
  <si>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</si>
  <si>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</si>
  <si>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</si>
  <si>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</si>
  <si>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</si>
  <si>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</si>
  <si>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</si>
  <si>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</si>
  <si>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</si>
  <si>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</si>
  <si>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</si>
  <si>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</si>
  <si>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</si>
  <si>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</si>
  <si>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</si>
  <si>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</si>
  <si>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</si>
  <si>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</si>
  <si>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</si>
  <si>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</si>
  <si>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</si>
  <si>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</si>
  <si>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</si>
  <si>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</si>
  <si>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</si>
  <si>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</si>
  <si>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</si>
  <si>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</si>
  <si>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</si>
  <si>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</si>
  <si>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</si>
  <si>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</si>
  <si>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</si>
  <si>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</si>
  <si>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</si>
  <si>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</si>
  <si>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</si>
  <si>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</si>
  <si>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</si>
  <si>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</si>
  <si>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</si>
  <si>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</si>
  <si>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</si>
  <si>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</si>
  <si>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</si>
  <si>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</si>
  <si>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</si>
  <si>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</si>
  <si>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</si>
  <si>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</si>
  <si>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</si>
  <si>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</si>
  <si>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</si>
  <si>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</si>
  <si>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</si>
  <si>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</si>
  <si>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</si>
  <si>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</si>
  <si>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</si>
  <si>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</si>
  <si>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</si>
  <si>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</si>
  <si>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</si>
  <si>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</si>
  <si>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</si>
  <si>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</si>
  <si>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</si>
  <si>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</si>
  <si>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</si>
  <si>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</si>
  <si>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</si>
  <si>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</si>
  <si>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</si>
  <si>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</si>
  <si>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</si>
  <si>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</si>
  <si>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</si>
  <si>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</si>
  <si>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</si>
  <si>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</si>
  <si>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</si>
  <si>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</si>
  <si>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</si>
  <si>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</si>
  <si>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</si>
  <si>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</si>
  <si>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</si>
  <si>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</si>
  <si>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</si>
  <si>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</si>
  <si>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</si>
  <si>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</si>
  <si>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</si>
  <si>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</si>
  <si>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</si>
  <si>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</si>
  <si>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</si>
  <si>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</si>
  <si>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</si>
  <si>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</si>
  <si>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</si>
  <si>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</si>
  <si>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</si>
  <si>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</si>
  <si>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</si>
  <si>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</si>
  <si>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</si>
  <si>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</si>
  <si>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</si>
  <si>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</si>
  <si>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</si>
  <si>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</si>
  <si>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</si>
  <si>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</si>
  <si>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</si>
  <si>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</si>
  <si>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</si>
  <si>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</si>
  <si>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</si>
  <si>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</si>
  <si>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</si>
  <si>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</si>
  <si>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</si>
  <si>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</si>
  <si>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</si>
  <si>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</si>
  <si>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</si>
  <si>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</si>
  <si>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</si>
  <si>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</si>
  <si>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</si>
  <si>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</si>
  <si>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</si>
  <si>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</si>
  <si>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</si>
  <si>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</si>
  <si>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</si>
  <si>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</si>
  <si>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</si>
  <si>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</si>
  <si>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</si>
  <si>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</si>
  <si>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</si>
  <si>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</si>
  <si>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</si>
  <si>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</si>
  <si>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</si>
  <si>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</si>
  <si>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</si>
  <si>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</si>
  <si>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</si>
  <si>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</si>
  <si>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</si>
  <si>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</si>
  <si>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</si>
  <si>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</si>
  <si>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</si>
  <si>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</si>
  <si>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</si>
  <si>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</si>
  <si>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</si>
  <si>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</si>
  <si>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</si>
  <si>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</si>
  <si>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</si>
  <si>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</si>
  <si>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</si>
  <si>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</si>
  <si>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</si>
  <si>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</si>
  <si>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</si>
  <si>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</si>
  <si>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</si>
  <si>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</si>
  <si>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</si>
  <si>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</si>
  <si>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</si>
  <si>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</si>
  <si>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</si>
  <si>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</si>
  <si>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</si>
  <si>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</si>
  <si>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</si>
  <si>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</si>
  <si>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</si>
  <si>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</si>
  <si>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</si>
  <si>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</si>
  <si>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</si>
  <si>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</si>
  <si>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</si>
  <si>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</si>
  <si>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</si>
  <si>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</si>
  <si>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</si>
  <si>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</si>
  <si>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</si>
  <si>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</si>
  <si>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</si>
  <si>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</si>
  <si>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</si>
  <si>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</si>
  <si>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</si>
  <si>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</si>
  <si>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</si>
  <si>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</si>
  <si>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</si>
  <si>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</si>
  <si>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</si>
  <si>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</si>
  <si>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</si>
  <si>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</si>
  <si>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</si>
  <si>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</si>
  <si>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</si>
  <si>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</si>
  <si>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</si>
  <si>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</si>
  <si>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</si>
  <si>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</si>
  <si>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</si>
  <si>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</si>
  <si>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</si>
  <si>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</si>
  <si>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</si>
  <si>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</si>
  <si>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</si>
  <si>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</si>
  <si>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</si>
  <si>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</si>
  <si>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</si>
  <si>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</si>
  <si>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</si>
  <si>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</si>
  <si>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</si>
  <si>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</si>
  <si>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</si>
  <si>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</si>
  <si>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</si>
  <si>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</si>
  <si>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</si>
  <si>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</si>
  <si>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</si>
  <si>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</si>
  <si>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</si>
  <si>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</si>
  <si>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</si>
  <si>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</si>
  <si>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</si>
  <si>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</si>
  <si>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</si>
  <si>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</si>
  <si>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</si>
  <si>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</si>
  <si>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</si>
  <si>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</si>
  <si>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</si>
  <si>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</si>
  <si>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</si>
  <si>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</si>
  <si>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</si>
  <si>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</si>
  <si>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</si>
  <si>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</si>
  <si>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</si>
  <si>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</si>
  <si>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</si>
  <si>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</si>
  <si>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</si>
  <si>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</si>
  <si>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</si>
  <si>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</si>
  <si>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</si>
  <si>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</si>
  <si>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</si>
  <si>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</si>
  <si>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</si>
  <si>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</si>
  <si>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</si>
  <si>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</si>
  <si>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</si>
  <si>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</si>
  <si>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</si>
  <si>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</si>
  <si>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</si>
  <si>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</si>
  <si>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</si>
  <si>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</si>
  <si>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</si>
  <si>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</si>
  <si>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</si>
  <si>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</si>
  <si>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</si>
  <si>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</si>
  <si>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</si>
  <si>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</si>
  <si>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</si>
  <si>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</si>
  <si>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</si>
  <si>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</si>
  <si>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</si>
  <si>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</si>
  <si>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</si>
  <si>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</si>
  <si>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</si>
  <si>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</si>
  <si>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</si>
  <si>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</si>
  <si>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</si>
  <si>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</si>
  <si>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</si>
  <si>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</si>
  <si>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</si>
  <si>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</si>
  <si>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</si>
  <si>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</si>
  <si>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</si>
  <si>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</si>
  <si>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</si>
  <si>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</si>
  <si>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</si>
  <si>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</si>
  <si>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</si>
  <si>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</si>
  <si>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</si>
  <si>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</si>
  <si>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</si>
  <si>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</si>
  <si>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</si>
  <si>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</si>
  <si>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</si>
  <si>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</si>
  <si>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</si>
  <si>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</si>
  <si>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</si>
  <si>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</si>
  <si>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</si>
  <si>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</si>
  <si>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</si>
  <si>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</si>
  <si>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</si>
  <si>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</si>
  <si>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</si>
  <si>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</si>
  <si>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</si>
  <si>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</si>
  <si>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</si>
  <si>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</si>
  <si>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</si>
  <si>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</si>
  <si>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</si>
  <si>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</si>
  <si>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</si>
  <si>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</si>
  <si>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</si>
  <si>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</si>
  <si>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</si>
  <si>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</si>
  <si>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</si>
  <si>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</si>
  <si>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</si>
  <si>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</si>
  <si>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</si>
  <si>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</si>
  <si>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</si>
  <si>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</si>
  <si>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</si>
  <si>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</si>
  <si>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</si>
  <si>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</si>
  <si>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</si>
  <si>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</si>
  <si>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</si>
  <si>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</si>
  <si>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</si>
  <si>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</si>
  <si>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</si>
  <si>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</si>
  <si>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</si>
  <si>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</si>
  <si>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</si>
  <si>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</si>
  <si>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</si>
  <si>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</si>
  <si>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</si>
  <si>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</si>
  <si>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</si>
  <si>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</si>
  <si>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</si>
  <si>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</si>
  <si>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</si>
  <si>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</si>
  <si>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</si>
  <si>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</si>
  <si>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</si>
  <si>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</si>
  <si>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</si>
  <si>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</si>
  <si>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</si>
  <si>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</si>
  <si>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</si>
  <si>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</si>
  <si>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</si>
  <si>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</si>
  <si>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</si>
  <si>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</si>
  <si>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</si>
  <si>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</si>
  <si>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</si>
  <si>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</si>
  <si>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</si>
  <si>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</si>
  <si>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</si>
  <si>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</si>
  <si>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</si>
  <si>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</si>
  <si>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</si>
  <si>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</si>
  <si>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</si>
  <si>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</si>
  <si>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</si>
  <si>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</si>
  <si>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</si>
  <si>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</si>
  <si>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</si>
  <si>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</si>
  <si>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</si>
  <si>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</si>
  <si>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</si>
  <si>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</si>
  <si>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</si>
  <si>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</si>
  <si>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</si>
  <si>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</si>
  <si>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</si>
  <si>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</si>
  <si>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</si>
  <si>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</si>
  <si>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</si>
  <si>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</si>
  <si>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</si>
  <si>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</si>
  <si>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</si>
  <si>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</si>
  <si>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</si>
  <si>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</si>
  <si>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</si>
  <si>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</si>
  <si>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</si>
  <si>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</si>
  <si>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</si>
  <si>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</si>
  <si>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</si>
  <si>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</si>
  <si>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</si>
  <si>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</si>
  <si>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</si>
  <si>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</si>
  <si>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</si>
  <si>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</si>
  <si>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</si>
  <si>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</si>
  <si>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</si>
  <si>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</si>
  <si>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</si>
  <si>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</si>
  <si>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</si>
  <si>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</si>
  <si>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</si>
  <si>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</si>
  <si>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</si>
  <si>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</si>
  <si>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</si>
  <si>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</si>
  <si>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</si>
  <si>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</si>
  <si>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</si>
  <si>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</si>
  <si>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</si>
  <si>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</si>
  <si>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</si>
  <si>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</si>
  <si>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</si>
  <si>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</si>
  <si>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</si>
  <si>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</si>
  <si>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</si>
  <si>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</si>
  <si>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</si>
  <si>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</si>
  <si>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</si>
  <si>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</si>
  <si>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</si>
  <si>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</si>
  <si>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</si>
  <si>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</si>
  <si>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</si>
  <si>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</si>
  <si>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</si>
  <si>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</si>
  <si>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</si>
  <si>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</si>
  <si>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</si>
  <si>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</si>
  <si>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</si>
  <si>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</si>
  <si>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</si>
  <si>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</si>
  <si>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</si>
  <si>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</si>
  <si>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</si>
  <si>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</si>
  <si>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</si>
  <si>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</si>
  <si>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</si>
  <si>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</si>
  <si>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</si>
  <si>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</si>
  <si>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</si>
  <si>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</si>
  <si>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</si>
  <si>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</si>
  <si>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</si>
  <si>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</si>
  <si>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</si>
  <si>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</si>
  <si>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</si>
  <si>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</si>
  <si>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</si>
  <si>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</si>
  <si>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</si>
  <si>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</si>
  <si>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</si>
  <si>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</si>
  <si>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</si>
  <si>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</si>
  <si>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</si>
  <si>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</si>
  <si>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</si>
  <si>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</si>
  <si>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</si>
  <si>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</si>
  <si>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</si>
  <si>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</si>
  <si>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</si>
  <si>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</si>
  <si>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</si>
  <si>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</si>
  <si>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</si>
  <si>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</si>
  <si>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</si>
  <si>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</si>
  <si>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</si>
  <si>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</si>
  <si>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</si>
  <si>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</si>
  <si>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</si>
  <si>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</si>
  <si>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</si>
  <si>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</si>
  <si>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</si>
  <si>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</si>
  <si>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</si>
  <si>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</si>
  <si>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</si>
  <si>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</si>
  <si>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</si>
  <si>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</si>
  <si>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</si>
  <si>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</si>
  <si>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</si>
  <si>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</si>
  <si>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</si>
  <si>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</si>
  <si>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</si>
  <si>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</si>
  <si>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</si>
  <si>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</si>
  <si>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</si>
  <si>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</si>
  <si>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</si>
  <si>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</si>
  <si>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</si>
  <si>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</si>
  <si>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</si>
  <si>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</si>
  <si>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</si>
  <si>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</si>
  <si>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</si>
  <si>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</si>
  <si>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</si>
  <si>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</si>
  <si>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</si>
  <si>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</si>
  <si>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</si>
  <si>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</si>
  <si>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</si>
  <si>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</si>
  <si>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</si>
  <si>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</si>
  <si>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</si>
  <si>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</si>
  <si>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</si>
  <si>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</si>
  <si>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</si>
  <si>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</si>
  <si>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</si>
  <si>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</si>
  <si>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</si>
  <si>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</si>
  <si>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</si>
  <si>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</si>
  <si>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</si>
  <si>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</si>
  <si>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</si>
  <si>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</si>
  <si>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</si>
  <si>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</si>
  <si>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</si>
  <si>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</si>
  <si>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</si>
  <si>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</si>
  <si>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</si>
  <si>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</si>
  <si>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</si>
  <si>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</si>
  <si>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</si>
  <si>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</si>
  <si>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</si>
  <si>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</si>
  <si>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</si>
  <si>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</si>
  <si>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</si>
  <si>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</si>
  <si>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</si>
  <si>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</si>
  <si>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</si>
  <si>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</si>
  <si>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</si>
  <si>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</si>
  <si>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</si>
  <si>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</si>
  <si>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</si>
  <si>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</si>
  <si>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</si>
  <si>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</si>
  <si>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</si>
  <si>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</si>
  <si>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</si>
  <si>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</si>
  <si>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</si>
  <si>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</si>
  <si>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</si>
  <si>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</si>
  <si>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</si>
  <si>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</si>
  <si>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</si>
  <si>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</si>
  <si>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</si>
  <si>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</si>
  <si>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</si>
  <si>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</si>
  <si>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</si>
  <si>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</si>
  <si>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</si>
  <si>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</si>
  <si>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</si>
  <si>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</si>
  <si>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</si>
  <si>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</si>
  <si>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</si>
  <si>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</si>
  <si>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</si>
  <si>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</si>
  <si>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</si>
  <si>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</si>
  <si>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</si>
  <si>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</si>
  <si>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</si>
  <si>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</si>
  <si>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</si>
  <si>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</si>
  <si>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</si>
  <si>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</si>
  <si>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</si>
  <si>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</si>
  <si>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</si>
  <si>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</si>
  <si>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</si>
  <si>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</si>
  <si>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</si>
  <si>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</si>
  <si>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</si>
  <si>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</si>
  <si>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</si>
  <si>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</si>
  <si>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</si>
  <si>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</si>
  <si>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</si>
  <si>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</si>
  <si>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</si>
  <si>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</si>
  <si>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</si>
  <si>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</si>
  <si>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</si>
  <si>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</si>
  <si>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</si>
  <si>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</si>
  <si>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</si>
  <si>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</si>
  <si>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</si>
  <si>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</si>
  <si>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</si>
  <si>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</si>
  <si>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</si>
  <si>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</si>
  <si>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</si>
  <si>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</si>
  <si>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</si>
  <si>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</si>
  <si>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</si>
  <si>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</si>
  <si>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</si>
  <si>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</si>
  <si>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</si>
  <si>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</si>
  <si>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</si>
  <si>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</si>
  <si>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</si>
  <si>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</si>
  <si>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</si>
  <si>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</si>
  <si>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</si>
  <si>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</si>
  <si>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</si>
  <si>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</si>
  <si>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</si>
  <si>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</si>
  <si>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</si>
  <si>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</si>
  <si>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</si>
  <si>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</si>
  <si>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</si>
  <si>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</si>
  <si>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</si>
  <si>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</si>
  <si>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</si>
  <si>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</si>
  <si>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</si>
  <si>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</si>
  <si>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</si>
  <si>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</si>
  <si>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</si>
  <si>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</si>
  <si>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</si>
  <si>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</si>
  <si>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</si>
  <si>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</si>
  <si>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</si>
  <si>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</si>
  <si>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</si>
  <si>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</si>
  <si>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</si>
  <si>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</si>
  <si>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</si>
  <si>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</si>
  <si>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</si>
  <si>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</si>
  <si>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</si>
  <si>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</si>
  <si>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</si>
  <si>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</si>
  <si>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</si>
  <si>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</si>
  <si>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</si>
  <si>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</si>
  <si>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</si>
  <si>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</si>
  <si>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</si>
  <si>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</si>
  <si>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</si>
  <si>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</si>
  <si>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</si>
  <si>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</si>
  <si>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</si>
  <si>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</si>
  <si>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</si>
  <si>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</si>
  <si>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</si>
  <si>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</si>
  <si>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</si>
  <si>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</si>
  <si>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</si>
  <si>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</si>
  <si>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</si>
  <si>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</si>
  <si>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</si>
  <si>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</si>
  <si>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</si>
  <si>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</si>
  <si>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</si>
  <si>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</si>
  <si>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</si>
  <si>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</si>
  <si>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</si>
  <si>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</si>
  <si>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</si>
  <si>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</si>
  <si>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</si>
  <si>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</si>
  <si>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</si>
  <si>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</si>
  <si>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</si>
  <si>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</si>
  <si>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</si>
  <si>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</si>
  <si>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</si>
  <si>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</si>
  <si>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</si>
  <si>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</si>
  <si>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</si>
  <si>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</si>
  <si>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</si>
  <si>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</si>
  <si>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</si>
  <si>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</si>
  <si>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</si>
  <si>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</si>
  <si>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</si>
  <si>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</si>
  <si>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</si>
  <si>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</si>
  <si>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</si>
  <si>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</si>
  <si>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</si>
  <si>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</si>
  <si>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</si>
  <si>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</si>
  <si>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</si>
  <si>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</si>
  <si>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</si>
  <si>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</si>
  <si>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</si>
  <si>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</si>
  <si>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</si>
  <si>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</si>
  <si>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</si>
  <si>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</si>
  <si>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</si>
  <si>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</si>
  <si>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</si>
  <si>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</si>
  <si>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</si>
  <si>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</si>
  <si>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</si>
  <si>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</si>
  <si>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</si>
  <si>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</si>
  <si>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</si>
  <si>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</si>
  <si>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</si>
  <si>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</si>
  <si>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</si>
  <si>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</si>
  <si>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</si>
  <si>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</si>
  <si>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</si>
  <si>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</si>
  <si>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</si>
  <si>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</si>
  <si>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</si>
  <si>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</si>
  <si>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</si>
  <si>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</si>
  <si>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</si>
  <si>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</si>
  <si>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</si>
  <si>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</si>
  <si>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</si>
  <si>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</si>
  <si>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</si>
  <si>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</si>
  <si>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</si>
  <si>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</si>
  <si>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</si>
  <si>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</si>
  <si>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</si>
  <si>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</si>
  <si>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</si>
  <si>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</si>
  <si>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</si>
  <si>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</si>
  <si>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</si>
  <si>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</si>
  <si>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</si>
  <si>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</si>
  <si>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</si>
  <si>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</si>
  <si>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</si>
  <si>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</si>
  <si>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</si>
  <si>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</si>
  <si>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</si>
  <si>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</si>
  <si>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</si>
  <si>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</si>
  <si>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</si>
  <si>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</si>
  <si>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</si>
  <si>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</si>
  <si>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</si>
  <si>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</si>
  <si>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</si>
  <si>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</si>
  <si>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</si>
  <si>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</si>
  <si>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</si>
  <si>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</si>
  <si>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</si>
  <si>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</si>
  <si>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</si>
  <si>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</si>
  <si>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</si>
  <si>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</si>
  <si>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</si>
  <si>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</si>
  <si>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</si>
  <si>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</si>
  <si>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</si>
  <si>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</si>
  <si>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</si>
  <si>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</si>
  <si>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</si>
  <si>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</si>
  <si>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</si>
  <si>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</si>
  <si>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</si>
  <si>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</si>
  <si>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</si>
  <si>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</si>
  <si>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</si>
  <si>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</si>
  <si>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</si>
  <si>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</si>
  <si>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</si>
  <si>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</si>
  <si>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</si>
  <si>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</si>
  <si>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</si>
  <si>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</si>
  <si>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</si>
  <si>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</si>
  <si>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</si>
  <si>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</si>
  <si>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</si>
  <si>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</si>
  <si>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</si>
  <si>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</si>
  <si>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</si>
  <si>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</si>
  <si>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</si>
  <si>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</si>
  <si>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</si>
  <si>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</si>
  <si>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</si>
  <si>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</si>
  <si>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</si>
  <si>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</si>
  <si>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</si>
  <si>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</si>
  <si>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</si>
  <si>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</si>
  <si>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</si>
  <si>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</si>
  <si>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</si>
  <si>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</si>
  <si>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</si>
  <si>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</si>
  <si>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</si>
  <si>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</si>
  <si>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</si>
  <si>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</si>
  <si>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</si>
  <si>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</si>
  <si>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</si>
  <si>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</si>
  <si>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</si>
  <si>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</si>
  <si>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</si>
  <si>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</si>
  <si>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</si>
  <si>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</si>
  <si>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</si>
  <si>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</si>
  <si>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</si>
  <si>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</si>
  <si>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</si>
  <si>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</si>
  <si>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</si>
  <si>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</si>
  <si>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</si>
  <si>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</si>
  <si>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</si>
  <si>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</si>
  <si>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</si>
  <si>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</si>
  <si>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</si>
  <si>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</si>
  <si>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</si>
  <si>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</si>
  <si>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</si>
  <si>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</si>
  <si>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</si>
  <si>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</si>
  <si>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</si>
  <si>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</si>
  <si>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</si>
  <si>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</si>
  <si>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</si>
  <si>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</si>
  <si>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</si>
  <si>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</si>
  <si>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</si>
  <si>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</si>
  <si>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</si>
  <si>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</si>
  <si>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</si>
  <si>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</si>
  <si>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</si>
  <si>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</si>
  <si>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</si>
  <si>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</si>
  <si>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</si>
  <si>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</si>
  <si>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</si>
  <si>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</si>
  <si>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</si>
  <si>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</si>
  <si>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</si>
  <si>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</si>
  <si>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</si>
  <si>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</si>
  <si>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</si>
  <si>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</si>
  <si>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</si>
  <si>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</si>
  <si>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</si>
  <si>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</si>
  <si>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</si>
  <si>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</si>
  <si>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</si>
  <si>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</si>
  <si>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</si>
  <si>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</si>
  <si>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</si>
  <si>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</si>
  <si>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</si>
  <si>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</si>
  <si>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</si>
  <si>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</si>
  <si>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</si>
  <si>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</si>
  <si>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</si>
  <si>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</si>
  <si>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</si>
  <si>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</si>
  <si>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</si>
  <si>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</si>
  <si>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</si>
  <si>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</si>
  <si>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</si>
  <si>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</si>
  <si>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</si>
  <si>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</si>
  <si>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</si>
  <si>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</si>
  <si>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</si>
  <si>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</si>
  <si>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</si>
  <si>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</si>
  <si>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</si>
  <si>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</si>
  <si>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</si>
  <si>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</si>
  <si>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</si>
  <si>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</si>
  <si>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</si>
  <si>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</si>
  <si>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</si>
  <si>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</si>
  <si>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</si>
  <si>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</si>
  <si>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</si>
  <si>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</si>
  <si>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</si>
  <si>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</si>
  <si>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</si>
  <si>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</si>
  <si>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</si>
  <si>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</si>
  <si>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</si>
  <si>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</si>
  <si>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</si>
  <si>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</si>
  <si>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</si>
  <si>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</si>
  <si>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</si>
  <si>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</si>
  <si>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</si>
  <si>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</si>
  <si>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</si>
  <si>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</si>
  <si>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</si>
  <si>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</si>
  <si>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</si>
  <si>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</si>
  <si>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</si>
  <si>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</si>
  <si>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</si>
  <si>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</si>
  <si>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</si>
  <si>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</si>
  <si>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</si>
  <si>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</si>
  <si>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</si>
  <si>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</si>
  <si>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</si>
  <si>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</si>
  <si>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</si>
  <si>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</si>
  <si>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</si>
  <si>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</si>
  <si>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</si>
  <si>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</si>
  <si>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</si>
  <si>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</si>
  <si>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</si>
  <si>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</si>
  <si>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</si>
  <si>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</si>
  <si>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</si>
  <si>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</si>
  <si>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</si>
  <si>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</si>
  <si>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</si>
  <si>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</si>
  <si>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</si>
  <si>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</si>
  <si>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</si>
  <si>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</si>
  <si>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</si>
  <si>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</si>
  <si>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</si>
  <si>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</si>
  <si>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</si>
  <si>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</si>
  <si>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</si>
  <si>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</si>
  <si>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</si>
  <si>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</si>
  <si>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</si>
  <si>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</si>
  <si>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</si>
  <si>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</si>
  <si>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</si>
  <si>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</si>
  <si>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</si>
  <si>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</si>
  <si>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</si>
  <si>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</si>
  <si>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</si>
  <si>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</si>
  <si>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</si>
  <si>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</si>
  <si>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</si>
  <si>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</si>
  <si>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</si>
  <si>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</si>
  <si>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</si>
  <si>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</si>
  <si>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</si>
  <si>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</si>
  <si>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</si>
  <si>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</si>
  <si>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</si>
  <si>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</si>
  <si>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</si>
  <si>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</si>
  <si>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</si>
  <si>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</si>
  <si>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</si>
  <si>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</si>
  <si>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</si>
  <si>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</si>
  <si>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</si>
  <si>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</si>
  <si>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</si>
  <si>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</si>
  <si>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</si>
  <si>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</si>
  <si>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</si>
  <si>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</si>
  <si>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</si>
  <si>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</si>
  <si>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</si>
  <si>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</si>
  <si>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</si>
  <si>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</si>
  <si>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</si>
  <si>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</si>
  <si>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</si>
  <si>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</si>
  <si>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</si>
  <si>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</si>
  <si>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</si>
  <si>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</si>
  <si>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</si>
  <si>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</si>
  <si>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</si>
  <si>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</si>
  <si>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</si>
  <si>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</si>
  <si>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</si>
  <si>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</si>
  <si>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</si>
  <si>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</si>
  <si>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</si>
  <si>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</si>
  <si>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</si>
  <si>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</si>
  <si>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</si>
  <si>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</si>
  <si>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</si>
  <si>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</si>
  <si>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</si>
  <si>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</si>
  <si>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</si>
  <si>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</si>
  <si>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</si>
  <si>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</si>
  <si>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</si>
  <si>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</si>
  <si>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</si>
  <si>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</si>
  <si>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</si>
  <si>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</si>
  <si>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</si>
  <si>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</si>
  <si>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</si>
  <si>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</si>
  <si>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</si>
  <si>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</si>
  <si>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</si>
  <si>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</si>
  <si>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</si>
  <si>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</si>
  <si>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</si>
  <si>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</si>
  <si>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</si>
  <si>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</si>
  <si>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</si>
  <si>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</si>
  <si>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</si>
  <si>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</si>
  <si>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</si>
  <si>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</si>
  <si>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</si>
  <si>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</si>
  <si>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</si>
  <si>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</si>
  <si>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</si>
  <si>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</si>
  <si>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</si>
  <si>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</si>
  <si>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</si>
  <si>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</si>
  <si>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</si>
  <si>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</si>
  <si>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</si>
  <si>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</si>
  <si>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</si>
  <si>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</si>
  <si>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</si>
  <si>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</si>
  <si>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</si>
  <si>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</si>
  <si>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</si>
  <si>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</si>
  <si>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</si>
  <si>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</si>
  <si>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</si>
  <si>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</si>
  <si>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</si>
  <si>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</si>
  <si>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</si>
  <si>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</si>
  <si>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</si>
  <si>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</si>
  <si>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</si>
  <si>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</si>
  <si>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</si>
  <si>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</si>
  <si>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</si>
  <si>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</si>
  <si>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</si>
  <si>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</si>
  <si>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</si>
  <si>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</si>
  <si>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</si>
  <si>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</si>
  <si>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</si>
  <si>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</si>
  <si>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</si>
  <si>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</si>
  <si>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</si>
  <si>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</si>
  <si>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</si>
  <si>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</si>
  <si>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</si>
  <si>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</si>
  <si>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</si>
  <si>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</si>
  <si>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</si>
  <si>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</si>
  <si>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</si>
  <si>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</si>
  <si>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</si>
  <si>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</si>
  <si>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</si>
  <si>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</si>
  <si>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</si>
  <si>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</si>
  <si>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</si>
  <si>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</si>
  <si>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</si>
  <si>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</si>
  <si>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</si>
  <si>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</si>
  <si>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</si>
  <si>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</si>
  <si>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</si>
  <si>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</si>
  <si>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</si>
  <si>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</si>
  <si>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</si>
  <si>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</si>
  <si>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</si>
  <si>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</si>
  <si>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</si>
  <si>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</si>
  <si>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</si>
  <si>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</si>
  <si>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</si>
  <si>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</si>
  <si>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</si>
  <si>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</si>
  <si>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</si>
  <si>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</si>
  <si>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</si>
  <si>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</si>
  <si>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</si>
  <si>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</si>
  <si>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</si>
  <si>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</si>
  <si>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</si>
  <si>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</si>
  <si>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</si>
  <si>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</si>
  <si>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</si>
  <si>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</si>
  <si>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</si>
  <si>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</si>
  <si>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</si>
  <si>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</si>
  <si>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</si>
  <si>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</si>
  <si>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</si>
  <si>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</si>
  <si>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</si>
  <si>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</si>
  <si>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</si>
  <si>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</si>
  <si>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</si>
  <si>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</si>
  <si>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</si>
  <si>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</si>
  <si>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</si>
  <si>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</si>
  <si>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</si>
  <si>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</si>
  <si>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</si>
  <si>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</si>
  <si>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</si>
  <si>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</si>
  <si>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</si>
  <si>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</si>
  <si>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</si>
  <si>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</si>
  <si>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</si>
  <si>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</si>
  <si>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</si>
  <si>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</si>
  <si>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</si>
  <si>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</si>
  <si>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</si>
  <si>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</si>
  <si>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</si>
  <si>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</si>
  <si>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</si>
  <si>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</si>
  <si>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</si>
  <si>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</si>
  <si>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</si>
  <si>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</si>
  <si>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</si>
  <si>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</si>
  <si>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</si>
  <si>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</si>
  <si>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</si>
  <si>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</si>
  <si>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</si>
  <si>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</si>
  <si>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</si>
  <si>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</si>
  <si>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</si>
  <si>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</si>
  <si>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</si>
  <si>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</si>
  <si>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</si>
  <si>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</si>
  <si>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</si>
  <si>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</si>
  <si>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</si>
  <si>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</si>
  <si>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</si>
  <si>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</si>
  <si>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</si>
  <si>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</si>
  <si>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</si>
  <si>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</si>
  <si>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</si>
  <si>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</si>
  <si>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</si>
  <si>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</si>
  <si>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</si>
  <si>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</si>
  <si>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</si>
  <si>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</si>
  <si>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</si>
  <si>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</si>
  <si>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</si>
  <si>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</si>
  <si>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</si>
  <si>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</si>
  <si>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</si>
  <si>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</si>
  <si>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</si>
  <si>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</si>
  <si>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</si>
  <si>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</si>
  <si>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</si>
  <si>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</si>
  <si>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</si>
  <si>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</si>
  <si>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</si>
  <si>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</si>
  <si>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</si>
  <si>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</si>
  <si>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</si>
  <si>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</si>
  <si>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</si>
  <si>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</si>
  <si>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</si>
  <si>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</si>
  <si>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</si>
  <si>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</si>
  <si>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</si>
  <si>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</si>
  <si>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</si>
  <si>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</si>
  <si>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</si>
  <si>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</si>
  <si>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</si>
  <si>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</si>
  <si>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</si>
  <si>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</si>
  <si>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</si>
  <si>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</si>
  <si>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</si>
  <si>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</si>
  <si>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</si>
  <si>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</si>
  <si>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</si>
  <si>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</si>
  <si>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</si>
  <si>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</si>
  <si>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</si>
  <si>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</si>
  <si>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</si>
  <si>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</si>
  <si>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</si>
  <si>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</si>
  <si>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</si>
  <si>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</si>
  <si>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</si>
  <si>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</si>
  <si>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</si>
  <si>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</si>
  <si>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</si>
  <si>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</si>
  <si>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</si>
  <si>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</si>
  <si>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</si>
  <si>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</si>
  <si>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</si>
  <si>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</si>
  <si>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</si>
  <si>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</si>
  <si>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</si>
  <si>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</si>
  <si>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</si>
  <si>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</si>
  <si>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</si>
  <si>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</si>
  <si>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</si>
  <si>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</si>
  <si>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</si>
  <si>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</si>
  <si>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</si>
  <si>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</si>
  <si>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</si>
  <si>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</si>
  <si>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</si>
  <si>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</si>
  <si>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</si>
  <si>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</si>
  <si>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</si>
  <si>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</si>
  <si>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</si>
  <si>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</si>
  <si>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</si>
  <si>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</si>
  <si>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</si>
  <si>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</si>
  <si>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</si>
  <si>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</si>
  <si>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</si>
  <si>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</si>
  <si>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</si>
  <si>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</si>
  <si>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</si>
  <si>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</si>
  <si>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</si>
  <si>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</si>
  <si>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</si>
  <si>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</si>
  <si>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</si>
  <si>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</si>
  <si>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</si>
  <si>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</si>
  <si>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</si>
  <si>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</si>
  <si>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</si>
  <si>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</si>
  <si>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</si>
  <si>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</si>
  <si>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</si>
  <si>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</si>
  <si>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</si>
  <si>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</si>
  <si>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</si>
  <si>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</si>
  <si>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</si>
  <si>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</si>
  <si>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</si>
  <si>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</si>
  <si>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</si>
  <si>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</si>
  <si>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</si>
  <si>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</si>
  <si>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</si>
  <si>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</si>
  <si>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</si>
  <si>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</si>
  <si>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</si>
  <si>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</si>
  <si>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</si>
  <si>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</si>
  <si>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</si>
  <si>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</si>
  <si>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</si>
  <si>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</si>
  <si>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</si>
  <si>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</si>
  <si>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</si>
  <si>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</si>
  <si>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</si>
  <si>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</si>
  <si>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</si>
  <si>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</si>
  <si>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</si>
  <si>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</si>
  <si>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</si>
  <si>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</si>
  <si>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</si>
  <si>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</si>
  <si>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</si>
  <si>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</si>
  <si>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</si>
  <si>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</si>
  <si>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</si>
  <si>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</si>
  <si>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</si>
  <si>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</si>
  <si>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</si>
  <si>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</si>
  <si>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</si>
  <si>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</si>
  <si>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</si>
  <si>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</si>
  <si>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</si>
  <si>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</si>
  <si>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</si>
  <si>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</si>
  <si>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</si>
  <si>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</si>
  <si>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</si>
  <si>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</si>
  <si>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</si>
  <si>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</si>
  <si>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</si>
  <si>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</si>
  <si>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</si>
  <si>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</si>
  <si>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</si>
  <si>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</si>
  <si>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</si>
  <si>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</si>
  <si>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</si>
  <si>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</si>
  <si>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</si>
  <si>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</si>
  <si>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</si>
  <si>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</si>
  <si>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</si>
  <si>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</si>
  <si>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</si>
  <si>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</si>
  <si>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</si>
  <si>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</si>
  <si>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</si>
  <si>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</si>
  <si>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</si>
  <si>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</si>
  <si>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</si>
  <si>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</si>
  <si>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</si>
  <si>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</si>
  <si>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</si>
  <si>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</si>
  <si>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</si>
  <si>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</si>
  <si>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</si>
  <si>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</si>
  <si>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</si>
  <si>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</si>
  <si>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</si>
  <si>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</si>
  <si>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</si>
  <si>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</si>
  <si>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</si>
  <si>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</si>
  <si>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</si>
  <si>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</si>
  <si>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</si>
  <si>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</si>
  <si>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</si>
  <si>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</si>
  <si>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</si>
  <si>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</si>
  <si>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</si>
  <si>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</si>
  <si>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</si>
  <si>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</si>
  <si>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</si>
  <si>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</si>
  <si>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</si>
  <si>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</si>
  <si>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</si>
  <si>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</si>
  <si>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</si>
  <si>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</si>
  <si>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</si>
  <si>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</si>
  <si>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</si>
  <si>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</si>
  <si>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</si>
  <si>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</si>
  <si>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</si>
  <si>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</si>
  <si>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</si>
  <si>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</si>
  <si>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</si>
  <si>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</si>
  <si>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</si>
  <si>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</si>
  <si>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</si>
  <si>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</si>
  <si>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</si>
  <si>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</si>
  <si>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</si>
  <si>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</si>
  <si>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</si>
  <si>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</si>
  <si>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</si>
  <si>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</si>
  <si>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</si>
  <si>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</si>
  <si>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</si>
  <si>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</si>
  <si>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</si>
  <si>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</si>
  <si>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</si>
  <si>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</si>
  <si>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</si>
  <si>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</si>
  <si>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</si>
  <si>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</si>
  <si>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</si>
  <si>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</si>
  <si>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</si>
  <si>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</si>
  <si>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</si>
  <si>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</si>
  <si>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</si>
  <si>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</si>
  <si>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</si>
  <si>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</si>
  <si>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</si>
  <si>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</si>
  <si>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</si>
  <si>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</si>
  <si>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</si>
  <si>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</si>
  <si>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</si>
  <si>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</si>
  <si>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</si>
  <si>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</si>
  <si>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</si>
  <si>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</si>
  <si>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</si>
  <si>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</si>
  <si>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</si>
  <si>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</si>
  <si>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</si>
  <si>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</si>
  <si>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</si>
  <si>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</si>
  <si>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</si>
  <si>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</si>
  <si>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</si>
  <si>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</si>
  <si>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</si>
  <si>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</si>
  <si>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</si>
  <si>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</si>
  <si>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</si>
  <si>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</si>
  <si>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</si>
  <si>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</si>
  <si>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</si>
  <si>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</si>
  <si>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</si>
  <si>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</si>
  <si>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</si>
  <si>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</si>
  <si>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</si>
  <si>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</si>
  <si>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</si>
  <si>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</si>
  <si>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</si>
  <si>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</si>
  <si>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</si>
  <si>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</si>
  <si>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</si>
  <si>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</si>
  <si>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</si>
  <si>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</si>
  <si>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</si>
  <si>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</si>
  <si>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</si>
  <si>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</si>
  <si>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</si>
  <si>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</si>
  <si>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</si>
  <si>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</si>
  <si>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</si>
  <si>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</si>
  <si>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</si>
  <si>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</si>
  <si>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</si>
  <si>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</si>
  <si>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</si>
  <si>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</si>
  <si>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</si>
  <si>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</si>
  <si>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</si>
  <si>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</si>
  <si>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</si>
  <si>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</si>
  <si>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</si>
  <si>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</si>
  <si>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</si>
  <si>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</si>
  <si>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</si>
  <si>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</si>
  <si>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</si>
  <si>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</si>
  <si>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</si>
  <si>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</si>
  <si>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</si>
  <si>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</si>
  <si>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</si>
  <si>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</si>
  <si>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</si>
  <si>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</si>
  <si>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</si>
  <si>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</si>
  <si>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</si>
  <si>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</si>
  <si>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</si>
  <si>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</si>
  <si>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</si>
  <si>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</si>
  <si>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</si>
  <si>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</si>
  <si>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</si>
  <si>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</si>
  <si>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</si>
  <si>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</si>
  <si>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</si>
  <si>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</si>
  <si>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</si>
  <si>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</si>
  <si>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</si>
  <si>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</si>
  <si>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</si>
  <si>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</si>
  <si>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</si>
  <si>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</si>
  <si>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</si>
  <si>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</si>
  <si>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</si>
  <si>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</si>
  <si>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</si>
  <si>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</si>
  <si>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</si>
  <si>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</si>
  <si>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</si>
  <si>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</si>
  <si>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</si>
  <si>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</si>
  <si>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</si>
  <si>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</si>
  <si>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</si>
  <si>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</si>
  <si>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</si>
  <si>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</si>
  <si>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</si>
  <si>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</si>
  <si>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</si>
  <si>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</si>
  <si>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</si>
  <si>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</si>
  <si>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</si>
  <si>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</si>
  <si>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</si>
  <si>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</si>
  <si>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</si>
  <si>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</si>
  <si>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</si>
  <si>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</si>
  <si>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</si>
  <si>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</si>
  <si>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</si>
  <si>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</si>
  <si>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</si>
  <si>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</si>
  <si>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</si>
  <si>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</si>
  <si>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</si>
  <si>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</si>
  <si>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</si>
  <si>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</si>
  <si>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</si>
  <si>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</si>
  <si>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</si>
  <si>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</si>
  <si>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</si>
  <si>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</si>
  <si>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</si>
  <si>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</si>
  <si>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</si>
  <si>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</si>
  <si>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</si>
  <si>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</si>
  <si>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</si>
  <si>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</si>
  <si>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</si>
  <si>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</si>
  <si>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</si>
  <si>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</si>
  <si>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</si>
  <si>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</si>
  <si>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</si>
  <si>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</si>
  <si>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</si>
  <si>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</si>
  <si>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</si>
  <si>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</si>
  <si>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</si>
  <si>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</si>
  <si>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</si>
  <si>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</si>
  <si>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</si>
  <si>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</si>
  <si>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</si>
  <si>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</si>
  <si>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</si>
  <si>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</si>
  <si>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</si>
  <si>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</si>
  <si>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</si>
  <si>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</si>
  <si>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</si>
  <si>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</si>
  <si>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</si>
  <si>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</si>
  <si>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</si>
  <si>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</si>
  <si>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</si>
  <si>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</si>
  <si>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</si>
  <si>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</si>
  <si>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</si>
  <si>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</si>
  <si>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</si>
  <si>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</si>
  <si>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</si>
  <si>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</si>
  <si>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</si>
  <si>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</si>
  <si>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</si>
  <si>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</si>
  <si>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</si>
  <si>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</si>
  <si>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</si>
  <si>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</si>
  <si>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</si>
  <si>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</si>
  <si>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</si>
  <si>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</si>
  <si>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</si>
  <si>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</si>
  <si>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</si>
  <si>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</si>
  <si>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</si>
  <si>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</si>
  <si>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</si>
  <si>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</si>
  <si>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</si>
  <si>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</si>
  <si>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</si>
  <si>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</si>
  <si>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</si>
  <si>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</si>
  <si>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</si>
  <si>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</si>
  <si>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</si>
  <si>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</si>
  <si>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</si>
  <si>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</si>
  <si>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</si>
  <si>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</si>
  <si>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</si>
  <si>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</si>
  <si>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</si>
  <si>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</si>
  <si>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</si>
  <si>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</si>
  <si>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</si>
  <si>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</si>
  <si>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</si>
  <si>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</si>
  <si>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</si>
  <si>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</si>
  <si>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</si>
  <si>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</si>
  <si>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</si>
  <si>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</si>
  <si>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</si>
  <si>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</si>
  <si>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</si>
  <si>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</si>
  <si>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</si>
  <si>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</si>
  <si>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</si>
  <si>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</si>
  <si>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</si>
  <si>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</si>
  <si>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</si>
  <si>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</si>
  <si>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</si>
  <si>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</si>
  <si>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</si>
  <si>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</si>
  <si>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</si>
  <si>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</si>
  <si>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</si>
  <si>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</si>
  <si>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</si>
  <si>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</si>
  <si>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</si>
  <si>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</si>
  <si>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</si>
  <si>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</si>
  <si>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</si>
  <si>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</si>
  <si>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</si>
  <si>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</si>
  <si>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</si>
  <si>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</si>
  <si>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</si>
  <si>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</si>
  <si>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</si>
  <si>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</si>
  <si>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</si>
  <si>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</si>
  <si>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</si>
  <si>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</si>
  <si>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</si>
  <si>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</si>
  <si>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</si>
  <si>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</si>
  <si>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</si>
  <si>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</si>
  <si>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</si>
  <si>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</si>
  <si>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</si>
  <si>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</si>
  <si>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</si>
  <si>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</si>
  <si>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</si>
  <si>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</si>
  <si>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</si>
  <si>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</si>
  <si>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</si>
  <si>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</si>
  <si>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</si>
  <si>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</si>
  <si>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</si>
  <si>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</si>
  <si>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</si>
  <si>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</si>
  <si>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</si>
  <si>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</si>
  <si>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</si>
  <si>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</si>
  <si>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</si>
  <si>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</si>
  <si>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</si>
  <si>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</si>
  <si>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</si>
  <si>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</si>
  <si>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</si>
  <si>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</si>
  <si>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</si>
  <si>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</si>
  <si>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</si>
  <si>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</si>
  <si>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</si>
  <si>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</si>
  <si>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</si>
  <si>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</si>
  <si>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</si>
  <si>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</si>
  <si>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</si>
  <si>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</si>
  <si>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</si>
  <si>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</si>
  <si>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</si>
  <si>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</si>
  <si>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</si>
  <si>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</si>
  <si>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</si>
  <si>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</si>
  <si>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</si>
  <si>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</si>
  <si>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</si>
  <si>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</si>
  <si>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</si>
  <si>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</si>
  <si>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</si>
  <si>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</si>
  <si>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</si>
  <si>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</si>
  <si>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</si>
  <si>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</si>
  <si>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</si>
  <si>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</si>
  <si>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</si>
  <si>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</si>
  <si>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</si>
  <si>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</si>
  <si>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</si>
  <si>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</si>
  <si>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</si>
  <si>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</si>
  <si>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</si>
  <si>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</si>
  <si>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</si>
  <si>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</si>
  <si>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</si>
  <si>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</si>
  <si>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</si>
  <si>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</si>
  <si>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</si>
  <si>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</si>
  <si>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</si>
  <si>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</si>
  <si>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</si>
  <si>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</si>
  <si>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</si>
  <si>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</si>
  <si>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</si>
  <si>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</si>
  <si>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</si>
  <si>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</si>
  <si>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</si>
  <si>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</si>
  <si>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</si>
  <si>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</si>
  <si>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</si>
  <si>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</si>
  <si>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</si>
  <si>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</si>
  <si>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</si>
  <si>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</si>
  <si>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</si>
  <si>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</si>
  <si>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</si>
  <si>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</si>
  <si>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</si>
  <si>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</si>
  <si>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</si>
  <si>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</si>
  <si>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</si>
  <si>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</si>
  <si>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</si>
  <si>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</si>
  <si>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</si>
  <si>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</si>
  <si>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</si>
  <si>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</si>
  <si>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</si>
  <si>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</si>
  <si>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</si>
  <si>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</si>
  <si>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</si>
  <si>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</si>
  <si>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</si>
  <si>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</si>
  <si>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</si>
  <si>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</si>
  <si>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</si>
  <si>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</si>
  <si>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</si>
  <si>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</si>
  <si>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</si>
  <si>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</si>
  <si>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</si>
  <si>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</si>
  <si>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</si>
  <si>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</si>
  <si>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</si>
  <si>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</si>
  <si>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</si>
  <si>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</si>
  <si>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</si>
  <si>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</si>
  <si>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</si>
  <si>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</si>
  <si>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</si>
  <si>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</si>
  <si>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</si>
  <si>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</si>
  <si>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</si>
  <si>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</si>
  <si>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</si>
  <si>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</si>
  <si>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</si>
  <si>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</si>
  <si>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</si>
  <si>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</si>
  <si>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</si>
  <si>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</si>
  <si>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</si>
  <si>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</si>
  <si>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</si>
  <si>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</si>
  <si>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</si>
  <si>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</si>
  <si>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</si>
  <si>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</si>
  <si>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</si>
  <si>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</si>
  <si>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</si>
  <si>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</si>
  <si>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</si>
  <si>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</si>
  <si>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</si>
  <si>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</si>
  <si>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</si>
  <si>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</si>
  <si>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</si>
  <si>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</si>
  <si>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</si>
  <si>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</si>
  <si>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</si>
  <si>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</si>
  <si>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</si>
  <si>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</si>
  <si>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</si>
  <si>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</si>
  <si>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</si>
  <si>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</si>
  <si>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</si>
  <si>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</si>
  <si>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</si>
  <si>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</si>
  <si>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</si>
  <si>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</si>
  <si>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</si>
  <si>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</si>
  <si>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</si>
  <si>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</si>
  <si>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</si>
  <si>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</si>
  <si>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</si>
  <si>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</si>
  <si>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</si>
  <si>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</si>
  <si>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</si>
  <si>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</si>
  <si>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</si>
  <si>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</si>
  <si>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</si>
  <si>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</si>
  <si>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</si>
  <si>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</si>
  <si>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</si>
  <si>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</si>
  <si>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</si>
  <si>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</si>
  <si>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</si>
  <si>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</si>
  <si>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</si>
  <si>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</si>
  <si>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</si>
  <si>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</si>
  <si>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</si>
  <si>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</si>
  <si>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</si>
  <si>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</si>
  <si>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</si>
  <si>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</si>
  <si>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</si>
  <si>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</si>
  <si>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</si>
  <si>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</si>
  <si>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</si>
  <si>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</si>
  <si>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</si>
  <si>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</si>
  <si>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</si>
  <si>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</si>
  <si>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</si>
  <si>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</si>
  <si>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</si>
  <si>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</si>
  <si>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</si>
  <si>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</si>
  <si>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</si>
  <si>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</si>
  <si>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</si>
  <si>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</si>
  <si>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</si>
  <si>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</si>
  <si>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</si>
  <si>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</si>
  <si>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</si>
  <si>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</si>
  <si>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</si>
  <si>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</si>
  <si>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</si>
  <si>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</si>
  <si>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</si>
  <si>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</si>
  <si>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</si>
  <si>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</si>
  <si>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</si>
  <si>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</si>
  <si>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</si>
  <si>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</si>
  <si>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</si>
  <si>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</si>
  <si>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</si>
  <si>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</si>
  <si>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</si>
  <si>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</si>
  <si>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</si>
  <si>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</si>
  <si>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</si>
  <si>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</si>
  <si>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</si>
  <si>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</si>
  <si>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</si>
  <si>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</si>
  <si>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</si>
  <si>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</si>
  <si>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</si>
  <si>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</si>
  <si>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</si>
  <si>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</si>
  <si>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</si>
  <si>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</si>
  <si>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</si>
  <si>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</si>
  <si>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</si>
  <si>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</si>
  <si>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</si>
  <si>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</si>
  <si>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</si>
  <si>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</si>
  <si>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</si>
  <si>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</si>
  <si>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</si>
  <si>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</si>
  <si>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</si>
  <si>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</si>
  <si>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</si>
  <si>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</si>
  <si>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</si>
  <si>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</si>
  <si>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</si>
  <si>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</si>
  <si>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</si>
  <si>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</si>
  <si>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</si>
  <si>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</si>
  <si>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</si>
  <si>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</si>
  <si>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</si>
  <si>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</si>
  <si>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</si>
  <si>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</si>
  <si>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</si>
  <si>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</si>
  <si>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</si>
  <si>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</si>
  <si>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</si>
  <si>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</si>
  <si>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</si>
  <si>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</si>
  <si>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</si>
  <si>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</si>
  <si>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</si>
  <si>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</si>
  <si>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</si>
  <si>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</si>
  <si>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</si>
  <si>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</si>
  <si>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</si>
  <si>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</si>
  <si>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</si>
  <si>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</si>
  <si>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</si>
  <si>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</si>
  <si>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</si>
  <si>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</si>
  <si>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</si>
  <si>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</si>
  <si>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</si>
  <si>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</si>
  <si>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</si>
  <si>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</si>
  <si>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</si>
  <si>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</si>
  <si>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</si>
  <si>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</si>
  <si>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</si>
  <si>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</si>
  <si>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</si>
  <si>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</si>
  <si>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</si>
  <si>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</si>
  <si>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</si>
  <si>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</si>
  <si>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</si>
  <si>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</si>
  <si>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</si>
  <si>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</si>
  <si>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</si>
  <si>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</si>
  <si>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</si>
  <si>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</si>
  <si>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</si>
  <si>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</si>
  <si>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</si>
  <si>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</si>
  <si>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</si>
  <si>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</si>
  <si>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</si>
  <si>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</si>
  <si>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</si>
  <si>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</si>
  <si>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</si>
  <si>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</si>
  <si>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</si>
  <si>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</si>
  <si>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</si>
  <si>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</si>
  <si>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</si>
  <si>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</si>
  <si>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</si>
  <si>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</si>
  <si>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</si>
  <si>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</si>
  <si>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</si>
  <si>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</si>
  <si>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</si>
  <si>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</si>
  <si>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</si>
  <si>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</si>
  <si>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</si>
  <si>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</si>
  <si>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</si>
  <si>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</si>
  <si>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</si>
  <si>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</si>
  <si>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</si>
  <si>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</si>
  <si>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</si>
  <si>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</si>
  <si>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</si>
  <si>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</si>
  <si>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</si>
  <si>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</si>
  <si>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</si>
  <si>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</si>
  <si>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</si>
  <si>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</si>
  <si>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</si>
  <si>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</si>
  <si>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</si>
  <si>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</si>
  <si>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</si>
  <si>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</si>
  <si>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</si>
  <si>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</si>
  <si>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</si>
  <si>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</si>
  <si>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</si>
  <si>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</si>
  <si>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</si>
  <si>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</si>
  <si>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</si>
  <si>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</si>
  <si>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</si>
  <si>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</si>
  <si>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</si>
  <si>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</si>
  <si>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</si>
  <si>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</si>
  <si>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</si>
  <si>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</si>
  <si>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</si>
  <si>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</si>
  <si>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</si>
  <si>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</si>
  <si>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</si>
  <si>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</si>
  <si>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</si>
  <si>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</si>
  <si>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</si>
  <si>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</si>
  <si>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</si>
  <si>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</si>
  <si>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</si>
  <si>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</si>
  <si>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</si>
  <si>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</si>
  <si>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</si>
  <si>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</si>
  <si>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</si>
  <si>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</si>
  <si>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</si>
  <si>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</si>
  <si>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</si>
  <si>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</si>
  <si>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</si>
  <si>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</si>
  <si>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</si>
  <si>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</si>
  <si>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</si>
  <si>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</si>
  <si>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</si>
  <si>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</si>
  <si>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</si>
  <si>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</si>
  <si>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</si>
  <si>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</si>
  <si>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</si>
  <si>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</si>
  <si>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</si>
  <si>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</si>
  <si>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</si>
  <si>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</si>
  <si>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</si>
  <si>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</si>
  <si>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</si>
  <si>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</si>
  <si>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</si>
  <si>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</si>
  <si>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</si>
  <si>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</si>
  <si>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</si>
  <si>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</si>
  <si>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</si>
  <si>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</si>
  <si>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</si>
  <si>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</si>
  <si>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</si>
  <si>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</si>
  <si>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</si>
  <si>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</si>
  <si>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</si>
  <si>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</si>
  <si>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</si>
  <si>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</si>
  <si>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</si>
  <si>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</si>
  <si>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</si>
  <si>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</si>
  <si>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</si>
  <si>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</si>
  <si>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</si>
  <si>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</si>
  <si>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</si>
  <si>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</si>
  <si>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</si>
  <si>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</si>
  <si>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</si>
  <si>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</si>
  <si>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</si>
  <si>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</si>
  <si>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</si>
  <si>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</si>
  <si>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</si>
  <si>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</si>
  <si>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</si>
  <si>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</si>
  <si>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</si>
  <si>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</si>
  <si>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</si>
  <si>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</si>
  <si>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</si>
  <si>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</si>
  <si>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</si>
  <si>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</si>
  <si>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</si>
  <si>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</si>
  <si>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</si>
  <si>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</si>
  <si>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</si>
  <si>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</si>
  <si>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</si>
  <si>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</si>
  <si>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</si>
  <si>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</si>
  <si>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</si>
  <si>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</si>
  <si>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</si>
  <si>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</si>
  <si>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</si>
  <si>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</si>
  <si>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</si>
  <si>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</si>
  <si>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</si>
  <si>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</si>
  <si>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</si>
  <si>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</si>
  <si>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</si>
  <si>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</si>
  <si>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</si>
  <si>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</si>
  <si>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</si>
  <si>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</si>
  <si>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</si>
  <si>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</si>
  <si>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</si>
  <si>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</si>
  <si>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</si>
  <si>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</si>
  <si>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</si>
  <si>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</si>
  <si>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</si>
  <si>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</si>
  <si>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</si>
  <si>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</si>
  <si>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</si>
  <si>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</si>
  <si>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</si>
  <si>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</si>
  <si>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</si>
  <si>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</si>
  <si>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</si>
  <si>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</si>
  <si>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</si>
  <si>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</si>
  <si>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</si>
  <si>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</si>
  <si>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</si>
  <si>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</si>
  <si>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</si>
  <si>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</si>
  <si>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</si>
  <si>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</si>
  <si>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</si>
  <si>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</si>
  <si>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</si>
  <si>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</si>
  <si>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</si>
  <si>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</si>
  <si>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</si>
  <si>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</si>
  <si>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</si>
  <si>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</si>
  <si>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</si>
  <si>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</si>
  <si>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</si>
  <si>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</si>
  <si>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</si>
  <si>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</si>
  <si>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</si>
  <si>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</si>
  <si>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</si>
  <si>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</si>
  <si>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</si>
  <si>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</si>
  <si>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</si>
  <si>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</si>
  <si>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</si>
  <si>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</si>
  <si>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</si>
  <si>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</si>
  <si>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</si>
  <si>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</si>
  <si>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</si>
  <si>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</si>
  <si>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</si>
  <si>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</si>
  <si>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</si>
  <si>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</si>
  <si>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</si>
  <si>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</si>
  <si>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</si>
  <si>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</si>
  <si>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</si>
  <si>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</si>
  <si>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</si>
  <si>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</si>
  <si>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</si>
  <si>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</si>
  <si>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</si>
  <si>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</si>
  <si>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</si>
  <si>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</si>
  <si>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</si>
  <si>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</si>
  <si>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</si>
  <si>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</si>
  <si>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</si>
  <si>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</si>
  <si>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</si>
  <si>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</si>
  <si>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</si>
  <si>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</si>
  <si>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</si>
  <si>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</si>
  <si>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</si>
  <si>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</si>
  <si>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</si>
  <si>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</si>
  <si>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</si>
  <si>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</si>
  <si>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</si>
  <si>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</si>
  <si>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</si>
  <si>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</si>
  <si>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</si>
  <si>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</si>
  <si>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</si>
  <si>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</si>
  <si>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</si>
  <si>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</si>
  <si>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</si>
  <si>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</si>
  <si>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</si>
  <si>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</si>
  <si>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</si>
  <si>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</si>
  <si>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</si>
  <si>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</si>
  <si>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</si>
  <si>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</si>
  <si>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</si>
  <si>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</si>
  <si>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</si>
  <si>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</si>
  <si>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</si>
  <si>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</si>
  <si>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</si>
  <si>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</si>
  <si>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</si>
  <si>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</si>
  <si>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</si>
  <si>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</si>
  <si>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</si>
  <si>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</si>
  <si>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</si>
  <si>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</si>
  <si>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</si>
  <si>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</si>
  <si>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</si>
  <si>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</si>
  <si>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</si>
  <si>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</si>
  <si>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</si>
  <si>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</si>
  <si>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</si>
  <si>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</si>
  <si>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</si>
  <si>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</si>
  <si>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</si>
  <si>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</si>
  <si>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</si>
  <si>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</si>
  <si>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</si>
  <si>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</si>
  <si>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</si>
  <si>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</si>
  <si>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</si>
  <si>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</si>
  <si>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</si>
  <si>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</si>
  <si>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</si>
  <si>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</si>
  <si>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</si>
  <si>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</si>
  <si>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</si>
  <si>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</si>
  <si>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</si>
  <si>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</si>
  <si>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</si>
  <si>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</si>
  <si>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</si>
  <si>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</si>
  <si>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</si>
  <si>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</si>
  <si>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</si>
  <si>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</si>
  <si>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</si>
  <si>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</si>
  <si>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</si>
  <si>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</si>
  <si>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</si>
  <si>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</si>
  <si>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</si>
  <si>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</si>
  <si>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</si>
  <si>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</si>
  <si>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</si>
  <si>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</si>
  <si>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</si>
  <si>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</si>
  <si>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</si>
  <si>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</si>
  <si>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</si>
  <si>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</si>
  <si>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</si>
  <si>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</si>
  <si>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</si>
  <si>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</si>
  <si>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</si>
  <si>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</si>
  <si>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</si>
  <si>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</si>
  <si>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</si>
  <si>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</si>
  <si>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</si>
  <si>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</si>
  <si>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</si>
  <si>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</si>
  <si>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</si>
  <si>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g - rozvoj športov, ktoré nie sú uznanými podľa zákona č. 440/2015 Z. z.</t>
  </si>
  <si>
    <t>Mesačný poplatok go safe premium</t>
  </si>
  <si>
    <t>35697270</t>
  </si>
  <si>
    <t>Orange Slovensko a.s.</t>
  </si>
  <si>
    <t>2452821</t>
  </si>
  <si>
    <t>Webhosting a služby s ním súvisiace</t>
  </si>
  <si>
    <t>36743852</t>
  </si>
  <si>
    <t>WebHouse, s.r.o.</t>
  </si>
  <si>
    <t>3425002920</t>
  </si>
  <si>
    <t xml:space="preserve">Mesačný poplatok 4G internet </t>
  </si>
  <si>
    <t>35680202</t>
  </si>
  <si>
    <t>SWAN, a.s.</t>
  </si>
  <si>
    <t>WCSLVK2</t>
  </si>
  <si>
    <t>WMF World Cup 2025- štartovací poplatok</t>
  </si>
  <si>
    <t>WORLD MINIFOOTBALL FEDERATION, z.s.</t>
  </si>
  <si>
    <t>75128110</t>
  </si>
  <si>
    <t>Doména narodnaliga.sk</t>
  </si>
  <si>
    <t>Websupport s.r.o.</t>
  </si>
  <si>
    <t>36421928</t>
  </si>
  <si>
    <t>202420475</t>
  </si>
  <si>
    <t>Internetové pripojenie- statická IP adresa</t>
  </si>
  <si>
    <t xml:space="preserve">RAINSIDE s.r.o. </t>
  </si>
  <si>
    <t>31386946</t>
  </si>
  <si>
    <t>20250003</t>
  </si>
  <si>
    <t>Fotografické služby počas podujatia SZMF Superligy U23 v Púchove 18.1.2025</t>
  </si>
  <si>
    <t>Andrej Hrušovský- PhotoHrušo</t>
  </si>
  <si>
    <t>52646220</t>
  </si>
  <si>
    <t>1</t>
  </si>
  <si>
    <t>Organizátor Detskej ligy v  Komárne</t>
  </si>
  <si>
    <t>2</t>
  </si>
  <si>
    <t>Organizátor SZMF Superliga U23 v Púchove dňa 18.1.2025</t>
  </si>
  <si>
    <t>Zdravotník SZMF Superliga U23 v Púchove dňa 18.1.2025</t>
  </si>
  <si>
    <t>4</t>
  </si>
  <si>
    <t>Rozhodca SZMF Superliga U23 v Púchove dňa 18.1.2025</t>
  </si>
  <si>
    <t>Dobrovoľník 5, M. Béreš</t>
  </si>
  <si>
    <t>6</t>
  </si>
  <si>
    <t>7</t>
  </si>
  <si>
    <t>8</t>
  </si>
  <si>
    <t>9</t>
  </si>
  <si>
    <t>10</t>
  </si>
  <si>
    <t>11</t>
  </si>
  <si>
    <t>12</t>
  </si>
  <si>
    <t>Doména stredoskolskaliga.sk</t>
  </si>
  <si>
    <t>25240062</t>
  </si>
  <si>
    <t>25240061</t>
  </si>
  <si>
    <t>25240064</t>
  </si>
  <si>
    <t>25240063</t>
  </si>
  <si>
    <t>Nájom kancelárie 01/2025</t>
  </si>
  <si>
    <t>35874686</t>
  </si>
  <si>
    <t>CULTUS Ružinov, a.s.</t>
  </si>
  <si>
    <t>202501</t>
  </si>
  <si>
    <t>55022464</t>
  </si>
  <si>
    <t>Stanislav Chudík</t>
  </si>
  <si>
    <t>55099581</t>
  </si>
  <si>
    <t>EVENTING s.r.o.</t>
  </si>
  <si>
    <t>2025001</t>
  </si>
  <si>
    <t>Michaela Malinová - Malli</t>
  </si>
  <si>
    <t>55772650</t>
  </si>
  <si>
    <t>202502</t>
  </si>
  <si>
    <t>51827409</t>
  </si>
  <si>
    <t>Ing. Juraj Šupák, PhD.</t>
  </si>
  <si>
    <t>22025</t>
  </si>
  <si>
    <t>56579641</t>
  </si>
  <si>
    <t>Tomáš Ťapuš</t>
  </si>
  <si>
    <t>Správa sociálnych sietí január 2025</t>
  </si>
  <si>
    <t>25010007</t>
  </si>
  <si>
    <t>Prenájom haly s umelou trávou dňa 18.1.2025 za účelom organizácie zápasov SZMF Superligy U23- 8 hodín</t>
  </si>
  <si>
    <t>35950366</t>
  </si>
  <si>
    <t>Sports &amp; Training Centre, s.r.o.</t>
  </si>
  <si>
    <t>13</t>
  </si>
  <si>
    <t>Organizátor Detskej ligy v Humennom</t>
  </si>
  <si>
    <t>20250005</t>
  </si>
  <si>
    <t>0001FV000131/25</t>
  </si>
  <si>
    <t>Medaile a trofeje na Niké Winter Cup 8.2. 2025</t>
  </si>
  <si>
    <t>35774282</t>
  </si>
  <si>
    <t>Victory sport, spol. s.r.o.</t>
  </si>
  <si>
    <t>Ubytovanie 12 osôb na jednu noc 7.-8.2.2025 a strava pre organizátorov a rozhodcov počas podujatia Niké Winter Cup 2025</t>
  </si>
  <si>
    <t>2025010</t>
  </si>
  <si>
    <t>36373362</t>
  </si>
  <si>
    <t>SPS Tatra, a.s.</t>
  </si>
  <si>
    <t>3425005936</t>
  </si>
  <si>
    <t>1-2500096</t>
  </si>
  <si>
    <t xml:space="preserve">Služba poštovnej adresy na doméne ismf.sk </t>
  </si>
  <si>
    <t>75848015</t>
  </si>
  <si>
    <t>Ján Gargulák</t>
  </si>
  <si>
    <t>15</t>
  </si>
  <si>
    <t>Organizátor Detskej ligy v Banskej Bystrici</t>
  </si>
  <si>
    <t>202501186</t>
  </si>
  <si>
    <t>16</t>
  </si>
  <si>
    <t>17</t>
  </si>
  <si>
    <t>Dobrovoľník 16, P. Volf</t>
  </si>
  <si>
    <t xml:space="preserve">Organizátor Niké Winter Cup 8.2.2025 v Korni </t>
  </si>
  <si>
    <t>18</t>
  </si>
  <si>
    <t>19</t>
  </si>
  <si>
    <t>21</t>
  </si>
  <si>
    <t>Víza pre reprezentáciu 2ks na WMF World Cup Baku</t>
  </si>
  <si>
    <t>evisa.gov.az</t>
  </si>
  <si>
    <t>102567936</t>
  </si>
  <si>
    <t>Úložisko 3 domény</t>
  </si>
  <si>
    <t>250202</t>
  </si>
  <si>
    <t>Fotografické služby na Niké Superlige, SZMF Superlige U23 a Detskej lige</t>
  </si>
  <si>
    <t>Mgr. Art. Lukáš Belička</t>
  </si>
  <si>
    <t>25240203</t>
  </si>
  <si>
    <t>Nájom kancelárie 02/2025</t>
  </si>
  <si>
    <t>35874687</t>
  </si>
  <si>
    <t>35874688</t>
  </si>
  <si>
    <t>35874689</t>
  </si>
  <si>
    <t>25240204</t>
  </si>
  <si>
    <t>25240201</t>
  </si>
  <si>
    <t>25240202</t>
  </si>
  <si>
    <t>20250002</t>
  </si>
  <si>
    <t>55341586</t>
  </si>
  <si>
    <t>Katarína Síčová</t>
  </si>
  <si>
    <t>Branislav Ďurana</t>
  </si>
  <si>
    <t>55662170</t>
  </si>
  <si>
    <t>2500089</t>
  </si>
  <si>
    <t>Ubytovanie 22osôb na 1 noc 15.-16.2.2025 a 6 osôb na 2 noci 14.-16.2. počas kempu mužskej reprezentácie v Púchove</t>
  </si>
  <si>
    <t>52078825</t>
  </si>
  <si>
    <t>Sisi Rent, s.r.o.</t>
  </si>
  <si>
    <t>22</t>
  </si>
  <si>
    <t>23</t>
  </si>
  <si>
    <t xml:space="preserve">Rozhodca Niké Winter Cup 8.2.2025 v Korni </t>
  </si>
  <si>
    <t>24</t>
  </si>
  <si>
    <t>26</t>
  </si>
  <si>
    <t xml:space="preserve">Zdravotník Niké Winter Cup 8.2.2025 v Korni </t>
  </si>
  <si>
    <t>27</t>
  </si>
  <si>
    <t>28</t>
  </si>
  <si>
    <t>29</t>
  </si>
  <si>
    <t>30</t>
  </si>
  <si>
    <t>Delegát Niké Winter Cup 8.2.2025 v Korni</t>
  </si>
  <si>
    <t>31</t>
  </si>
  <si>
    <t>33</t>
  </si>
  <si>
    <t>Víza pre reprezentáciu 1ks na WMF World Cup Baku</t>
  </si>
  <si>
    <t>Víza pre reprezentáciu 3ks na WMF World Cup Baku</t>
  </si>
  <si>
    <t>5250211</t>
  </si>
  <si>
    <t>Prenájom ihriska s umelou trávou za účelom podujatia Niké Winter Cup</t>
  </si>
  <si>
    <t>31651976</t>
  </si>
  <si>
    <t>AKTIV PARK a.s.</t>
  </si>
  <si>
    <t>34</t>
  </si>
  <si>
    <t>35</t>
  </si>
  <si>
    <t>Organizátor Detskej ligy v Komárne</t>
  </si>
  <si>
    <t>2025005044</t>
  </si>
  <si>
    <t>Organizátor Detskej ligy v Prešove</t>
  </si>
  <si>
    <t>Raňajky 6x, obed 54x počas reprezentačného kempu v Púchove 15.2.2025</t>
  </si>
  <si>
    <t>ALEXANDRA HOTEL, s.r.o.</t>
  </si>
  <si>
    <t>36845981</t>
  </si>
  <si>
    <t>2025002</t>
  </si>
  <si>
    <t>202504</t>
  </si>
  <si>
    <t>20250008</t>
  </si>
  <si>
    <t>10250002</t>
  </si>
  <si>
    <t>Fotografické služby počas podujatia Niké Winter Cup 8.2.v Korni a reprezentačného kempu 16.2. v Púchove</t>
  </si>
  <si>
    <t>52791530</t>
  </si>
  <si>
    <t>Šimon Zámečník</t>
  </si>
  <si>
    <t>25240370</t>
  </si>
  <si>
    <t>25240368</t>
  </si>
  <si>
    <t>25240369</t>
  </si>
  <si>
    <t>25240367</t>
  </si>
  <si>
    <t>Nájom kancelárie 03/2025</t>
  </si>
  <si>
    <t>Webhosting a služby s ním súvisiace malyfutbal.sk</t>
  </si>
  <si>
    <t>2510803</t>
  </si>
  <si>
    <t>2509381</t>
  </si>
  <si>
    <t>Webhosting a služby s ním súvisiace- zálohovanie dát</t>
  </si>
  <si>
    <t>edreams</t>
  </si>
  <si>
    <t>20250014</t>
  </si>
  <si>
    <t>Fotografické služby Niké Superliga v Trenčíne 3.3.2025</t>
  </si>
  <si>
    <t>37</t>
  </si>
  <si>
    <t>Organizátor Stredoškolskej ligy v Banskej Bystrici</t>
  </si>
  <si>
    <t>3425008972</t>
  </si>
  <si>
    <t>Prenájom nebytových priestorov na základe zmluvy</t>
  </si>
  <si>
    <t>František Masarovič</t>
  </si>
  <si>
    <t>38</t>
  </si>
  <si>
    <t>Organizátor Niké Superligy Košice dňa 13.3.2025</t>
  </si>
  <si>
    <t>32025</t>
  </si>
  <si>
    <t>Správa sociálnych sietí február 2025</t>
  </si>
  <si>
    <t>25240451</t>
  </si>
  <si>
    <t> 35874686</t>
  </si>
  <si>
    <t>CULTUS Ružinov s.r.o.</t>
  </si>
  <si>
    <t>1120500060</t>
  </si>
  <si>
    <t>Správa webových stránok a informačného systému SZMF za obdobie január-marec 2025</t>
  </si>
  <si>
    <t>2364093</t>
  </si>
  <si>
    <t>eSports.cz, s.r.o.</t>
  </si>
  <si>
    <t>39</t>
  </si>
  <si>
    <t>40</t>
  </si>
  <si>
    <t>Rozhodca Niké Superligy dňa 5.3. v Humennom</t>
  </si>
  <si>
    <t>202502931</t>
  </si>
  <si>
    <t>41</t>
  </si>
  <si>
    <t>42</t>
  </si>
  <si>
    <t>43</t>
  </si>
  <si>
    <t>44</t>
  </si>
  <si>
    <t xml:space="preserve">Zdravotník Niké Superligy dňa 3.3. v Trenčíne, 5.3. Humenné, 12.3. v Bratislave </t>
  </si>
  <si>
    <t>Rozhodca Detskej ligy v Bratislave dňa 21.3.2025</t>
  </si>
  <si>
    <t>45</t>
  </si>
  <si>
    <t xml:space="preserve">Organizátor Niké Superligy dňa 3.3. v Trenčíne, 5.3. Humenné, 12.3. v Bratislave </t>
  </si>
  <si>
    <t>46</t>
  </si>
  <si>
    <t>47</t>
  </si>
  <si>
    <t>48</t>
  </si>
  <si>
    <t>49</t>
  </si>
  <si>
    <t>50</t>
  </si>
  <si>
    <t>51</t>
  </si>
  <si>
    <t>52</t>
  </si>
  <si>
    <t>53</t>
  </si>
  <si>
    <t>54</t>
  </si>
  <si>
    <t>55</t>
  </si>
  <si>
    <t>56</t>
  </si>
  <si>
    <t>57</t>
  </si>
  <si>
    <t xml:space="preserve">Organizátor Niké Superligy dňa 12.3. v Bratislave </t>
  </si>
  <si>
    <t>Organizátor Niké Superligy dňa 3.3. v Trenčíne, 5.3. Humenné a 13.3. v Košiciach</t>
  </si>
  <si>
    <t xml:space="preserve">Organizátor Niké Superligy dňa 3.3. v Trenčíne a 12.3. v Bratislave </t>
  </si>
  <si>
    <t>Rozhodca Niké Superligy 5.3. v Humennom a 13.3. v Košiciach</t>
  </si>
  <si>
    <t>Rozhodca Niké Superligy 12.3. v Bratislave</t>
  </si>
  <si>
    <t>Delegát Niké Superligy 5.3. v Humennom a 13.3. v Košiciach</t>
  </si>
  <si>
    <t>Rozhodca Niké Superligy 13.3.v Košiciach</t>
  </si>
  <si>
    <t>Delegát Niké Superligy dňa 12.3. v Bratislave</t>
  </si>
  <si>
    <t>Rozhodca Niké Superligy 3.3. v Trenčíne a  12.3. v Bratislave</t>
  </si>
  <si>
    <t xml:space="preserve">Rozhodca Niké Superligy dňa 12.3. v Bratislave </t>
  </si>
  <si>
    <t>58</t>
  </si>
  <si>
    <t>Rozhodca Niké Superligy 3.3. v Trenčíne</t>
  </si>
  <si>
    <t>10/2025</t>
  </si>
  <si>
    <t>Zmluva o krátkodobom nájme nebytových priestorov č.249032025</t>
  </si>
  <si>
    <t>Mesto Košice/ Základná škola Košice</t>
  </si>
  <si>
    <t>31985921</t>
  </si>
  <si>
    <t>125010</t>
  </si>
  <si>
    <t>Prenájom elektrocentrály- dieselove generátory 37KVA a 10KVA na Niké Superligu v Košiciach dňa 13.3.2025</t>
  </si>
  <si>
    <t>46556109</t>
  </si>
  <si>
    <t>JESPRO s.r.o.</t>
  </si>
  <si>
    <t>1250351</t>
  </si>
  <si>
    <t>SZMF vlajka</t>
  </si>
  <si>
    <t>2U spol. s.r.o.</t>
  </si>
  <si>
    <t>17315786</t>
  </si>
  <si>
    <t>2503010</t>
  </si>
  <si>
    <t>Prenájom ihriska za účelom Niké Superligy dňa 3.3. a 27.3.2025</t>
  </si>
  <si>
    <t>36329509</t>
  </si>
  <si>
    <t>AS TRENČÍN, a.s.</t>
  </si>
  <si>
    <t>59</t>
  </si>
  <si>
    <t>60</t>
  </si>
  <si>
    <t>06/2025</t>
  </si>
  <si>
    <t xml:space="preserve">Osvetlenie futbalového ihriska na Niké Superlige dňa 13.3. v Košiciach </t>
  </si>
  <si>
    <t>14381524</t>
  </si>
  <si>
    <t>TOLFI-SERVIS</t>
  </si>
  <si>
    <t>61</t>
  </si>
  <si>
    <t>Organizátor Niké Superligy dňa 3.3. v Trenčíne a Detskej ligy dňa 21.3. v Bratislave</t>
  </si>
  <si>
    <t>25020010</t>
  </si>
  <si>
    <t xml:space="preserve">Prenájom haly s umelou trávou dňa 15.-16.2.2025 za účelom tréningov a prípravných zápasov mužskej reprezentácie SR </t>
  </si>
  <si>
    <t>62</t>
  </si>
  <si>
    <t>63</t>
  </si>
  <si>
    <t>Organizátor Detskej ligy v Bratislave dňa 21.3.2025</t>
  </si>
  <si>
    <t>11/1/2025</t>
  </si>
  <si>
    <t>Zmluva o krátkodobom nájme nebytových priestorov č.249032025 Niké Superliga dňa 13.3.2025</t>
  </si>
  <si>
    <t>64</t>
  </si>
  <si>
    <t>65</t>
  </si>
  <si>
    <t>Organizátor Niké Superligy dňa 26.3. v  Humennom</t>
  </si>
  <si>
    <t>66</t>
  </si>
  <si>
    <t>2025004</t>
  </si>
  <si>
    <t xml:space="preserve">Video Niké Superliga </t>
  </si>
  <si>
    <t>Timotej Zaťko ZPRODUCTION</t>
  </si>
  <si>
    <t>52932681</t>
  </si>
  <si>
    <t>MF46-25</t>
  </si>
  <si>
    <t>Členský poplatok v Svetovej federácii malého futbalu</t>
  </si>
  <si>
    <t>67</t>
  </si>
  <si>
    <t>68</t>
  </si>
  <si>
    <t>69</t>
  </si>
  <si>
    <t>70</t>
  </si>
  <si>
    <t>71</t>
  </si>
  <si>
    <t>72</t>
  </si>
  <si>
    <t>73</t>
  </si>
  <si>
    <t>74</t>
  </si>
  <si>
    <t>75</t>
  </si>
  <si>
    <t>Zdravotník Detskej ligy dňa 21.3. v Bratislave a Niké Superligy  27.3. v Trenčíne</t>
  </si>
  <si>
    <t>Organizátor Niké Superligy dňa 3.3. v Trenčíne a 27.3. v Trenčíne</t>
  </si>
  <si>
    <t>Organizátor Niké Superligy dňa 26.3. v Humennom a 27.3. v Trenčíne</t>
  </si>
  <si>
    <t>Organizátor Detskej ligy dňa 21.3. v Bratislave a Niké Superligy dňa 27.3. v Trenčíne</t>
  </si>
  <si>
    <t>Rozhodca Niké Superligy dňa  27.3. v Trenčíne</t>
  </si>
  <si>
    <t>Organizátor Niké Superligy dňa 5.3. a 26.3. v Humennom, 13.3. v Košiciach</t>
  </si>
  <si>
    <t>Delegát Niké Superligy dňa 27.3. v Trenčíne</t>
  </si>
  <si>
    <t>Rozhodca Niké Superligy dňa 27.3. v Trenčíne</t>
  </si>
  <si>
    <t>10250003</t>
  </si>
  <si>
    <t>Fotografiké služby Niké Superliga</t>
  </si>
  <si>
    <t>112025</t>
  </si>
  <si>
    <t>Prenájom športovej haly dňa 14.3. na podujatie Detskej ligy v malom futbale</t>
  </si>
  <si>
    <t>Telovýchovná jednota Družstevník Topoľníky</t>
  </si>
  <si>
    <t>31822452</t>
  </si>
  <si>
    <t>Správa sociálnych sieti február 2025</t>
  </si>
  <si>
    <t>42025</t>
  </si>
  <si>
    <t>Správa sociálnych sieti marec 2025</t>
  </si>
  <si>
    <t>202506</t>
  </si>
  <si>
    <t>Organizátor Niké Superligy dňa 27.3. v Trenčíne</t>
  </si>
  <si>
    <t>76</t>
  </si>
  <si>
    <t>Organizátor Niké Superligy dňa 3.3. a 27.3. v Trenčíne a 12.3. v Bratislave</t>
  </si>
  <si>
    <t>77</t>
  </si>
  <si>
    <t>Organizátor Niké Superligy dňa 27.3. v Trenčíne a Detskej ligy v Leviciach dňa 28.3.</t>
  </si>
  <si>
    <t>202507</t>
  </si>
  <si>
    <t>2025003</t>
  </si>
  <si>
    <t>Služby delegáta na Niké Superlige 3.3 v Trenčíne a 13.3. v Košiciach</t>
  </si>
  <si>
    <t>20250007</t>
  </si>
  <si>
    <t>51906589</t>
  </si>
  <si>
    <t>AMARAS, s.r.o.</t>
  </si>
  <si>
    <t>78</t>
  </si>
  <si>
    <t>Organizátor Niké Superligy dňa 26.3. v Humennom</t>
  </si>
  <si>
    <t>250013</t>
  </si>
  <si>
    <t>202503</t>
  </si>
  <si>
    <t>20250060</t>
  </si>
  <si>
    <t>Magic Event Production s.r.o.</t>
  </si>
  <si>
    <t>55899692</t>
  </si>
  <si>
    <t>Letenky na WMF WC Baku 2025 pre mužskú reprezentáciu</t>
  </si>
  <si>
    <t>pelicantravel.com s.r.o.</t>
  </si>
  <si>
    <t>35897821</t>
  </si>
  <si>
    <t>8125009911</t>
  </si>
  <si>
    <t>6202532634</t>
  </si>
  <si>
    <t>Toner žltý, purpurový, azúrový a čierny</t>
  </si>
  <si>
    <t>Ledum Kamara SK s.r.o.</t>
  </si>
  <si>
    <t>48158836</t>
  </si>
  <si>
    <t>77846</t>
  </si>
  <si>
    <t>30% záloha za stravovanie a ubytovanie na EMF Nations Games Košice pre mužskú reprezentáciu v termíne od 30.4.-1.5.2025</t>
  </si>
  <si>
    <t>HOTEL GLORIA PALAC, s.r.o.</t>
  </si>
  <si>
    <t>36722014</t>
  </si>
  <si>
    <t>Organizátor Niké Superligy v Bratislave dňa 14.4.</t>
  </si>
  <si>
    <t>79</t>
  </si>
  <si>
    <t>80</t>
  </si>
  <si>
    <t>81</t>
  </si>
  <si>
    <t>25.11/6</t>
  </si>
  <si>
    <t>25.11/7</t>
  </si>
  <si>
    <t>25.11/8</t>
  </si>
  <si>
    <t>25.11/9</t>
  </si>
  <si>
    <t>25.11/12</t>
  </si>
  <si>
    <t>25.11/13</t>
  </si>
  <si>
    <t>25.11/14</t>
  </si>
  <si>
    <t>25.11/15</t>
  </si>
  <si>
    <t>2502948</t>
  </si>
  <si>
    <t>25.11/16</t>
  </si>
  <si>
    <t>125023609</t>
  </si>
  <si>
    <t>25.11/17</t>
  </si>
  <si>
    <t>25.11/18</t>
  </si>
  <si>
    <t>125035091</t>
  </si>
  <si>
    <t>25.11/22</t>
  </si>
  <si>
    <t>25.11/23</t>
  </si>
  <si>
    <t>25.11/24</t>
  </si>
  <si>
    <t>25.11/26</t>
  </si>
  <si>
    <t>25.11/25</t>
  </si>
  <si>
    <t>25.11/28</t>
  </si>
  <si>
    <t>25.11/41</t>
  </si>
  <si>
    <t>25.11/42</t>
  </si>
  <si>
    <t>25.11/44</t>
  </si>
  <si>
    <t>25.11/45</t>
  </si>
  <si>
    <t>25.11/46</t>
  </si>
  <si>
    <t>25.11/47</t>
  </si>
  <si>
    <t>25.11/48</t>
  </si>
  <si>
    <t>25.11/49</t>
  </si>
  <si>
    <t>25.11/50</t>
  </si>
  <si>
    <t>25.11/51</t>
  </si>
  <si>
    <t>25.11/52</t>
  </si>
  <si>
    <t>2511/53</t>
  </si>
  <si>
    <t>2511/54</t>
  </si>
  <si>
    <t>25.11/55</t>
  </si>
  <si>
    <t>2511/56</t>
  </si>
  <si>
    <t>2511/57</t>
  </si>
  <si>
    <t>2511/58</t>
  </si>
  <si>
    <t>2511/59</t>
  </si>
  <si>
    <t>2511/61</t>
  </si>
  <si>
    <t>2511/62</t>
  </si>
  <si>
    <t>5174924</t>
  </si>
  <si>
    <t>5174961</t>
  </si>
  <si>
    <t>5176744</t>
  </si>
  <si>
    <t>5178383</t>
  </si>
  <si>
    <t>5178421</t>
  </si>
  <si>
    <t>5178531</t>
  </si>
  <si>
    <t>3425012008</t>
  </si>
  <si>
    <t>82</t>
  </si>
  <si>
    <t>Organizátor Detskej ligy v Sabinove</t>
  </si>
  <si>
    <t>83</t>
  </si>
  <si>
    <t>25240610</t>
  </si>
  <si>
    <t>Nájom kancelárie 04/2025</t>
  </si>
  <si>
    <t>25FV003</t>
  </si>
  <si>
    <t>Fotografické služby Detská liga v Bratislave  dňa 21.3.2025</t>
  </si>
  <si>
    <t>37070711</t>
  </si>
  <si>
    <t xml:space="preserve">Pavol Telúch- LEŤO </t>
  </si>
  <si>
    <t>20250011</t>
  </si>
  <si>
    <t>majo &amp; majo s.r.o.</t>
  </si>
  <si>
    <t>52451976</t>
  </si>
  <si>
    <t>Organizácia podujatia Niké Superliga v Bratislave dňa 14.4.2025</t>
  </si>
  <si>
    <t>2824608187</t>
  </si>
  <si>
    <t>84</t>
  </si>
  <si>
    <t>85</t>
  </si>
  <si>
    <t>86</t>
  </si>
  <si>
    <t>Organizátor Niké Superligy 14.4. v Bratislave</t>
  </si>
  <si>
    <t>87</t>
  </si>
  <si>
    <t>2503001139</t>
  </si>
  <si>
    <t>edelia.sk s.r.o.</t>
  </si>
  <si>
    <t>46842683</t>
  </si>
  <si>
    <t>42ks 1,5l voda neperlivá, 30ks 1,5l voda perlivá- Niké Superliga semifinále a finále</t>
  </si>
  <si>
    <t>Webhosting doména minifutbal.sk</t>
  </si>
  <si>
    <t>3125178586</t>
  </si>
  <si>
    <t>WEDOS a.s.</t>
  </si>
  <si>
    <t>28115694</t>
  </si>
  <si>
    <t>113</t>
  </si>
  <si>
    <t>105</t>
  </si>
  <si>
    <t>255</t>
  </si>
  <si>
    <t>107</t>
  </si>
  <si>
    <t>103</t>
  </si>
  <si>
    <t>102</t>
  </si>
  <si>
    <t>104</t>
  </si>
  <si>
    <t>101</t>
  </si>
  <si>
    <t>108</t>
  </si>
  <si>
    <t>110</t>
  </si>
  <si>
    <t>116</t>
  </si>
  <si>
    <t>2819949596</t>
  </si>
  <si>
    <t>117</t>
  </si>
  <si>
    <t>118</t>
  </si>
  <si>
    <t>119</t>
  </si>
  <si>
    <t>120</t>
  </si>
  <si>
    <t>121</t>
  </si>
  <si>
    <t>122</t>
  </si>
  <si>
    <t>123</t>
  </si>
  <si>
    <t>173</t>
  </si>
  <si>
    <t>124</t>
  </si>
  <si>
    <t>125</t>
  </si>
  <si>
    <t>161</t>
  </si>
  <si>
    <t>162</t>
  </si>
  <si>
    <t>163</t>
  </si>
  <si>
    <t>126</t>
  </si>
  <si>
    <t>127</t>
  </si>
  <si>
    <t>128</t>
  </si>
  <si>
    <t>130</t>
  </si>
  <si>
    <t>134</t>
  </si>
  <si>
    <t>154</t>
  </si>
  <si>
    <t>164</t>
  </si>
  <si>
    <t>174</t>
  </si>
  <si>
    <t>184</t>
  </si>
  <si>
    <t>135</t>
  </si>
  <si>
    <t>137</t>
  </si>
  <si>
    <t>138</t>
  </si>
  <si>
    <t>139</t>
  </si>
  <si>
    <t>140</t>
  </si>
  <si>
    <t>143</t>
  </si>
  <si>
    <t>149</t>
  </si>
  <si>
    <t>142</t>
  </si>
  <si>
    <t>144</t>
  </si>
  <si>
    <t>145</t>
  </si>
  <si>
    <t>146</t>
  </si>
  <si>
    <t>147</t>
  </si>
  <si>
    <t>148</t>
  </si>
  <si>
    <t>150</t>
  </si>
  <si>
    <t>151</t>
  </si>
  <si>
    <t>152</t>
  </si>
  <si>
    <t>156</t>
  </si>
  <si>
    <t>165</t>
  </si>
  <si>
    <t>166</t>
  </si>
  <si>
    <t>169</t>
  </si>
  <si>
    <t>171</t>
  </si>
  <si>
    <t>4202025</t>
  </si>
  <si>
    <t xml:space="preserve">Strecha na TV vežu </t>
  </si>
  <si>
    <t>Milan Stanco PANGEA BOARDS</t>
  </si>
  <si>
    <t>52780481</t>
  </si>
  <si>
    <t>202504903</t>
  </si>
  <si>
    <t>20250004</t>
  </si>
  <si>
    <t>Správa sociálnych sietí marec 2025</t>
  </si>
  <si>
    <t>2025091</t>
  </si>
  <si>
    <t>Rámovanie dresov pre reprezentantov</t>
  </si>
  <si>
    <t>35918195</t>
  </si>
  <si>
    <t>Ing. Viígová Ildikó</t>
  </si>
  <si>
    <t>Doména ismf.sk</t>
  </si>
  <si>
    <t>125122247</t>
  </si>
  <si>
    <t>202538</t>
  </si>
  <si>
    <t>Prenájom dodávky na semifinále Niké Superligy v Banskej Bystrici dňa 24.4.</t>
  </si>
  <si>
    <t>Aristera, s.r.o.</t>
  </si>
  <si>
    <t>46822402</t>
  </si>
  <si>
    <t>Organizátor Niké Superligy 24.4. v Banskej Bystrici</t>
  </si>
  <si>
    <t>88</t>
  </si>
  <si>
    <t>89</t>
  </si>
  <si>
    <t>90</t>
  </si>
  <si>
    <t>91</t>
  </si>
  <si>
    <t>92</t>
  </si>
  <si>
    <t>93</t>
  </si>
  <si>
    <t>94</t>
  </si>
  <si>
    <t>202508</t>
  </si>
  <si>
    <t>202510</t>
  </si>
  <si>
    <t>95</t>
  </si>
  <si>
    <t>20250021</t>
  </si>
  <si>
    <t>Fotografické služby Niké Superliga 24.4. v Banskej Bystrici</t>
  </si>
  <si>
    <t>25074</t>
  </si>
  <si>
    <t>Fotografické služby Niké Superliga 14.4.2025 v Bratislave</t>
  </si>
  <si>
    <t>Ing. Martin Gabura</t>
  </si>
  <si>
    <t>37152335</t>
  </si>
  <si>
    <t>96</t>
  </si>
  <si>
    <t>Organizátor Detskej ligy v Snine</t>
  </si>
  <si>
    <t>20250017</t>
  </si>
  <si>
    <t>97</t>
  </si>
  <si>
    <t>Rozhodca Niké Superligy 24.4. v Banskej Bystrici</t>
  </si>
  <si>
    <t>125132613</t>
  </si>
  <si>
    <t>98</t>
  </si>
  <si>
    <t>Organizátor podujatia EMF Nations Games 30.4.-1.5. v Košiciach</t>
  </si>
  <si>
    <t>99</t>
  </si>
  <si>
    <t>100</t>
  </si>
  <si>
    <t>106</t>
  </si>
  <si>
    <t>109</t>
  </si>
  <si>
    <t>111</t>
  </si>
  <si>
    <t>112</t>
  </si>
  <si>
    <t>114</t>
  </si>
  <si>
    <t>115</t>
  </si>
  <si>
    <t>Rozhodca podujatia EMF Nations Games 30.4.-1.5. v Košiciach</t>
  </si>
  <si>
    <t>Delegát podujatia EMF Nations Games 30.4.-1.5. v Košiciach</t>
  </si>
  <si>
    <t>Delegát  Niké Superligy dňa 17.4. v Humennom</t>
  </si>
  <si>
    <t>ANWELL real, s.r.o.</t>
  </si>
  <si>
    <t>46732420</t>
  </si>
  <si>
    <t>2025042</t>
  </si>
  <si>
    <t>Nálepky na medaile a trofeje Detskej ligy</t>
  </si>
  <si>
    <t>Víza pre reprezentáciu 4ks na WMF World Cup Baku</t>
  </si>
  <si>
    <t>202540769</t>
  </si>
  <si>
    <t>Cestovná kancelária DAKA, s.r.o.</t>
  </si>
  <si>
    <t>47550783</t>
  </si>
  <si>
    <t>Doprava pre reprezentantov na EMF Nations Games v Košiciach 30.4.-1.5.2025</t>
  </si>
  <si>
    <t>Víza pre reprezentáciu 9ks na WMF World Cup Baku</t>
  </si>
  <si>
    <t>3425014975</t>
  </si>
  <si>
    <t>2518382</t>
  </si>
  <si>
    <t>Webhosting a služby s ním súvisiace- doména detskaliga.sk a majstrovstvaslovenska.sk</t>
  </si>
  <si>
    <t>0125012</t>
  </si>
  <si>
    <t>Ozvučenie 4xEV + DJ technika, zábradlie + krycia sieť, platforma pre kamery, elektrocentrála na podujatie EMF Nations Games v Košiciach 30.4.-1.5.2025</t>
  </si>
  <si>
    <t>Letenka 1ks pre reprezentanta na WMF WC Baku 2025</t>
  </si>
  <si>
    <t>Organizátor EMF Nations Games 30.4.-1.5.2025</t>
  </si>
  <si>
    <t>Malý futbal Košice</t>
  </si>
  <si>
    <t>53428056</t>
  </si>
  <si>
    <t>083</t>
  </si>
  <si>
    <t>129</t>
  </si>
  <si>
    <t>131</t>
  </si>
  <si>
    <t>132</t>
  </si>
  <si>
    <t>Organizátor Niké Superligy v Banskej Bystrici 24.4.2025</t>
  </si>
  <si>
    <t>Organizátor Niké Superligy v Bratislave 14.4.2025</t>
  </si>
  <si>
    <t>0125014</t>
  </si>
  <si>
    <t>202506754</t>
  </si>
  <si>
    <t>133</t>
  </si>
  <si>
    <t>52025</t>
  </si>
  <si>
    <t>Správa sociálnych sietí apríl</t>
  </si>
  <si>
    <t>Prenájom miestnosti pre mužskú reprezentáciu dňa 16.5. a 19.5.2025</t>
  </si>
  <si>
    <t>2025051</t>
  </si>
  <si>
    <t>Výroba rollupov na WMF WC Baku pre mužskú reprezentáciu</t>
  </si>
  <si>
    <t>ANWELL real,  s.r.o.</t>
  </si>
  <si>
    <t>177</t>
  </si>
  <si>
    <t>178</t>
  </si>
  <si>
    <t>179</t>
  </si>
  <si>
    <t>180</t>
  </si>
  <si>
    <t>181</t>
  </si>
  <si>
    <t>182</t>
  </si>
  <si>
    <t>187</t>
  </si>
  <si>
    <t>188</t>
  </si>
  <si>
    <t>189</t>
  </si>
  <si>
    <t>190</t>
  </si>
  <si>
    <t>197</t>
  </si>
  <si>
    <t>199</t>
  </si>
  <si>
    <t>200</t>
  </si>
  <si>
    <t>203</t>
  </si>
  <si>
    <t>269</t>
  </si>
  <si>
    <t>270</t>
  </si>
  <si>
    <t>271</t>
  </si>
  <si>
    <t>125139509</t>
  </si>
  <si>
    <t>272</t>
  </si>
  <si>
    <t>8125027722</t>
  </si>
  <si>
    <t>273</t>
  </si>
  <si>
    <t>274</t>
  </si>
  <si>
    <t>277</t>
  </si>
  <si>
    <t>278</t>
  </si>
  <si>
    <t>25240882</t>
  </si>
  <si>
    <t>279</t>
  </si>
  <si>
    <t>280</t>
  </si>
  <si>
    <t>250076</t>
  </si>
  <si>
    <t>Ubytovanie reprezentácie na EMF Nations Games 30.4.-1.5.2025 v Košiciach</t>
  </si>
  <si>
    <t>36203360</t>
  </si>
  <si>
    <t>Novitech Partner s.r.o.</t>
  </si>
  <si>
    <t>Ubytovanie organizátorov a rozhodcov na EMF Nations Games 29.4.-1.5.2025 v Košiciach</t>
  </si>
  <si>
    <t>20100861</t>
  </si>
  <si>
    <t>2829234308</t>
  </si>
  <si>
    <t>1052025</t>
  </si>
  <si>
    <t>Kameramanské služby EMF Nations Games v Košiciach 30.4.-1.5.2025</t>
  </si>
  <si>
    <t>43517072</t>
  </si>
  <si>
    <t>Martin Segeda</t>
  </si>
  <si>
    <t>136</t>
  </si>
  <si>
    <t>1250112</t>
  </si>
  <si>
    <t>Prenájom športovej haly 02/2025 za účelom Detskej ligy</t>
  </si>
  <si>
    <t>COMORRA SERVIS</t>
  </si>
  <si>
    <t>44191758</t>
  </si>
  <si>
    <t>Organizátor Detskej ligy v Bratislave</t>
  </si>
  <si>
    <t xml:space="preserve">Organizátor Detskej ligy </t>
  </si>
  <si>
    <t>20250077</t>
  </si>
  <si>
    <t>Magic Event Production, s.r.o.</t>
  </si>
  <si>
    <t>1. splátka - 2x tribúna 20mx4m, 1x tribúna 4x3m, 1x tribúna 2x3m na finále Niké Superligy 7.5. v Humennom</t>
  </si>
  <si>
    <t>2.splátka-2x tribúna 20mx4m, 1x tribúna 4x3m, 1x tribúna 2x3m na finále Niké Superligy 7.5. v Humennom</t>
  </si>
  <si>
    <t>0125013</t>
  </si>
  <si>
    <t>Prenájom káblových prechodov 30m na podujatie EMF Nations Games 30.4.-1.5.</t>
  </si>
  <si>
    <t>2025077</t>
  </si>
  <si>
    <t>2025008</t>
  </si>
  <si>
    <t>Kameramanské služby na podujatí EMF Nations Games v Košiciach 30.4.-1.5.2025</t>
  </si>
  <si>
    <t>62025</t>
  </si>
  <si>
    <t>Správa sociálnych sietí máj 2025</t>
  </si>
  <si>
    <t>25240714</t>
  </si>
  <si>
    <t>Nájom kancelárie 05/2025</t>
  </si>
  <si>
    <t>CULTUS Ružinov, s.r.o.</t>
  </si>
  <si>
    <t>202505</t>
  </si>
  <si>
    <t>20250036</t>
  </si>
  <si>
    <t>Služby spojené s vedením komisie rozhodcov, služby spojené s Niké Superligou a EMF Nations Games</t>
  </si>
  <si>
    <t>PRO SPORT AGENCY, s.r.o.</t>
  </si>
  <si>
    <t>50493418</t>
  </si>
  <si>
    <t>Organizácia a príprava, zabezpečenie hlásateľa, zabezpečenie stravovania pre hráčov EMF Nations Games 30.4.-1.5.2025 1.splátka</t>
  </si>
  <si>
    <t>0001FV000503/25</t>
  </si>
  <si>
    <t>0001FV000476/25</t>
  </si>
  <si>
    <t>0001FV000617/25</t>
  </si>
  <si>
    <t>031/2025</t>
  </si>
  <si>
    <t xml:space="preserve">Členský poplatok EMF </t>
  </si>
  <si>
    <t xml:space="preserve">European Minifootball Federation </t>
  </si>
  <si>
    <t>22713212</t>
  </si>
  <si>
    <t>Nájom kancelárie 06/2025</t>
  </si>
  <si>
    <t>25240970</t>
  </si>
  <si>
    <t>017-2025</t>
  </si>
  <si>
    <t>Fotografické služby 4.,5. kolo (5. a 13.3.), štvrťfinále (17.4.) a finále (7.5.) Niké Superligy</t>
  </si>
  <si>
    <t>Ing. Peter Jesenský</t>
  </si>
  <si>
    <t>41424875</t>
  </si>
  <si>
    <t>25FV014</t>
  </si>
  <si>
    <t>Fotografické služby 16.5. Detská ligav Bratislave</t>
  </si>
  <si>
    <t>28333694227</t>
  </si>
  <si>
    <t>135V</t>
  </si>
  <si>
    <t>172V</t>
  </si>
  <si>
    <t>282</t>
  </si>
  <si>
    <t>283</t>
  </si>
  <si>
    <t>284</t>
  </si>
  <si>
    <t>224</t>
  </si>
  <si>
    <t>214</t>
  </si>
  <si>
    <t>337</t>
  </si>
  <si>
    <t>338</t>
  </si>
  <si>
    <t>222</t>
  </si>
  <si>
    <t>232</t>
  </si>
  <si>
    <t>242</t>
  </si>
  <si>
    <t>3/2025</t>
  </si>
  <si>
    <t>Prenájom sedenia na Niké Superligu finále 7.5. v Humennom</t>
  </si>
  <si>
    <t>42420377</t>
  </si>
  <si>
    <t>Ing. Soňa Sabolová</t>
  </si>
  <si>
    <t>2025129</t>
  </si>
  <si>
    <t>Prenájom ihriska s umelou trávou za účelom usporiadania zápasov Niké Superligy v Humennom</t>
  </si>
  <si>
    <t>Správa rekreačných a športových zariadení Humenné</t>
  </si>
  <si>
    <t>00520560</t>
  </si>
  <si>
    <t>Správa sociálnych sietí apríl 2025</t>
  </si>
  <si>
    <t>2025006</t>
  </si>
  <si>
    <t xml:space="preserve">Služby delegáta na semifinále Niké Superligy 24.4. v Banskej Bystrici </t>
  </si>
  <si>
    <t>20250010</t>
  </si>
  <si>
    <t>202515</t>
  </si>
  <si>
    <t>Tofeje a medaile na Niké superligu 2025</t>
  </si>
  <si>
    <t>Trofeje a medaile na Detskú ligu Prešov, Sabinov</t>
  </si>
  <si>
    <t xml:space="preserve">Trofeje na Detské ligy: Bratislava, Levice,  Banská Bystrica, Komárno, Snina a Humenné </t>
  </si>
  <si>
    <t>0001FV000756/25</t>
  </si>
  <si>
    <t>Tofeje a medaile na Niké MSR v malom futbale pre kategórie ženy, muži, 40+, SZMF U23 Superliga</t>
  </si>
  <si>
    <t>20250022</t>
  </si>
  <si>
    <t>3425017895</t>
  </si>
  <si>
    <t>2025007</t>
  </si>
  <si>
    <t>Marcus Poliak</t>
  </si>
  <si>
    <t>54757312</t>
  </si>
  <si>
    <t>Fotografické služby Niké Superliga</t>
  </si>
  <si>
    <t>63/2025</t>
  </si>
  <si>
    <t xml:space="preserve">Prenájom MMŠ Radvaň dňa 24.4.2025  na 4 hodiny za účelom usporiadania Niké Superligy </t>
  </si>
  <si>
    <t xml:space="preserve">Záhradnícke a rekreačné služby </t>
  </si>
  <si>
    <t>00183075</t>
  </si>
  <si>
    <t>Organizátor Detskej ligy v Starej Ľubovni</t>
  </si>
  <si>
    <t>Zdravotník EMF Nations Games v dňoch od 29.4.-1.5.2025</t>
  </si>
  <si>
    <t>Rozhodca Detskej ligy v Bratislave dňa 16.5.2025</t>
  </si>
  <si>
    <t>Organizátor Detskej ligy v Bratislave dňa 16.5.2025</t>
  </si>
  <si>
    <t>153</t>
  </si>
  <si>
    <t>155</t>
  </si>
  <si>
    <t>157</t>
  </si>
  <si>
    <t>158</t>
  </si>
  <si>
    <t>159</t>
  </si>
  <si>
    <t>Organizátor Niké Superligy v Humennom 17.4. a 7.5.2025</t>
  </si>
  <si>
    <t>Rozhodca Niké Superligy v Humennom 17.4., 7.5.2025</t>
  </si>
  <si>
    <t>Rozhodca Niké Superligy v Humennom 7.5.2025</t>
  </si>
  <si>
    <t>Rozhodca Niké Superligy 24.4.2025 v Banskej Bystrici</t>
  </si>
  <si>
    <t>Zdravotník Niké Superligy 24.4. v Banskej Bystrici, 7.5. v Humennom</t>
  </si>
  <si>
    <t>Organizátor EMF Nations Games 30.4.-1.5. v Košiciach</t>
  </si>
  <si>
    <t xml:space="preserve">Organizátor Niké Superligy v Humennom 17.4. a 7.5.2025 v Humennom, 24.4. v Banskej Bystrici </t>
  </si>
  <si>
    <t>250011</t>
  </si>
  <si>
    <t>Letenky pre mužskú reprezentáciu z WMF WC Baku 2025</t>
  </si>
  <si>
    <t>CK FAMILY s.r.o.</t>
  </si>
  <si>
    <t>36444171</t>
  </si>
  <si>
    <t>1120500292</t>
  </si>
  <si>
    <t>Správa webových stránok ISMF apríl-jún 2025</t>
  </si>
  <si>
    <t>26340933</t>
  </si>
  <si>
    <t>202508603</t>
  </si>
  <si>
    <t>20250039</t>
  </si>
  <si>
    <t>Moderovanie Majstrovstiev Slovenska v malom futbale v dátume od 20.-22.6.2025</t>
  </si>
  <si>
    <t>Mgr. art. Peter Magurský</t>
  </si>
  <si>
    <t>54210020</t>
  </si>
  <si>
    <t>160</t>
  </si>
  <si>
    <t>Nálepky na medaile na Niké MSR 2025</t>
  </si>
  <si>
    <t>2025064</t>
  </si>
  <si>
    <t>Kameramanské služby MSR 2025</t>
  </si>
  <si>
    <t>2025011</t>
  </si>
  <si>
    <t>Organizácia športového podujatia- Niké Superliga 2025</t>
  </si>
  <si>
    <t xml:space="preserve">Ing. Lukáš Berec </t>
  </si>
  <si>
    <t>50074636</t>
  </si>
  <si>
    <t>2025174</t>
  </si>
  <si>
    <t>Cena spotrebovanej energie počas  fináloveho zápasu Niké Superligy  7.5.2025</t>
  </si>
  <si>
    <t>Organizátor Niké MSR v malom futbale 19.-22.6.2025</t>
  </si>
  <si>
    <t>Dobrovoľník 81, V. Svantnerova</t>
  </si>
  <si>
    <t>5411905071</t>
  </si>
  <si>
    <t>5411906345</t>
  </si>
  <si>
    <t>Dátový kábel CONNECT IT Wirez 2ks, Dátový kábel AlzaPower AuCore 2ks</t>
  </si>
  <si>
    <t>Toner Cartridge Canon PG-540 + CL-541 multipack</t>
  </si>
  <si>
    <t>36562939</t>
  </si>
  <si>
    <t>Alza.sk s.r.o.</t>
  </si>
  <si>
    <t>2526325</t>
  </si>
  <si>
    <t>Ozvučenie na podujatí MSR v malom futbale 2025 v Banskej Bystrici od 19.-22.6.</t>
  </si>
  <si>
    <t>Michal Garaj</t>
  </si>
  <si>
    <t>40865967</t>
  </si>
  <si>
    <t>Vykonanie protipožiarej asistenčnej hliadky v termíne od 19.-22.6. na Majstrovstvách Slovenska v malom futbale</t>
  </si>
  <si>
    <t>Dobrovoľný hasičský zbor Banská Bystrica</t>
  </si>
  <si>
    <t>50525671</t>
  </si>
  <si>
    <t>202516</t>
  </si>
  <si>
    <t>167</t>
  </si>
  <si>
    <t>168</t>
  </si>
  <si>
    <t>170</t>
  </si>
  <si>
    <t>172</t>
  </si>
  <si>
    <t>175</t>
  </si>
  <si>
    <t>176</t>
  </si>
  <si>
    <t>Organizátor Niké MSR v dňoch 19.-22.6.2025 v Banskej Bystrici</t>
  </si>
  <si>
    <t>183</t>
  </si>
  <si>
    <t>185</t>
  </si>
  <si>
    <t>186</t>
  </si>
  <si>
    <t>Zdravotník Niké MSR v dňoch 19.-22.6.2025 v Banskej Bystrici</t>
  </si>
  <si>
    <t>191</t>
  </si>
  <si>
    <t>192</t>
  </si>
  <si>
    <t>193</t>
  </si>
  <si>
    <t>194</t>
  </si>
  <si>
    <t>195</t>
  </si>
  <si>
    <t>196</t>
  </si>
  <si>
    <t>20250035</t>
  </si>
  <si>
    <t>Strava pre organizátorov Niké MSR 19.-22.6.2025</t>
  </si>
  <si>
    <t>ŠÁVOLT s.r.o.</t>
  </si>
  <si>
    <t>44767498</t>
  </si>
  <si>
    <t>2025100668</t>
  </si>
  <si>
    <t>Strava pre organizátorov Niké MSR chlieb 12balení, škvarkové pagáče 12balení, škvarkové pagáče so slivkovým lekvárom 12balení</t>
  </si>
  <si>
    <t>Pekáreň Bzovík, s.r.o.</t>
  </si>
  <si>
    <t>44088752</t>
  </si>
  <si>
    <t>202569</t>
  </si>
  <si>
    <t>Prenájom dodávky Citroen Jumper na podujatie Niké MSR v malom futbale od 18.-23.6.2025</t>
  </si>
  <si>
    <t>OFA20250984</t>
  </si>
  <si>
    <t>Tričko s potlačou 98ks, polokošela s potlačou 20ks, tričko s potlačou 1ks na Niké MSR 2025</t>
  </si>
  <si>
    <t>3b, s.r.o.</t>
  </si>
  <si>
    <t>365131448</t>
  </si>
  <si>
    <t>20250024</t>
  </si>
  <si>
    <t>Prenájom MMŠ Radvaň na podujatie Niké MSR v malom futbale od 19.-23.6.2025</t>
  </si>
  <si>
    <t>64/2025</t>
  </si>
  <si>
    <t>Dovýroba trofejí Niké MSR 2025</t>
  </si>
  <si>
    <t>Trofeje a medaile Stredoškolská liga v Bratislave</t>
  </si>
  <si>
    <t>0001FV000903/25</t>
  </si>
  <si>
    <t>0001FV000624/25</t>
  </si>
  <si>
    <t>2025048</t>
  </si>
  <si>
    <t>2025050</t>
  </si>
  <si>
    <t>Potlač organizátorskych tričiek na Niké MSR 2025</t>
  </si>
  <si>
    <t>198</t>
  </si>
  <si>
    <t>Rozhodca Niké MSR v dňoch 19.-22.6.2025 v Banskej Bystrici</t>
  </si>
  <si>
    <t>201</t>
  </si>
  <si>
    <t>202</t>
  </si>
  <si>
    <t>204</t>
  </si>
  <si>
    <t>205</t>
  </si>
  <si>
    <t>206</t>
  </si>
  <si>
    <t>207</t>
  </si>
  <si>
    <t>Delegát Niké MSR v dňoch 19.-22.6.2025 v Banskej Bystrici</t>
  </si>
  <si>
    <t>125190342</t>
  </si>
  <si>
    <t>3425020792</t>
  </si>
  <si>
    <t>208</t>
  </si>
  <si>
    <t xml:space="preserve">Organizátor Detskej ligy v Komárne </t>
  </si>
  <si>
    <t>209</t>
  </si>
  <si>
    <t>210</t>
  </si>
  <si>
    <t>Fotografické služby Niké MSR v malom futbale v dňoch 19.-22.6.2025 v Banskej Bystrici</t>
  </si>
  <si>
    <t>2838314045</t>
  </si>
  <si>
    <t>202510463</t>
  </si>
  <si>
    <t>25VF00028</t>
  </si>
  <si>
    <t>Ubytovanie organizátorov Niké MSR v malom futbale, 1lôžková 8x, 2lôžková 48x, 3lôžková 25x, apartmán 4 lôžka 5x</t>
  </si>
  <si>
    <t>Acomopro s.r.o.</t>
  </si>
  <si>
    <t>55238513</t>
  </si>
  <si>
    <t>202567007</t>
  </si>
  <si>
    <t>Prenájom dopravného prostriedku na transport účastníkov počas Majstrovstvá Slovenska v malom futbale</t>
  </si>
  <si>
    <t>Stredné Slovensko</t>
  </si>
  <si>
    <t>42299268</t>
  </si>
  <si>
    <t>Služby spojené s organizačným zabezpečením dobrovoľníkov a koordinátorov na podujatí Niké Majstrovstvá Slovenska v malom futbale od 19.-22.6.2025 v Banskej Bystrici</t>
  </si>
  <si>
    <t>54860440</t>
  </si>
  <si>
    <t>BEE Volunteer o.z.</t>
  </si>
  <si>
    <t>3101250100</t>
  </si>
  <si>
    <t xml:space="preserve">Prenájom športového areálu dňa 13.3.2025 za účelom organizácie Niké Superligy </t>
  </si>
  <si>
    <t>Mesto Košice</t>
  </si>
  <si>
    <t>00691135</t>
  </si>
  <si>
    <t>08/2025</t>
  </si>
  <si>
    <t>Prenájom futbalovej brány Detské Majstrovstvá Slovenska v malom futbale 20.6.2025 v Banskej Bystrici</t>
  </si>
  <si>
    <t>Miroslav Škařupa</t>
  </si>
  <si>
    <t>37073575</t>
  </si>
  <si>
    <t>10250008</t>
  </si>
  <si>
    <t>25241153</t>
  </si>
  <si>
    <t>Nájom kancelárie 07/2025</t>
  </si>
  <si>
    <t>250603</t>
  </si>
  <si>
    <t>Mgr. art.Lukáš Belička</t>
  </si>
  <si>
    <t>Fotografické služby EMF Nations Games 30.4.-1.5.2025, Niké Superliga 5.3.,14.4.,24.4.,7.5.2025, Niké MSR 19.-22.6.2025</t>
  </si>
  <si>
    <t>202512</t>
  </si>
  <si>
    <t>72025</t>
  </si>
  <si>
    <t>Správa sociálnych sietí jún</t>
  </si>
  <si>
    <t>211</t>
  </si>
  <si>
    <t>212</t>
  </si>
  <si>
    <t>213</t>
  </si>
  <si>
    <t>215</t>
  </si>
  <si>
    <t>216</t>
  </si>
  <si>
    <t>217</t>
  </si>
  <si>
    <t>218</t>
  </si>
  <si>
    <t>Prenájom pódia a konštrukcie na podujatí Niké MSR v malom futbale</t>
  </si>
  <si>
    <t>Mgr. Veronika Zimenová</t>
  </si>
  <si>
    <t>51375141</t>
  </si>
  <si>
    <t>2025014575</t>
  </si>
  <si>
    <t>Pitný režim na Niké Superligu 24ks 11.8.2025</t>
  </si>
  <si>
    <t>PAPERA s.r.o.</t>
  </si>
  <si>
    <t>46082182</t>
  </si>
  <si>
    <t>2025014345</t>
  </si>
  <si>
    <t>Správa sociálnych sietí jún 2025</t>
  </si>
  <si>
    <t>262</t>
  </si>
  <si>
    <t>202505004</t>
  </si>
  <si>
    <t>20250030</t>
  </si>
  <si>
    <t>202514</t>
  </si>
  <si>
    <t>25241274</t>
  </si>
  <si>
    <t>Správa sociálnych sietí júl 2025</t>
  </si>
  <si>
    <t>82025</t>
  </si>
  <si>
    <t>20250013</t>
  </si>
  <si>
    <t>2025009</t>
  </si>
  <si>
    <t>202521</t>
  </si>
  <si>
    <t>219</t>
  </si>
  <si>
    <t>220</t>
  </si>
  <si>
    <t>221</t>
  </si>
  <si>
    <t>Organizátor Niké Superligy 24.4.2025 v Banskej Bystrici</t>
  </si>
  <si>
    <t>Organizátor Niké Superligy 5.3.,26.3. a 7.5. v Humennom</t>
  </si>
  <si>
    <t>0001FV000765/25</t>
  </si>
  <si>
    <t>Extra medaile Detské MSR v malom futbale</t>
  </si>
  <si>
    <t>223</t>
  </si>
  <si>
    <t>225</t>
  </si>
  <si>
    <t>226</t>
  </si>
  <si>
    <t>227</t>
  </si>
  <si>
    <t>228</t>
  </si>
  <si>
    <t>229</t>
  </si>
  <si>
    <t>230</t>
  </si>
  <si>
    <t>231</t>
  </si>
  <si>
    <t>233</t>
  </si>
  <si>
    <t>234</t>
  </si>
  <si>
    <t>235</t>
  </si>
  <si>
    <t>236</t>
  </si>
  <si>
    <t>237</t>
  </si>
  <si>
    <t>238</t>
  </si>
  <si>
    <t>239</t>
  </si>
  <si>
    <t>240</t>
  </si>
  <si>
    <t>241</t>
  </si>
  <si>
    <t>243</t>
  </si>
  <si>
    <t>244</t>
  </si>
  <si>
    <t>Na základe zmluvy o výkone trénerskej činnosti</t>
  </si>
  <si>
    <t>Na základe zmluvy o výkone činnosti- asistent trénera</t>
  </si>
  <si>
    <t>245</t>
  </si>
  <si>
    <t>246</t>
  </si>
  <si>
    <t>Peter Barnišin</t>
  </si>
  <si>
    <t xml:space="preserve">Peter Ganczner </t>
  </si>
  <si>
    <t>Vladimír Voroňák</t>
  </si>
  <si>
    <t>247</t>
  </si>
  <si>
    <t>248</t>
  </si>
  <si>
    <t>249</t>
  </si>
  <si>
    <t>250</t>
  </si>
  <si>
    <t>251</t>
  </si>
  <si>
    <t>252</t>
  </si>
  <si>
    <t>253</t>
  </si>
  <si>
    <t>257</t>
  </si>
  <si>
    <t>259</t>
  </si>
  <si>
    <t>Organizátor Niké Superligy dňa 11.8. v Banskej Bystrici</t>
  </si>
  <si>
    <t>Organizátor Niké Superligy v Bratislave dňa 7.a 11.8.2025</t>
  </si>
  <si>
    <t>Rozhodca Niké Superligy v Bratislave dňa 11.8.2025</t>
  </si>
  <si>
    <t>Organizátor Niké Superligy dňa 11.8. v Bratislave</t>
  </si>
  <si>
    <t>Organizátor Niké Superligy v Bratislave dňa 7.8. a 11.8. v Banskej Bystrici</t>
  </si>
  <si>
    <t>Organizátor Niké Superligy v Bratislave dňa 7.8.2025</t>
  </si>
  <si>
    <t>Rozhodca Niké Superligy v Banskej Bystrici dňa 11.8.2025</t>
  </si>
  <si>
    <t>Rozhodca Niké Superligy dňa 7.8.2025 v Bratislave</t>
  </si>
  <si>
    <t>Organizátor Niké Superligy v Bratislave dňa 11.8.2025</t>
  </si>
  <si>
    <t>Zdravotník Niké Superligy v Bratislave dňa 7. a 11.8.2025</t>
  </si>
  <si>
    <t>260</t>
  </si>
  <si>
    <t>261</t>
  </si>
  <si>
    <t>263</t>
  </si>
  <si>
    <t>264</t>
  </si>
  <si>
    <t>265</t>
  </si>
  <si>
    <t>266</t>
  </si>
  <si>
    <t>267</t>
  </si>
  <si>
    <t>268</t>
  </si>
  <si>
    <t>Organizátor Niké Superligy v Bratislave dňa  11.8.2025</t>
  </si>
  <si>
    <t>Delegát Niké Superligy v Bratislave dňa 11.8.2025</t>
  </si>
  <si>
    <t>Organizátor Niké Superligy v Banskej Bystrici dňa 11.8.2025</t>
  </si>
  <si>
    <t>Organizátor Niké Superligy dňa 24.4.,a 11.8. v Banskej Bystrici a dňa 7.8. v Bratislave</t>
  </si>
  <si>
    <t>2842982329</t>
  </si>
  <si>
    <t>202512333</t>
  </si>
  <si>
    <t>202522</t>
  </si>
  <si>
    <t>K&amp;M company s.r.o.</t>
  </si>
  <si>
    <t>51416085</t>
  </si>
  <si>
    <t>Prenájom priestorov za účelom stretnutia výkonného výboru SZMF dňa 28.8.2025 v Prešove</t>
  </si>
  <si>
    <t>20250016</t>
  </si>
  <si>
    <t>Správa sociálnych sietí august 2025</t>
  </si>
  <si>
    <t>92025</t>
  </si>
  <si>
    <t>Služby delegáta pre malý futbal Niké Superliga dňa 7.8.2025</t>
  </si>
  <si>
    <t>25241421</t>
  </si>
  <si>
    <t>Nájom kancelárie 09/2025</t>
  </si>
  <si>
    <t>125247895</t>
  </si>
  <si>
    <t>2533908</t>
  </si>
  <si>
    <t>Zálohovanie dát</t>
  </si>
  <si>
    <t>202514220</t>
  </si>
  <si>
    <t>2847645676</t>
  </si>
  <si>
    <t>20250173</t>
  </si>
  <si>
    <t>Potlač rozhodcovských dresov SZMF</t>
  </si>
  <si>
    <t>275</t>
  </si>
  <si>
    <t>Organizátor Niké Superligy dňa 18.9.2025 v Martine</t>
  </si>
  <si>
    <t>276</t>
  </si>
  <si>
    <t>281</t>
  </si>
  <si>
    <t>285</t>
  </si>
  <si>
    <t>286</t>
  </si>
  <si>
    <t>287</t>
  </si>
  <si>
    <t>288</t>
  </si>
  <si>
    <t>Organizátor Niké Superligy dňa 10.9. v Bratislave</t>
  </si>
  <si>
    <t>Organizátor Niké Superligy dňa 10.9. v Bratislave a 18.9.2025 v Martine</t>
  </si>
  <si>
    <t>Organizátor Niké Superligy dňa 10.9. v Bratislave a 11.9. v Košiciach</t>
  </si>
  <si>
    <t>Organizátor Niké Superligy dňa 10.9. v Bratislave, 11.9. v Košiciach a 18.9.2025 v Martine</t>
  </si>
  <si>
    <t>Organizátor Niké Superligy dňa 10.9.2025 v Bratislave</t>
  </si>
  <si>
    <t>Rozhodca Niké Superligy dňa 10.9. v Bratislave a 18.9. v Martine</t>
  </si>
  <si>
    <t>Rozhodca Niké Superligy dňa 11.9. v Košiciach</t>
  </si>
  <si>
    <t>Rozhodca Niké Superligy dňa 22.9. v Humennom</t>
  </si>
  <si>
    <t>Zdravotník Niké Superligy dňa 11.9. v Košiciach</t>
  </si>
  <si>
    <t>Rozhodca Niké Superligy dňa 10.9. v Bratislave</t>
  </si>
  <si>
    <t>289</t>
  </si>
  <si>
    <t>290</t>
  </si>
  <si>
    <t>291</t>
  </si>
  <si>
    <t>292</t>
  </si>
  <si>
    <t>293</t>
  </si>
  <si>
    <t>294</t>
  </si>
  <si>
    <t>295</t>
  </si>
  <si>
    <t>296</t>
  </si>
  <si>
    <t>297</t>
  </si>
  <si>
    <t>298</t>
  </si>
  <si>
    <t>125258084</t>
  </si>
  <si>
    <t>Úložisko 1gb</t>
  </si>
  <si>
    <t>Organizátor Niké Superligy dňa 11.9.2025 v Košiciach</t>
  </si>
  <si>
    <t>Rozhodca Niké Superligy dňa 11.9.2025 v Košiciach a 22.9. v Humennom</t>
  </si>
  <si>
    <t>Rozhodca Niké Superligy dňa 18.9.2025 v Martine</t>
  </si>
  <si>
    <t>Zdravotník Niké Superligy dňa 22.9. v Humennom</t>
  </si>
  <si>
    <t>Rozhodca Niké Superligy dňa 18.9.2025 v Martine a 22.9. v Humennom</t>
  </si>
  <si>
    <t>Delegát Niké Superligy dňa 11.9.2025 v Košiciach a 22.9. v Humennom</t>
  </si>
  <si>
    <t>299</t>
  </si>
  <si>
    <t>Organizátor Niké Superligy dňa 22.9. v Humennom</t>
  </si>
  <si>
    <t>2537988</t>
  </si>
  <si>
    <t>Predĺženie domény malyfutbal.sk</t>
  </si>
  <si>
    <t>25/2025</t>
  </si>
  <si>
    <t>26/2025</t>
  </si>
  <si>
    <t>Prevádzkové náklady počas Niké Superligy dňa 11.9. v Košiciach</t>
  </si>
  <si>
    <t>Základná škola Košice</t>
  </si>
  <si>
    <t>Nájomné počas Niké Superligy dňa 11.9. v Košiciach</t>
  </si>
  <si>
    <t>Správa webových stránok informačného systému SZMF  júl-september 2025</t>
  </si>
  <si>
    <t>1120500543</t>
  </si>
  <si>
    <t>300</t>
  </si>
  <si>
    <t>20250097</t>
  </si>
  <si>
    <t>Služby spojené s vedením Rozhodcovskej komisie SZMF</t>
  </si>
  <si>
    <t>202525</t>
  </si>
  <si>
    <t>20250040</t>
  </si>
  <si>
    <t>9703/0102/25</t>
  </si>
  <si>
    <t>Prenájom 2/3 futbalového ihriska s umelou trávou dňa 10.9.2025 za účelom usporiadnia Niké Superligy</t>
  </si>
  <si>
    <t>Slovenská technická univerzita v Bratislave</t>
  </si>
  <si>
    <t>00397687</t>
  </si>
  <si>
    <t>20250915</t>
  </si>
  <si>
    <t>Prenájom hracej plochy a služby s ním súvisiace dňa 18.9. za účelom usporiadania Niké Superligy</t>
  </si>
  <si>
    <t>Správa športových zariadení mesta Martin</t>
  </si>
  <si>
    <t>37806939</t>
  </si>
  <si>
    <t>301</t>
  </si>
  <si>
    <t>Organizátor Niké Superligy dňa 1.10. vo Zvolene</t>
  </si>
  <si>
    <t>302</t>
  </si>
  <si>
    <t>Fotografické služby Niké Superliga 2.10.2025 v Trenčíne</t>
  </si>
  <si>
    <t>25241566</t>
  </si>
  <si>
    <t>Nájom kancelária 10/2025</t>
  </si>
  <si>
    <t>102025</t>
  </si>
  <si>
    <t>Správa sociálnych sietí september 2025</t>
  </si>
  <si>
    <t>125268679</t>
  </si>
  <si>
    <t>Doména wintercup.sk</t>
  </si>
  <si>
    <t>202518</t>
  </si>
  <si>
    <t>2510018</t>
  </si>
  <si>
    <t>TENIS CENTRUM, s.r.o.</t>
  </si>
  <si>
    <t>36029751</t>
  </si>
  <si>
    <t>Ubytovanie 3 osoby ,prenájom miestnosti a občerstvenie počas VZ SZMF dňa 4.10. vo Zvolene</t>
  </si>
  <si>
    <t>303</t>
  </si>
  <si>
    <t>304</t>
  </si>
  <si>
    <t>305</t>
  </si>
  <si>
    <t>306</t>
  </si>
  <si>
    <t>Organizátor Niké Superligy dňa 1.10. vo Zvolene a 2.10. v Trenčíne</t>
  </si>
  <si>
    <t>Organizátor Niké Superligy dňa  2.10. v Trenčíne a 8.10. v Banskej Bystrici</t>
  </si>
  <si>
    <t>Zdravotník Niké Superligy dňa 8.10. v Banskej Bystrici</t>
  </si>
  <si>
    <t>307</t>
  </si>
  <si>
    <t>308</t>
  </si>
  <si>
    <t>309</t>
  </si>
  <si>
    <t>310</t>
  </si>
  <si>
    <t>311</t>
  </si>
  <si>
    <t>312</t>
  </si>
  <si>
    <t>313</t>
  </si>
  <si>
    <t>315</t>
  </si>
  <si>
    <t>316</t>
  </si>
  <si>
    <t>317</t>
  </si>
  <si>
    <t>318</t>
  </si>
  <si>
    <t>319</t>
  </si>
  <si>
    <t>320</t>
  </si>
  <si>
    <t>Organizátor Niké Superligy dňa 8.10.2025 v Banskej Bystrici</t>
  </si>
  <si>
    <t>20250042</t>
  </si>
  <si>
    <t>Prenájom športovej haly v Dunajskej Strede 22.5., v Leviciach 15.5. a Komárne 4.4. za účelom usporiadana Detskej ligy</t>
  </si>
  <si>
    <t>DLMF, o.z.</t>
  </si>
  <si>
    <t>56720955</t>
  </si>
  <si>
    <t>20250019</t>
  </si>
  <si>
    <t>Služby delegáta počas Niké Superligy dňa 18.9. v Martine</t>
  </si>
  <si>
    <t>Organizátor Niké Superligy dňa 9.10.2025 v Košiciach</t>
  </si>
  <si>
    <t>2581000002</t>
  </si>
  <si>
    <t>Fotografické služby Niké Superliga 1.kolo</t>
  </si>
  <si>
    <t>Kolp s.r.o.</t>
  </si>
  <si>
    <t>55143792</t>
  </si>
  <si>
    <t>321</t>
  </si>
  <si>
    <t>322</t>
  </si>
  <si>
    <t>323</t>
  </si>
  <si>
    <t>324</t>
  </si>
  <si>
    <t>325</t>
  </si>
  <si>
    <t>326</t>
  </si>
  <si>
    <t>327</t>
  </si>
  <si>
    <t>328</t>
  </si>
  <si>
    <t>329</t>
  </si>
  <si>
    <t>330</t>
  </si>
  <si>
    <t>202516091</t>
  </si>
  <si>
    <t>2852309437</t>
  </si>
  <si>
    <t>2025276</t>
  </si>
  <si>
    <t>Prenájom ihriska s umelou trávou za účelom usporiadania Niké Superligy dňa 22.9. v Humennom</t>
  </si>
  <si>
    <t>2542922</t>
  </si>
  <si>
    <t xml:space="preserve">Webhosting a služby s ním súvisiace </t>
  </si>
  <si>
    <t>030-2025</t>
  </si>
  <si>
    <t>Fotografické služby Niké Superliga v dňoch 11.9. v Košiciach, 22.9. v Humennom a 9.10. v Košiciach</t>
  </si>
  <si>
    <t>3101250345</t>
  </si>
  <si>
    <t xml:space="preserve">Prenájom športového areálu Starozagorská v Košiciach za účelom usporiadania Niké Superligy </t>
  </si>
  <si>
    <t>2025019</t>
  </si>
  <si>
    <t>Fotografické služby Niké Superliga v dňoch 18.9. v Martine, .1.10. vo Zvolene a  8.10. v Banskej Bystrici</t>
  </si>
  <si>
    <t>Ing. Jakub Ruman</t>
  </si>
  <si>
    <t>54320909</t>
  </si>
  <si>
    <t>202518011</t>
  </si>
  <si>
    <t>10250012</t>
  </si>
  <si>
    <t>Fotografické služby Niké Superliga dňa 13.10.2025</t>
  </si>
  <si>
    <t>2856990547</t>
  </si>
  <si>
    <t>20250023</t>
  </si>
  <si>
    <t>Služby delegáta pre malý futbal na Niké Superligu v Púchove dňa 10.11.2025</t>
  </si>
  <si>
    <t>2025151</t>
  </si>
  <si>
    <t>Prenájom dodávky Citroen Jumper na Niké Superligu dňa 28.11.2025</t>
  </si>
  <si>
    <t>202519906</t>
  </si>
  <si>
    <t>Prevádzkové náklady k nájmu šatní počas Niké Superligy dňa 9.10.2025</t>
  </si>
  <si>
    <t>45/2025</t>
  </si>
  <si>
    <t>Nájom šatní počas Niké Superligy dňa 9.10.2025</t>
  </si>
  <si>
    <t>46/2025</t>
  </si>
  <si>
    <t>Organizátor finále Niké Superligy dňa 28.11.2025 v Púchove</t>
  </si>
  <si>
    <t>Delegát finále Niké Superligy dňa 28.11.2025 v Púchove</t>
  </si>
  <si>
    <t>331</t>
  </si>
  <si>
    <t>332</t>
  </si>
  <si>
    <t>333</t>
  </si>
  <si>
    <t>2511/604</t>
  </si>
  <si>
    <t>2511/605</t>
  </si>
  <si>
    <t>2511/695</t>
  </si>
  <si>
    <t>2511/606</t>
  </si>
  <si>
    <t>2511/612</t>
  </si>
  <si>
    <t>2511/614</t>
  </si>
  <si>
    <t>2511/615</t>
  </si>
  <si>
    <t>2511/619</t>
  </si>
  <si>
    <t>2511/620</t>
  </si>
  <si>
    <t>2511/621</t>
  </si>
  <si>
    <t>2511/623</t>
  </si>
  <si>
    <t>2511/624</t>
  </si>
  <si>
    <t>2511/625</t>
  </si>
  <si>
    <t>125256743</t>
  </si>
  <si>
    <t>2511/628</t>
  </si>
  <si>
    <t>2511/629</t>
  </si>
  <si>
    <t>2511/632</t>
  </si>
  <si>
    <t>2511/633</t>
  </si>
  <si>
    <t>2511/634</t>
  </si>
  <si>
    <t>2511/635</t>
  </si>
  <si>
    <t>2511/636</t>
  </si>
  <si>
    <t>2511/637</t>
  </si>
  <si>
    <t>2511/638</t>
  </si>
  <si>
    <t>2511/639</t>
  </si>
  <si>
    <t>3225099046</t>
  </si>
  <si>
    <t>10250010</t>
  </si>
  <si>
    <t>2511/640</t>
  </si>
  <si>
    <t>2511/641</t>
  </si>
  <si>
    <t>2511/642</t>
  </si>
  <si>
    <t>2511/643</t>
  </si>
  <si>
    <t>2511/645</t>
  </si>
  <si>
    <t>2511/647</t>
  </si>
  <si>
    <t>2511/55</t>
  </si>
  <si>
    <t>2511/686</t>
  </si>
  <si>
    <t>2511/692</t>
  </si>
  <si>
    <t>2511/699</t>
  </si>
  <si>
    <t>2511/706</t>
  </si>
  <si>
    <t>2511/710</t>
  </si>
  <si>
    <t>2511/717</t>
  </si>
  <si>
    <t>2511/763</t>
  </si>
  <si>
    <t>Príprava a organizácia podujatia Niké Winter Cup v Korni 8.2.2024</t>
  </si>
  <si>
    <t>Príprava a organizácia podujatia SZMF Superliga U23 v Púchove dňa 18.1.2025</t>
  </si>
  <si>
    <t>Technická príprava hracích plôch- vyznačenie ihrísk, šatní, navigácia účastníkov , organizácia Niké Superliga</t>
  </si>
  <si>
    <t>Organizácia a príprava podujatia EMF Nations Games v Košiciach</t>
  </si>
  <si>
    <t>Organizácia Niké Majstrovstvá Slovenska 19.-22.2025 v Banskej Bystrici</t>
  </si>
  <si>
    <t>Organizácia a prípravná fáza - Niké Superliga, Detská Liga</t>
  </si>
  <si>
    <t>Technická príprava hracích plôch, bannery, zabezpečenie dodávateľov, komunikácia s vlastníkmi ihrísk- Niké Superliga, Detská liga, SZMF Superliga U23</t>
  </si>
  <si>
    <t>Technická príprava hracích plôch- vyznačenie ihrísk, šatní, navigácia účastníkov Niké Majstrovstiev Slovenska v Banskej Bystrici</t>
  </si>
  <si>
    <t>Organizácia podujatí- príprava rozpisu zápasov, komunikácia s tímami, komunikácia s tretími stranami, kompletizácia súpisiek- Niké Superliga</t>
  </si>
  <si>
    <t>Organizácia podujatí- príprava rozpisu zápasov, komunikácia s tímami, komunikácia s tretími stranami, kompletizácia súpisiek- SZMF Superliga U23</t>
  </si>
  <si>
    <t>Organizácia podujatí- príprava rozpisu zápasov, komunikácia s tímami, komunikácia s tretími stranami, kompletizácia súpisiek- Niké Winter Cup 2025</t>
  </si>
  <si>
    <t>Organizácia podujatí- príprava rozpisu zápasov, komunikácia s tímami, komunikácia s tretími stranami, kompletizácia súpisiek- EMF Nations Games 2025</t>
  </si>
  <si>
    <t>Príprava rozpisu zápasov, kompletizácia súpisiek, komunikácia s tímami a dodávateľmi- Niké Superliga, správa web stránky + matričného systému narodnaliga.sk</t>
  </si>
  <si>
    <t>Organizácia podujatí- komunikácia s tímami, komunikácia s tretími stranami, kompletizácia súpisiek- Niké Superliga a Detská liga, správa web stránky + matričného systému detskaliga.sk</t>
  </si>
  <si>
    <t>Organizácia podujatia- Niké Superliga, správa web stránky + matričného systému -narodnaliga.sk, stredoskolskaliga.sk, detskaliga.sk</t>
  </si>
  <si>
    <t xml:space="preserve">Organizácia podujatí- príprava rozpisu zápasov, komunikácia s tímami, komunikácia s tretími stranami, kompletizácia súpisiek- Niké Majstrovstvá Slovenska, SZMF Superliga U23, Detská liga, Stredoškolská liga </t>
  </si>
  <si>
    <t xml:space="preserve">Organizácia podujatia- príprava rozpisu zápasov,kompletizácia súpisiek- Niké MSR v malom futbale 19.-22.6.2025 v Banskej Bystrici, Detská a stredoškolská liga </t>
  </si>
  <si>
    <t>Organizácia športových podujatí:  SZMF Superliga U23, písanie článkov na malyfutbal.sk</t>
  </si>
  <si>
    <t>Organizácia športových podujatí:  Niké Superliga, písanie článkov na malyfutbal.sk, narodnaliga.sk</t>
  </si>
  <si>
    <t>Organizácia športových podujatí: EMF Nations Games 2025, písanie článkov na malyfutbal.sk</t>
  </si>
  <si>
    <t>Organizácia športových podujatí:  Niké Majstrovstvá Slovenska, písanie článkov na malyfutbal.sk</t>
  </si>
  <si>
    <t>Organizácia športových podujatí: písanie článkov na malyfutbal.sk</t>
  </si>
  <si>
    <t>Organizácia športových podujatí: Niké Winter Cup, písanie článkov na malyfutbal.sk</t>
  </si>
  <si>
    <t>Organizácia športových podujatí:  Niké Superliga</t>
  </si>
  <si>
    <t>Administratívne služby - archivácia, skenovanie a kopírovanie dokumentov, telefonická a emailová komunikácia s manažérmi</t>
  </si>
  <si>
    <t>Administratívne služby - archivácia, skenovanie a kopírovanie dokumentov, telefonická a emailová komunikácia s manžérmi</t>
  </si>
  <si>
    <t>Organizátor Niké Superligy v Bratislave 7.8. a  v Banskej Bystrici dňa 11.8.2025</t>
  </si>
  <si>
    <t>Organizátor Niké Superligy 9.10.2025 v Košiciach</t>
  </si>
  <si>
    <t>Organizátor Niké Superligy dňa 13.10.2025 v Dunajskej Lužnej</t>
  </si>
  <si>
    <t>Zdravontík Niké Superligy dňa 9.10.2025 v Košiciach</t>
  </si>
  <si>
    <t>Rozhodca Niké Superligy dňa 8.10.2025 v Banskej Bystrici</t>
  </si>
  <si>
    <t>Organizátor Niké Superligy 2.10.2025 v Trenčíne</t>
  </si>
  <si>
    <t>Delegát Niké Superligy 9.10.2025 v Košiciach</t>
  </si>
  <si>
    <t>Rozhodca Niké Superligy dňa 1.10.2025 vo Zvolene</t>
  </si>
  <si>
    <t>251100030</t>
  </si>
  <si>
    <t>251100029</t>
  </si>
  <si>
    <t>251100031</t>
  </si>
  <si>
    <t>251100032</t>
  </si>
  <si>
    <t>251100033</t>
  </si>
  <si>
    <t>251100034</t>
  </si>
  <si>
    <t>251100035</t>
  </si>
  <si>
    <t>251100036</t>
  </si>
  <si>
    <t>251100037</t>
  </si>
  <si>
    <t>251100038</t>
  </si>
  <si>
    <t>251100039</t>
  </si>
  <si>
    <t>251100040</t>
  </si>
  <si>
    <t>251100082</t>
  </si>
  <si>
    <t>251100083</t>
  </si>
  <si>
    <t>251100084</t>
  </si>
  <si>
    <t>251100085</t>
  </si>
  <si>
    <t>251100086</t>
  </si>
  <si>
    <t>251100087</t>
  </si>
  <si>
    <t>251100088</t>
  </si>
  <si>
    <t>251100089</t>
  </si>
  <si>
    <t>251100090</t>
  </si>
  <si>
    <t>251100091</t>
  </si>
  <si>
    <t>251100092</t>
  </si>
  <si>
    <t>251100093</t>
  </si>
  <si>
    <t>251100094</t>
  </si>
  <si>
    <t>251100095</t>
  </si>
  <si>
    <t>251100096</t>
  </si>
  <si>
    <t>251100097</t>
  </si>
  <si>
    <t>251100098</t>
  </si>
  <si>
    <t>251100099</t>
  </si>
  <si>
    <t>251100100</t>
  </si>
  <si>
    <t>251100101</t>
  </si>
  <si>
    <t>251100102</t>
  </si>
  <si>
    <t>251100103</t>
  </si>
  <si>
    <t>251100104</t>
  </si>
  <si>
    <t>251100232</t>
  </si>
  <si>
    <t>251100242</t>
  </si>
  <si>
    <t>251100231</t>
  </si>
  <si>
    <t>251100391</t>
  </si>
  <si>
    <t>251100251</t>
  </si>
  <si>
    <t>251100441</t>
  </si>
  <si>
    <t>251100233</t>
  </si>
  <si>
    <t>251100234</t>
  </si>
  <si>
    <t>251100235</t>
  </si>
  <si>
    <t>251100236</t>
  </si>
  <si>
    <t>251100237</t>
  </si>
  <si>
    <t>251100238</t>
  </si>
  <si>
    <t>251100239</t>
  </si>
  <si>
    <t>251100240</t>
  </si>
  <si>
    <t>251100241</t>
  </si>
  <si>
    <t>251100243</t>
  </si>
  <si>
    <t>251100244</t>
  </si>
  <si>
    <t>251100245</t>
  </si>
  <si>
    <t>251100246</t>
  </si>
  <si>
    <t>251100247</t>
  </si>
  <si>
    <t>251100248</t>
  </si>
  <si>
    <t>251100249</t>
  </si>
  <si>
    <t>251100250</t>
  </si>
  <si>
    <t>251100252</t>
  </si>
  <si>
    <t>251100253</t>
  </si>
  <si>
    <t>251100254</t>
  </si>
  <si>
    <t>251100255</t>
  </si>
  <si>
    <t>251100256</t>
  </si>
  <si>
    <t>251100257</t>
  </si>
  <si>
    <t>251100258</t>
  </si>
  <si>
    <t>251100259</t>
  </si>
  <si>
    <t>251100260</t>
  </si>
  <si>
    <t>251100261</t>
  </si>
  <si>
    <t>251100262</t>
  </si>
  <si>
    <t>251100263</t>
  </si>
  <si>
    <t>251100264</t>
  </si>
  <si>
    <t>251100265</t>
  </si>
  <si>
    <t>251100266</t>
  </si>
  <si>
    <t>251100267</t>
  </si>
  <si>
    <t>251100268</t>
  </si>
  <si>
    <t>251100210</t>
  </si>
  <si>
    <t>251100213</t>
  </si>
  <si>
    <t>251100214</t>
  </si>
  <si>
    <t>251100217</t>
  </si>
  <si>
    <t>251100218</t>
  </si>
  <si>
    <t>251100219</t>
  </si>
  <si>
    <t>251100220</t>
  </si>
  <si>
    <t>251100221</t>
  </si>
  <si>
    <t>251100222</t>
  </si>
  <si>
    <t>251100176</t>
  </si>
  <si>
    <t>251100223</t>
  </si>
  <si>
    <t>251100224</t>
  </si>
  <si>
    <t>251100225</t>
  </si>
  <si>
    <t>251100226</t>
  </si>
  <si>
    <t>251100227</t>
  </si>
  <si>
    <t>251100228</t>
  </si>
  <si>
    <t>251100229</t>
  </si>
  <si>
    <t>251100287</t>
  </si>
  <si>
    <t>251100288</t>
  </si>
  <si>
    <t>251100194</t>
  </si>
  <si>
    <t>251100290</t>
  </si>
  <si>
    <t>251100291</t>
  </si>
  <si>
    <t>251100292</t>
  </si>
  <si>
    <t>251100293</t>
  </si>
  <si>
    <t>251100294</t>
  </si>
  <si>
    <t>251100295</t>
  </si>
  <si>
    <t>251100296</t>
  </si>
  <si>
    <t>251100297</t>
  </si>
  <si>
    <t>251100298</t>
  </si>
  <si>
    <t>251100299</t>
  </si>
  <si>
    <t>251100300</t>
  </si>
  <si>
    <t>251100301</t>
  </si>
  <si>
    <t>251100302</t>
  </si>
  <si>
    <t>251100303</t>
  </si>
  <si>
    <t>251100304</t>
  </si>
  <si>
    <t>251100305</t>
  </si>
  <si>
    <t>251100306</t>
  </si>
  <si>
    <t>251100307</t>
  </si>
  <si>
    <t>251100308</t>
  </si>
  <si>
    <t>251100309</t>
  </si>
  <si>
    <t>251100310</t>
  </si>
  <si>
    <t>251100311</t>
  </si>
  <si>
    <t>251100312</t>
  </si>
  <si>
    <t>251100313</t>
  </si>
  <si>
    <t>251100314</t>
  </si>
  <si>
    <t>251100315</t>
  </si>
  <si>
    <t>251100316</t>
  </si>
  <si>
    <t>251100317</t>
  </si>
  <si>
    <t>251100318</t>
  </si>
  <si>
    <t>251100321</t>
  </si>
  <si>
    <t>251100322</t>
  </si>
  <si>
    <t>251100323</t>
  </si>
  <si>
    <t>251100324</t>
  </si>
  <si>
    <t>251100325</t>
  </si>
  <si>
    <t>251100389</t>
  </si>
  <si>
    <t>251100390</t>
  </si>
  <si>
    <t>251100392</t>
  </si>
  <si>
    <t>251100393</t>
  </si>
  <si>
    <t>251100350</t>
  </si>
  <si>
    <t>251100349</t>
  </si>
  <si>
    <t>251100394</t>
  </si>
  <si>
    <t>251100395</t>
  </si>
  <si>
    <t>251100396</t>
  </si>
  <si>
    <t>251100397</t>
  </si>
  <si>
    <t>251100398</t>
  </si>
  <si>
    <t>251100399</t>
  </si>
  <si>
    <t>251100400</t>
  </si>
  <si>
    <t>251100401</t>
  </si>
  <si>
    <t>251100402</t>
  </si>
  <si>
    <t>251100403</t>
  </si>
  <si>
    <t>251100404</t>
  </si>
  <si>
    <t>251100405</t>
  </si>
  <si>
    <t>251100406</t>
  </si>
  <si>
    <t>251100407</t>
  </si>
  <si>
    <t>251100408</t>
  </si>
  <si>
    <t>251100409</t>
  </si>
  <si>
    <t>251100410</t>
  </si>
  <si>
    <t>251100411</t>
  </si>
  <si>
    <t>251100412</t>
  </si>
  <si>
    <t>251100413</t>
  </si>
  <si>
    <t>251100414</t>
  </si>
  <si>
    <t>251100415</t>
  </si>
  <si>
    <t>251100416</t>
  </si>
  <si>
    <t>251100417</t>
  </si>
  <si>
    <t>251100458</t>
  </si>
  <si>
    <t>251100459</t>
  </si>
  <si>
    <t>251100460</t>
  </si>
  <si>
    <t>251100461</t>
  </si>
  <si>
    <t>251100462</t>
  </si>
  <si>
    <t>251100463</t>
  </si>
  <si>
    <t>251100464</t>
  </si>
  <si>
    <t>251100465</t>
  </si>
  <si>
    <t>251100466</t>
  </si>
  <si>
    <t>251100467</t>
  </si>
  <si>
    <t>251100468</t>
  </si>
  <si>
    <t>251100469</t>
  </si>
  <si>
    <t>251100470</t>
  </si>
  <si>
    <t>251100471</t>
  </si>
  <si>
    <t>251100472</t>
  </si>
  <si>
    <t>251100473</t>
  </si>
  <si>
    <t>251100474</t>
  </si>
  <si>
    <t>251100475</t>
  </si>
  <si>
    <t>251100476</t>
  </si>
  <si>
    <t>251100477</t>
  </si>
  <si>
    <t>251100478</t>
  </si>
  <si>
    <t>251100479</t>
  </si>
  <si>
    <t>251100480</t>
  </si>
  <si>
    <t>251100481</t>
  </si>
  <si>
    <t>251100482</t>
  </si>
  <si>
    <t>251100483</t>
  </si>
  <si>
    <t>251100484</t>
  </si>
  <si>
    <t>251100485</t>
  </si>
  <si>
    <t>251100486</t>
  </si>
  <si>
    <t>251100487</t>
  </si>
  <si>
    <t>251100488</t>
  </si>
  <si>
    <t>251100489</t>
  </si>
  <si>
    <t>251100490</t>
  </si>
  <si>
    <t>251100491</t>
  </si>
  <si>
    <t>251100492</t>
  </si>
  <si>
    <t>251100493</t>
  </si>
  <si>
    <t>251100494</t>
  </si>
  <si>
    <t>251100495</t>
  </si>
  <si>
    <t>251100496</t>
  </si>
  <si>
    <t>251100497</t>
  </si>
  <si>
    <t>251100498</t>
  </si>
  <si>
    <t>251100499</t>
  </si>
  <si>
    <t>251100500</t>
  </si>
  <si>
    <t>251100501</t>
  </si>
  <si>
    <t>251100502</t>
  </si>
  <si>
    <t>251100503</t>
  </si>
  <si>
    <t>251100504</t>
  </si>
  <si>
    <t>251100505</t>
  </si>
  <si>
    <t>251100506</t>
  </si>
  <si>
    <t>251100507</t>
  </si>
  <si>
    <t>251100508</t>
  </si>
  <si>
    <t>251100509</t>
  </si>
  <si>
    <t>251100510</t>
  </si>
  <si>
    <t>251100511</t>
  </si>
  <si>
    <t>251100512</t>
  </si>
  <si>
    <t>251100513</t>
  </si>
  <si>
    <t>251100549</t>
  </si>
  <si>
    <t>251100550</t>
  </si>
  <si>
    <t>251100551</t>
  </si>
  <si>
    <t>251100552</t>
  </si>
  <si>
    <t>251100553</t>
  </si>
  <si>
    <t>251100554</t>
  </si>
  <si>
    <t>251100555</t>
  </si>
  <si>
    <t>251100556</t>
  </si>
  <si>
    <t>251100557</t>
  </si>
  <si>
    <t>251100558</t>
  </si>
  <si>
    <t>251100559</t>
  </si>
  <si>
    <t>251100560</t>
  </si>
  <si>
    <t>251100561</t>
  </si>
  <si>
    <t>251100562</t>
  </si>
  <si>
    <t>251100563</t>
  </si>
  <si>
    <t>251100564</t>
  </si>
  <si>
    <t>251100565</t>
  </si>
  <si>
    <t>251100566</t>
  </si>
  <si>
    <t>251100567</t>
  </si>
  <si>
    <t>251100568</t>
  </si>
  <si>
    <t>251100569</t>
  </si>
  <si>
    <t>251100570</t>
  </si>
  <si>
    <t>251100571</t>
  </si>
  <si>
    <t>251100572</t>
  </si>
  <si>
    <t>251100573</t>
  </si>
  <si>
    <t>251100574</t>
  </si>
  <si>
    <t>251100575</t>
  </si>
  <si>
    <t>251100576</t>
  </si>
  <si>
    <t>251100577</t>
  </si>
  <si>
    <t>251100578</t>
  </si>
  <si>
    <t>251100579</t>
  </si>
  <si>
    <t>251100580</t>
  </si>
  <si>
    <t>251100581</t>
  </si>
  <si>
    <t>251100582</t>
  </si>
  <si>
    <t>251100583</t>
  </si>
  <si>
    <t>251100584</t>
  </si>
  <si>
    <t>251100585</t>
  </si>
  <si>
    <t>251100586</t>
  </si>
  <si>
    <t>251100587</t>
  </si>
  <si>
    <t>251100588</t>
  </si>
  <si>
    <t>251100589</t>
  </si>
  <si>
    <t>251100590</t>
  </si>
  <si>
    <t>251100591</t>
  </si>
  <si>
    <t>251100592</t>
  </si>
  <si>
    <t>251100593</t>
  </si>
  <si>
    <t>251100594</t>
  </si>
  <si>
    <t>251100595</t>
  </si>
  <si>
    <t>251100596</t>
  </si>
  <si>
    <t>251100597</t>
  </si>
  <si>
    <t>251100598</t>
  </si>
  <si>
    <t>251100599</t>
  </si>
  <si>
    <t>251100600</t>
  </si>
  <si>
    <t>251100601</t>
  </si>
  <si>
    <t>251100602</t>
  </si>
  <si>
    <t>251100603</t>
  </si>
  <si>
    <t>251100658</t>
  </si>
  <si>
    <t>251100659</t>
  </si>
  <si>
    <t>251100660</t>
  </si>
  <si>
    <t>251100661</t>
  </si>
  <si>
    <t>251100662</t>
  </si>
  <si>
    <t>251100663</t>
  </si>
  <si>
    <t>251100664</t>
  </si>
  <si>
    <t>251100665</t>
  </si>
  <si>
    <t>251100666</t>
  </si>
  <si>
    <t>251100667</t>
  </si>
  <si>
    <t>251100668</t>
  </si>
  <si>
    <t>251100669</t>
  </si>
  <si>
    <t>251100670</t>
  </si>
  <si>
    <t>251100671</t>
  </si>
  <si>
    <t>251100672</t>
  </si>
  <si>
    <t>251100673</t>
  </si>
  <si>
    <t>251100674</t>
  </si>
  <si>
    <t>251100675</t>
  </si>
  <si>
    <t>251100676</t>
  </si>
  <si>
    <t>251100677</t>
  </si>
  <si>
    <t>251100678</t>
  </si>
  <si>
    <t>251100679</t>
  </si>
  <si>
    <t>251100680</t>
  </si>
  <si>
    <t>251100681</t>
  </si>
  <si>
    <t>251100682</t>
  </si>
  <si>
    <t>251100683</t>
  </si>
  <si>
    <t>251100631</t>
  </si>
  <si>
    <t>251100734</t>
  </si>
  <si>
    <t>251100723</t>
  </si>
  <si>
    <t>251100724</t>
  </si>
  <si>
    <t>251100644</t>
  </si>
  <si>
    <t>251100725</t>
  </si>
  <si>
    <t>251100726</t>
  </si>
  <si>
    <t>251100727</t>
  </si>
  <si>
    <t>251100728</t>
  </si>
  <si>
    <t>251100729</t>
  </si>
  <si>
    <t>251100730</t>
  </si>
  <si>
    <t>251100731</t>
  </si>
  <si>
    <t>251100732</t>
  </si>
  <si>
    <t>251100733</t>
  </si>
  <si>
    <t>251100735</t>
  </si>
  <si>
    <t>251100736</t>
  </si>
  <si>
    <t>251100737</t>
  </si>
  <si>
    <t>251100738</t>
  </si>
  <si>
    <t>251100739</t>
  </si>
  <si>
    <t>251100439</t>
  </si>
  <si>
    <t>251100747</t>
  </si>
  <si>
    <t>251100748</t>
  </si>
  <si>
    <t>251100749</t>
  </si>
  <si>
    <t>251100750</t>
  </si>
  <si>
    <t>251100751</t>
  </si>
  <si>
    <t>251100752</t>
  </si>
  <si>
    <t>251100753</t>
  </si>
  <si>
    <t>251100754</t>
  </si>
  <si>
    <t>251100755</t>
  </si>
  <si>
    <t>251100756</t>
  </si>
  <si>
    <t>251100757</t>
  </si>
  <si>
    <t>251100839</t>
  </si>
  <si>
    <t>251100721</t>
  </si>
  <si>
    <t>251100893</t>
  </si>
  <si>
    <t>251100514</t>
  </si>
  <si>
    <t>251100883</t>
  </si>
  <si>
    <t>251100877</t>
  </si>
  <si>
    <t>251100882</t>
  </si>
  <si>
    <t>251100870</t>
  </si>
  <si>
    <t>251100768</t>
  </si>
  <si>
    <t>251100770</t>
  </si>
  <si>
    <t>251100771</t>
  </si>
  <si>
    <t>251100816</t>
  </si>
  <si>
    <t>251100817</t>
  </si>
  <si>
    <t>251100837</t>
  </si>
  <si>
    <t>251100081</t>
  </si>
  <si>
    <t>251100205</t>
  </si>
  <si>
    <t>251100206</t>
  </si>
  <si>
    <t>251100289</t>
  </si>
  <si>
    <t>251100274</t>
  </si>
  <si>
    <t>5338094</t>
  </si>
  <si>
    <t>5242813</t>
  </si>
  <si>
    <t>252243</t>
  </si>
  <si>
    <t xml:space="preserve">Audítorske služby </t>
  </si>
  <si>
    <t>52692124</t>
  </si>
  <si>
    <t>Ing. Katarína Hlavatá</t>
  </si>
  <si>
    <t>251100457</t>
  </si>
  <si>
    <t>2025118</t>
  </si>
  <si>
    <t>Prenájom ihriska s umelou trávou za účelom usporiadania Niké Superligy 5.3.2025</t>
  </si>
  <si>
    <t>0000520560</t>
  </si>
  <si>
    <t>0001FV000762/25</t>
  </si>
  <si>
    <t>251100536</t>
  </si>
  <si>
    <t>251100535</t>
  </si>
  <si>
    <t>251100524</t>
  </si>
  <si>
    <t>251100525</t>
  </si>
  <si>
    <t>251100526</t>
  </si>
  <si>
    <t>Trofeje pre TOP hráčov Slovenskej reprezentácie,muži, U23</t>
  </si>
  <si>
    <t>35774283</t>
  </si>
  <si>
    <t xml:space="preserve">Na základe zmluvy o spolupráci služby spojené s náborom a prípravou dobrovoľníkov na podujatie MSR </t>
  </si>
  <si>
    <t>20250006</t>
  </si>
  <si>
    <t>251100366</t>
  </si>
  <si>
    <t>251100360</t>
  </si>
  <si>
    <t>251100362</t>
  </si>
  <si>
    <t>251100361</t>
  </si>
  <si>
    <t>251100363</t>
  </si>
  <si>
    <t>251100364</t>
  </si>
  <si>
    <t>251100365</t>
  </si>
  <si>
    <t>251100367</t>
  </si>
  <si>
    <t>251100337</t>
  </si>
  <si>
    <t>251100339</t>
  </si>
  <si>
    <t>251100340</t>
  </si>
  <si>
    <t>251100359</t>
  </si>
  <si>
    <t>251100358</t>
  </si>
  <si>
    <t>251100357</t>
  </si>
  <si>
    <t>251100356</t>
  </si>
  <si>
    <t>251100355</t>
  </si>
  <si>
    <t>251100338</t>
  </si>
  <si>
    <t>251100341</t>
  </si>
  <si>
    <t>251100344</t>
  </si>
  <si>
    <t>251100343</t>
  </si>
  <si>
    <t>251100342</t>
  </si>
  <si>
    <t>251100345</t>
  </si>
  <si>
    <t>251100346</t>
  </si>
  <si>
    <t>251100347</t>
  </si>
  <si>
    <t>251100348</t>
  </si>
  <si>
    <t>251100354</t>
  </si>
  <si>
    <t>251100353</t>
  </si>
  <si>
    <t>251100352</t>
  </si>
  <si>
    <t>251100351</t>
  </si>
  <si>
    <t>251100063</t>
  </si>
  <si>
    <t>251100064</t>
  </si>
  <si>
    <t>251100070</t>
  </si>
  <si>
    <t>251100065</t>
  </si>
  <si>
    <t>251100066</t>
  </si>
  <si>
    <t>251100067</t>
  </si>
  <si>
    <t>251100068</t>
  </si>
  <si>
    <t>251100076</t>
  </si>
  <si>
    <t>251100078</t>
  </si>
  <si>
    <t>251100113</t>
  </si>
  <si>
    <t>251100116</t>
  </si>
  <si>
    <t>251100122</t>
  </si>
  <si>
    <t>251100121</t>
  </si>
  <si>
    <t>251100119</t>
  </si>
  <si>
    <t>251100118</t>
  </si>
  <si>
    <t>251100117</t>
  </si>
  <si>
    <t>251100120</t>
  </si>
  <si>
    <t>251100123</t>
  </si>
  <si>
    <t>251100107</t>
  </si>
  <si>
    <t>251100124</t>
  </si>
  <si>
    <t>251100126</t>
  </si>
  <si>
    <t>251100110</t>
  </si>
  <si>
    <t>251100138</t>
  </si>
  <si>
    <t>251100127</t>
  </si>
  <si>
    <t>251100130</t>
  </si>
  <si>
    <t>251100105</t>
  </si>
  <si>
    <t>251100125</t>
  </si>
  <si>
    <t>251100137</t>
  </si>
  <si>
    <t>251100140</t>
  </si>
  <si>
    <t>251100108</t>
  </si>
  <si>
    <t>251100139</t>
  </si>
  <si>
    <t>251100128</t>
  </si>
  <si>
    <t>251100134</t>
  </si>
  <si>
    <t>251100146</t>
  </si>
  <si>
    <t>251100147</t>
  </si>
  <si>
    <t>251100145</t>
  </si>
  <si>
    <t>251100150</t>
  </si>
  <si>
    <t>251100144</t>
  </si>
  <si>
    <t>251100148</t>
  </si>
  <si>
    <t>251100151</t>
  </si>
  <si>
    <t>251100080</t>
  </si>
  <si>
    <t>251100143</t>
  </si>
  <si>
    <t>251100152</t>
  </si>
  <si>
    <t>251100156</t>
  </si>
  <si>
    <t>251100135</t>
  </si>
  <si>
    <t>251100162</t>
  </si>
  <si>
    <t>251100165</t>
  </si>
  <si>
    <t>251100164</t>
  </si>
  <si>
    <t>251100163</t>
  </si>
  <si>
    <t>251100166</t>
  </si>
  <si>
    <t>251100169</t>
  </si>
  <si>
    <t>251100171</t>
  </si>
  <si>
    <t>251100190</t>
  </si>
  <si>
    <t>251100177</t>
  </si>
  <si>
    <t>251100178</t>
  </si>
  <si>
    <t>251100180</t>
  </si>
  <si>
    <t>251100179</t>
  </si>
  <si>
    <t>251100181</t>
  </si>
  <si>
    <t>251100182</t>
  </si>
  <si>
    <t>251100187</t>
  </si>
  <si>
    <t>251100188</t>
  </si>
  <si>
    <t>251100189</t>
  </si>
  <si>
    <t>251100197</t>
  </si>
  <si>
    <t>251100199</t>
  </si>
  <si>
    <t>251100203</t>
  </si>
  <si>
    <t>251100200</t>
  </si>
  <si>
    <t>251100269</t>
  </si>
  <si>
    <t>251100270</t>
  </si>
  <si>
    <t>251100271</t>
  </si>
  <si>
    <t>251100273</t>
  </si>
  <si>
    <t>251100272</t>
  </si>
  <si>
    <t>251100278</t>
  </si>
  <si>
    <t>251100277</t>
  </si>
  <si>
    <t>251100279</t>
  </si>
  <si>
    <t>251100280</t>
  </si>
  <si>
    <t>251100282</t>
  </si>
  <si>
    <t>251100283</t>
  </si>
  <si>
    <t>251100284</t>
  </si>
  <si>
    <t>251100368</t>
  </si>
  <si>
    <t>251100370</t>
  </si>
  <si>
    <t>251100369</t>
  </si>
  <si>
    <t>251100381</t>
  </si>
  <si>
    <t>251100371</t>
  </si>
  <si>
    <t>251100372</t>
  </si>
  <si>
    <t>251100378</t>
  </si>
  <si>
    <t>251100380</t>
  </si>
  <si>
    <t>251100382</t>
  </si>
  <si>
    <t>251100385</t>
  </si>
  <si>
    <t>251100384</t>
  </si>
  <si>
    <t>251100388</t>
  </si>
  <si>
    <t>251100419</t>
  </si>
  <si>
    <t>251100418</t>
  </si>
  <si>
    <t>251100420</t>
  </si>
  <si>
    <t>251100421</t>
  </si>
  <si>
    <t>251100422</t>
  </si>
  <si>
    <t>251100423</t>
  </si>
  <si>
    <t>251100424</t>
  </si>
  <si>
    <t>251100426</t>
  </si>
  <si>
    <t>251100429</t>
  </si>
  <si>
    <t>251100428</t>
  </si>
  <si>
    <t>251100427</t>
  </si>
  <si>
    <t>251100430</t>
  </si>
  <si>
    <t>251100432</t>
  </si>
  <si>
    <t>251100433</t>
  </si>
  <si>
    <t>251100434</t>
  </si>
  <si>
    <t>251100435</t>
  </si>
  <si>
    <t>251100438</t>
  </si>
  <si>
    <t>251100440</t>
  </si>
  <si>
    <t>251100442</t>
  </si>
  <si>
    <t>251100443</t>
  </si>
  <si>
    <t>251100436</t>
  </si>
  <si>
    <t>251100444</t>
  </si>
  <si>
    <t>251100445</t>
  </si>
  <si>
    <t>251100446</t>
  </si>
  <si>
    <t>251100447</t>
  </si>
  <si>
    <t>251100448</t>
  </si>
  <si>
    <t>251100449</t>
  </si>
  <si>
    <t>251100452</t>
  </si>
  <si>
    <t>251100451</t>
  </si>
  <si>
    <t>251100450</t>
  </si>
  <si>
    <t>251100517</t>
  </si>
  <si>
    <t>251100519</t>
  </si>
  <si>
    <t>251100520</t>
  </si>
  <si>
    <t>251100521</t>
  </si>
  <si>
    <t>251100522</t>
  </si>
  <si>
    <t>251100523</t>
  </si>
  <si>
    <t>251100532</t>
  </si>
  <si>
    <t>251100531</t>
  </si>
  <si>
    <t>251100530</t>
  </si>
  <si>
    <t>251100529</t>
  </si>
  <si>
    <t>251100528</t>
  </si>
  <si>
    <t>251100527</t>
  </si>
  <si>
    <t>251100544</t>
  </si>
  <si>
    <t>251100545</t>
  </si>
  <si>
    <t>251100546</t>
  </si>
  <si>
    <t>251100548</t>
  </si>
  <si>
    <t>251100547</t>
  </si>
  <si>
    <t>Nájom kancelárie 08/2025</t>
  </si>
  <si>
    <t>AMF4</t>
  </si>
  <si>
    <t>Azerbaijan minifootball federation</t>
  </si>
  <si>
    <t xml:space="preserve">Ubytovanie mužskej reprezentácie na podujatí WMF WC 2025 v Baku 25 osôb </t>
  </si>
  <si>
    <t xml:space="preserve">Cestové náhrady </t>
  </si>
  <si>
    <t>Cestové náhrady</t>
  </si>
  <si>
    <t xml:space="preserve">Cestovné náhrady </t>
  </si>
  <si>
    <t>Cestovné náhrady PO-BB-PO</t>
  </si>
  <si>
    <t>Cestovné náhrady  PO-BB-PO</t>
  </si>
  <si>
    <t>Organizátor Niké Superligy 3.3. v Trenčíne,12.3., 7.8. a 11.8. v Bratislave</t>
  </si>
  <si>
    <t>Organizátor Niké Superligy 5.3 a 26.3. v Humennom, 13.3. v Košiciach</t>
  </si>
  <si>
    <t xml:space="preserve">Organizátor Niké Superligy 12.3.,14.4., 7.8. a 11.8. v Bratislave </t>
  </si>
  <si>
    <t>Organizátor Niké Superligy 3.3. a 27.3. v Trenčíne, 7.8. v Bratislave</t>
  </si>
  <si>
    <t>Organizátor Niké Superligy 5.3.,17.4. a 7.5. v Humennom</t>
  </si>
  <si>
    <t>Organizátor Niké Superligy 12.3.,14.4. a 11.8. v Bratislave</t>
  </si>
  <si>
    <t>Organizátor Niké Superligy 24.4. a 11.8. v Banskej Bystrici</t>
  </si>
  <si>
    <t>Prenájom miestnosti za účelom stretnutia mužskej reprezentácie</t>
  </si>
  <si>
    <t>251100207</t>
  </si>
  <si>
    <t>2810713306</t>
  </si>
  <si>
    <t xml:space="preserve">Fotografické služby </t>
  </si>
  <si>
    <t>Dobrovoľník 1</t>
  </si>
  <si>
    <t>Dobrovoľník 2</t>
  </si>
  <si>
    <t>Dobrovoľník 3</t>
  </si>
  <si>
    <t>Dobrovoľník 4</t>
  </si>
  <si>
    <t>Dobrovoľník 5</t>
  </si>
  <si>
    <t>Dobrovoľník 6</t>
  </si>
  <si>
    <t>Dobrovoľník 7</t>
  </si>
  <si>
    <t>Dobrovoľník 8</t>
  </si>
  <si>
    <t>Dobrovoľník 9</t>
  </si>
  <si>
    <t>Dobrovoľník 10</t>
  </si>
  <si>
    <t>Dobrovoľník 11</t>
  </si>
  <si>
    <t>Dobrovoľník 12</t>
  </si>
  <si>
    <t>Dobrovoľník 13</t>
  </si>
  <si>
    <t>Dobrovoľník 14</t>
  </si>
  <si>
    <t>Dobrovoľník 15</t>
  </si>
  <si>
    <t>Dobrovoľník 16</t>
  </si>
  <si>
    <t>Dobrovoľník 17</t>
  </si>
  <si>
    <t>Dobrovoľník 18</t>
  </si>
  <si>
    <t>Dobrovoľník 19</t>
  </si>
  <si>
    <t>Dobrovoľník 20</t>
  </si>
  <si>
    <t>Dobrovoľník 21</t>
  </si>
  <si>
    <t>Dobrovoľník 22</t>
  </si>
  <si>
    <t>Dobrovoľník 23</t>
  </si>
  <si>
    <t>Dobrovoľník 24</t>
  </si>
  <si>
    <t>Dobrovoľník 25</t>
  </si>
  <si>
    <t>Dobrovoľník 26</t>
  </si>
  <si>
    <t>Dobrovoľník 27</t>
  </si>
  <si>
    <t>Dobrovoľník 28</t>
  </si>
  <si>
    <t>Dobrovoľník 29</t>
  </si>
  <si>
    <t>Dobrovoľník 30</t>
  </si>
  <si>
    <t>Dobrovoľník 31</t>
  </si>
  <si>
    <t>Dobrovoľník 32</t>
  </si>
  <si>
    <t>Dobrovoľník 33</t>
  </si>
  <si>
    <t>Dobrovoľník 34</t>
  </si>
  <si>
    <t>Dobrovoľník 35</t>
  </si>
  <si>
    <t>Dobrovoľník 36</t>
  </si>
  <si>
    <t>Dobrovoľník 37</t>
  </si>
  <si>
    <t>Dobrovoľník 38</t>
  </si>
  <si>
    <t>Dobrovoľník 39</t>
  </si>
  <si>
    <t>Dobrovoľník 41</t>
  </si>
  <si>
    <t>Dobrovoľník 42</t>
  </si>
  <si>
    <t>Dobrovoľník 43</t>
  </si>
  <si>
    <t>Dobrovoľník 44</t>
  </si>
  <si>
    <t>Dobrovoľník 45</t>
  </si>
  <si>
    <t>Dobrovoľník 46</t>
  </si>
  <si>
    <t>Dobrovoľník 47</t>
  </si>
  <si>
    <t>Dobrovoľník 48</t>
  </si>
  <si>
    <t>Dobrovoľník 49</t>
  </si>
  <si>
    <t>Dobrovoľník 50</t>
  </si>
  <si>
    <t>Dobrovoľník 51</t>
  </si>
  <si>
    <t>Dobrovoľník 52</t>
  </si>
  <si>
    <t>Dobrovoľník 53</t>
  </si>
  <si>
    <t>Dobrovoľník 54</t>
  </si>
  <si>
    <t>Dobrovoľník 55</t>
  </si>
  <si>
    <t>Dobrovoľník 56</t>
  </si>
  <si>
    <t>Dobrovoľník 57</t>
  </si>
  <si>
    <t>Dobrovoľník 58</t>
  </si>
  <si>
    <t>Dobrovoľník 59</t>
  </si>
  <si>
    <t>Dobrovoľník 60</t>
  </si>
  <si>
    <t>Dobrovoľník 61</t>
  </si>
  <si>
    <t>Dobrovoľník 62</t>
  </si>
  <si>
    <t>Dobrovoľník 63</t>
  </si>
  <si>
    <t>Dobrovoľník 64</t>
  </si>
  <si>
    <t>Dobrovoľník 65</t>
  </si>
  <si>
    <t>Dobrovoľník 66</t>
  </si>
  <si>
    <t>Dobrovoľník 67</t>
  </si>
  <si>
    <t>Dobrovoľník 68</t>
  </si>
  <si>
    <t>Dobrovoľník 69</t>
  </si>
  <si>
    <t>Dobrovoľník 70</t>
  </si>
  <si>
    <t>Dobrovoľník 71</t>
  </si>
  <si>
    <t>Dobrovoľník 72</t>
  </si>
  <si>
    <t>Dobrovoľník 73</t>
  </si>
  <si>
    <t>Dobrovoľník 74</t>
  </si>
  <si>
    <t>Dobrovoľník 75</t>
  </si>
  <si>
    <t>Dobrovoľník 76</t>
  </si>
  <si>
    <t>Dobrovoľník 77</t>
  </si>
  <si>
    <t>Dobrovoľník 78</t>
  </si>
  <si>
    <t>Dobrovoľník 79</t>
  </si>
  <si>
    <t>Dobrovoľník 80</t>
  </si>
  <si>
    <t>Dobrovoľník 82</t>
  </si>
  <si>
    <t>Dobrovoľník 83</t>
  </si>
  <si>
    <t>Dobrovoľník 84</t>
  </si>
  <si>
    <t>Dobrovoľník 85</t>
  </si>
  <si>
    <t>Dobrovoľník 86</t>
  </si>
  <si>
    <t>Dobrovoľník 87</t>
  </si>
  <si>
    <t>Dobrovoľník 88</t>
  </si>
  <si>
    <t>Dobrovoľník 89</t>
  </si>
  <si>
    <t>Dobrovoľník 90</t>
  </si>
  <si>
    <t>Dobrovoľník 91</t>
  </si>
  <si>
    <t>Dobrovoľník 92</t>
  </si>
  <si>
    <t>Dobrovoľník 93</t>
  </si>
  <si>
    <t>Dobrovoľník 94</t>
  </si>
  <si>
    <t>Dobrovoľník 95</t>
  </si>
  <si>
    <t>Dobrovoľník 96</t>
  </si>
  <si>
    <t>Dobrovoľník 97</t>
  </si>
  <si>
    <t>Dobrovoľník 98</t>
  </si>
  <si>
    <t>Dobrovoľník 40</t>
  </si>
  <si>
    <t>Dobrovoľník 99</t>
  </si>
  <si>
    <t>Dobrovoľník 100</t>
  </si>
  <si>
    <t>Dobrovoľník 101</t>
  </si>
  <si>
    <t>Dobrovoľník 102</t>
  </si>
  <si>
    <t>Dobrovoľník 103</t>
  </si>
  <si>
    <t>Dobrovoľník 104</t>
  </si>
  <si>
    <t>Dobrovoľník 105</t>
  </si>
  <si>
    <t>Dobrovoľník 106</t>
  </si>
  <si>
    <t>Dobrovoľník 107</t>
  </si>
  <si>
    <t>Dobrovoľník 108</t>
  </si>
  <si>
    <t>Dobrovoľník 109</t>
  </si>
  <si>
    <t>Dobrovoľník 110</t>
  </si>
  <si>
    <t>Dobrovoľník 111</t>
  </si>
  <si>
    <t>Dobrovoľník 112</t>
  </si>
  <si>
    <t>Dobrovoľník 113</t>
  </si>
  <si>
    <t>Dobrovoľník 114</t>
  </si>
  <si>
    <t>Dobrovoľník 115</t>
  </si>
  <si>
    <t>Dobrovoľník 116</t>
  </si>
  <si>
    <t>Dobrovoľník 117</t>
  </si>
  <si>
    <t>Dobrovoľník 118</t>
  </si>
  <si>
    <t>Dobrovoľník 119</t>
  </si>
  <si>
    <t>Dobrovoľník 120</t>
  </si>
  <si>
    <t>Dobrovoľník 121</t>
  </si>
  <si>
    <t>Dobrovoľník 122</t>
  </si>
  <si>
    <t>Dobrovoľník 123</t>
  </si>
  <si>
    <t>Dobrovoľník 124</t>
  </si>
  <si>
    <t>Dobrovoľník 125</t>
  </si>
  <si>
    <t>Dobrovoľník 126</t>
  </si>
  <si>
    <t>Dobrovoľník 127</t>
  </si>
  <si>
    <t>Dobrovoľník 128</t>
  </si>
  <si>
    <t>Dobrovoľník 129</t>
  </si>
  <si>
    <t>Dobrovoľník 130</t>
  </si>
  <si>
    <t>Dobrovoľník 131</t>
  </si>
  <si>
    <t>Dobrovoľník 132</t>
  </si>
  <si>
    <t>Dobrovoľník 133</t>
  </si>
  <si>
    <t>Dobrovoľník 134</t>
  </si>
  <si>
    <t>Dobrovoľník 135</t>
  </si>
  <si>
    <t>Dobrovoľník 136</t>
  </si>
  <si>
    <t>Dobrovoľník 137</t>
  </si>
  <si>
    <t>Dobrovoľník 138</t>
  </si>
  <si>
    <t>Dobrovoľník 139</t>
  </si>
  <si>
    <t>Dobrovoľník 140</t>
  </si>
  <si>
    <t>Dobrovoľník 141</t>
  </si>
  <si>
    <t>314</t>
  </si>
  <si>
    <t>Dobrovoľník 142</t>
  </si>
  <si>
    <t>Dobrovoľník 143</t>
  </si>
  <si>
    <t>Dobrovoľník 144</t>
  </si>
  <si>
    <t>Dobrovoľník 145</t>
  </si>
  <si>
    <t>Dobrovoľnik 146</t>
  </si>
  <si>
    <t>334</t>
  </si>
  <si>
    <t>335</t>
  </si>
  <si>
    <t>Dobrovoľník 147</t>
  </si>
  <si>
    <t>Dobrovonľík 148</t>
  </si>
  <si>
    <t>Dobrovoľník 149</t>
  </si>
  <si>
    <t>336</t>
  </si>
  <si>
    <t>251100001</t>
  </si>
  <si>
    <t>251100204</t>
  </si>
  <si>
    <t>251100903</t>
  </si>
  <si>
    <t>251100902</t>
  </si>
  <si>
    <t>TB003</t>
  </si>
  <si>
    <t>01</t>
  </si>
  <si>
    <t>02</t>
  </si>
  <si>
    <t>TB006</t>
  </si>
  <si>
    <t>251100908</t>
  </si>
  <si>
    <t>251100906</t>
  </si>
  <si>
    <t>03</t>
  </si>
  <si>
    <t>04</t>
  </si>
  <si>
    <t>05</t>
  </si>
  <si>
    <t xml:space="preserve"> 251100905</t>
  </si>
  <si>
    <t xml:space="preserve"> 251100904</t>
  </si>
  <si>
    <t>251100909</t>
  </si>
  <si>
    <t>251100910</t>
  </si>
  <si>
    <t>251100109</t>
  </si>
  <si>
    <t>251100079</t>
  </si>
  <si>
    <t>21711373725</t>
  </si>
  <si>
    <t>5327752</t>
  </si>
  <si>
    <t>5327713</t>
  </si>
  <si>
    <t>251100319</t>
  </si>
  <si>
    <t>251100320</t>
  </si>
  <si>
    <t>339</t>
  </si>
  <si>
    <t>Potlač dresov pre reprezentantov 2ks (číslo a štátny znak)</t>
  </si>
  <si>
    <t>Potlač dresov mužskej reprezentácie na WMF WC Baku (číslo a štátny znak)</t>
  </si>
  <si>
    <t>Potlač dresu mužskej reprezentácie na WMF WC Baku (číslo a štátny znak)</t>
  </si>
  <si>
    <t>Letenky pre 3 osoby (hlavný tréner a dvaja asistenti) mužská reprezentácia WMF WC 2025 do Baku</t>
  </si>
  <si>
    <t>kanelársky papier 5x500 listov 2 balenia a kancelárske potreby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</si>
</sst>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67" val="15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135"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6" t="s">
        <v>0</v>
      </c>
      <c r="C1" s="328"/>
      <c r="D1" s="328"/>
    </row>
    <row r="2" spans="1:4" s="18" customFormat="1" ht="19.25"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 x14ac:dyDescent="0.25">
      <c r="A6" s="268" t="s">
        <v>1675</v>
      </c>
      <c r="C6" s="205"/>
      <c r="D6" s="205"/>
    </row>
    <row r="7" spans="1:4" s="18" customFormat="1" ht="15" customHeight="1" x14ac:dyDescent="0.25">
      <c r="A7" s="294"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4" t="s">
        <v>1332</v>
      </c>
      <c r="C10" s="205"/>
      <c r="D10" s="205"/>
    </row>
    <row r="11" spans="1:4" s="18" customFormat="1" ht="42.75" customHeight="1" x14ac:dyDescent="0.25">
      <c r="A11" s="294" t="s">
        <v>1333</v>
      </c>
      <c r="C11" s="205"/>
      <c r="D11" s="205"/>
    </row>
    <row r="12" spans="1:4" s="18" customFormat="1" ht="20.399999999999999" customHeight="1" x14ac:dyDescent="0.25">
      <c r="A12" s="302" t="s">
        <v>1352</v>
      </c>
      <c r="C12" s="205"/>
      <c r="D12" s="205"/>
    </row>
    <row r="13" spans="1:4" s="18" customFormat="1" ht="23.4" customHeight="1" x14ac:dyDescent="0.25">
      <c r="A13" s="307"/>
      <c r="C13" s="205"/>
      <c r="D13" s="205"/>
    </row>
    <row r="14" spans="1:4" s="18" customFormat="1" ht="17.5" x14ac:dyDescent="0.25">
      <c r="A14" s="308" t="s">
        <v>5</v>
      </c>
      <c r="C14" s="205"/>
      <c r="D14" s="205"/>
    </row>
    <row r="15" spans="1:4" ht="16.25" customHeight="1" x14ac:dyDescent="0.25">
      <c r="A15" s="127"/>
      <c r="C15" s="21"/>
    </row>
    <row r="16" spans="1:4" ht="303" x14ac:dyDescent="0.25">
      <c r="A16" s="296" t="s">
        <v>6</v>
      </c>
      <c r="C16" s="21"/>
    </row>
    <row r="17" spans="1:4" ht="17.399999999999999" customHeight="1" x14ac:dyDescent="0.25">
      <c r="A17" s="21"/>
      <c r="C17" s="21"/>
    </row>
    <row r="18" spans="1:4" ht="205" customHeight="1" x14ac:dyDescent="0.25">
      <c r="A18" s="296" t="s">
        <v>7</v>
      </c>
      <c r="B18" s="257"/>
      <c r="C18" s="21"/>
    </row>
    <row r="19" spans="1:4" ht="30.65" customHeight="1" x14ac:dyDescent="0.25">
      <c r="A19" s="21"/>
      <c r="B19" s="257"/>
      <c r="C19" s="21"/>
    </row>
    <row r="20" spans="1:4" ht="26.25" customHeight="1" x14ac:dyDescent="0.25">
      <c r="A20" s="297" t="s">
        <v>8</v>
      </c>
      <c r="C20" s="21"/>
    </row>
    <row r="21" spans="1:4" ht="38" x14ac:dyDescent="0.25">
      <c r="A21" s="19" t="s">
        <v>9</v>
      </c>
      <c r="C21" s="329"/>
      <c r="D21" s="329"/>
    </row>
    <row r="22" spans="1:4" x14ac:dyDescent="0.25">
      <c r="C22" s="330"/>
      <c r="D22" s="329"/>
    </row>
    <row r="23" spans="1:4" ht="64" x14ac:dyDescent="0.25">
      <c r="A23" s="23" t="s">
        <v>1353</v>
      </c>
      <c r="C23" s="255"/>
      <c r="D23" s="256"/>
    </row>
    <row r="24" spans="1:4" ht="12.75" customHeight="1" x14ac:dyDescent="0.25">
      <c r="C24" s="326"/>
      <c r="D24" s="327"/>
    </row>
    <row r="25" spans="1:4" ht="29.4"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1334</v>
      </c>
    </row>
    <row r="32" spans="1:4" ht="12.65" customHeight="1" x14ac:dyDescent="0.25"/>
    <row r="33" spans="1:3" ht="15.75" customHeight="1" x14ac:dyDescent="0.25">
      <c r="A33" s="19" t="s">
        <v>1335</v>
      </c>
    </row>
    <row r="34" spans="1:3" ht="12.65" customHeight="1" x14ac:dyDescent="0.25"/>
    <row r="35" spans="1:3" ht="52" x14ac:dyDescent="0.25">
      <c r="A35" s="19" t="s">
        <v>1337</v>
      </c>
    </row>
    <row r="36" spans="1:3" ht="12" customHeight="1" x14ac:dyDescent="0.25"/>
    <row r="37" spans="1:3" ht="25.5" x14ac:dyDescent="0.25">
      <c r="A37" s="271" t="s">
        <v>1336</v>
      </c>
    </row>
    <row r="39" spans="1:3" ht="77" x14ac:dyDescent="0.25">
      <c r="A39" s="23" t="s">
        <v>1338</v>
      </c>
    </row>
    <row r="40" spans="1:3" ht="12.75" customHeight="1" x14ac:dyDescent="0.25"/>
    <row r="41" spans="1:3" ht="26" x14ac:dyDescent="0.25">
      <c r="A41" s="19" t="s">
        <v>13</v>
      </c>
    </row>
    <row r="42" spans="1:3" ht="12.75" customHeight="1" x14ac:dyDescent="0.25"/>
    <row r="43" spans="1:3" ht="81.75" customHeight="1" x14ac:dyDescent="0.25">
      <c r="A43" s="292" t="s">
        <v>14</v>
      </c>
      <c r="C43" s="22"/>
    </row>
    <row r="44" spans="1:3" ht="64.5" customHeight="1" x14ac:dyDescent="0.25">
      <c r="A44" s="298" t="s">
        <v>1339</v>
      </c>
      <c r="C44" s="22"/>
    </row>
    <row r="45" spans="1:3" ht="12.75" customHeight="1" x14ac:dyDescent="0.25">
      <c r="A45" s="291"/>
      <c r="C45" s="22"/>
    </row>
    <row r="46" spans="1:3" ht="41.4" customHeight="1" x14ac:dyDescent="0.25">
      <c r="A46" s="299" t="s">
        <v>15</v>
      </c>
      <c r="C46" s="22"/>
    </row>
    <row r="47" spans="1:3" ht="11.4" customHeight="1" x14ac:dyDescent="0.25"/>
    <row r="48" spans="1:3" ht="13" x14ac:dyDescent="0.25">
      <c r="A48" s="300" t="s">
        <v>1340</v>
      </c>
    </row>
    <row r="49" spans="1:1" ht="12" customHeight="1" x14ac:dyDescent="0.25"/>
    <row r="50" spans="1:1" ht="39" x14ac:dyDescent="0.25">
      <c r="A50" s="19" t="s">
        <v>1341</v>
      </c>
    </row>
    <row r="51" spans="1:1" ht="12.75" customHeight="1" x14ac:dyDescent="0.25"/>
    <row r="52" spans="1:1" ht="75.5" x14ac:dyDescent="0.25">
      <c r="A52" s="19" t="s">
        <v>1342</v>
      </c>
    </row>
    <row r="53" spans="1:1" ht="12.75" customHeight="1" x14ac:dyDescent="0.25"/>
    <row r="54" spans="1:1" ht="38.5" x14ac:dyDescent="0.25">
      <c r="A54" s="19" t="s">
        <v>1343</v>
      </c>
    </row>
    <row r="56" spans="1:1" ht="13" x14ac:dyDescent="0.25">
      <c r="A56" s="19" t="s">
        <v>16</v>
      </c>
    </row>
    <row r="58" spans="1:1" ht="13" x14ac:dyDescent="0.25">
      <c r="A58" s="19" t="s">
        <v>17</v>
      </c>
    </row>
    <row r="60" spans="1:1" ht="121.75" customHeight="1" x14ac:dyDescent="0.25">
      <c r="A60" s="23" t="s">
        <v>1344</v>
      </c>
    </row>
    <row r="61" spans="1:1" ht="12.65" customHeight="1" x14ac:dyDescent="0.25">
      <c r="A61" s="23"/>
    </row>
    <row r="62" spans="1:1" ht="14.25" customHeight="1" x14ac:dyDescent="0.25">
      <c r="A62" s="19" t="s">
        <v>18</v>
      </c>
    </row>
    <row r="63" spans="1:1" ht="26" x14ac:dyDescent="0.25">
      <c r="A63" s="19" t="s">
        <v>19</v>
      </c>
    </row>
    <row r="64" spans="1:1" ht="27.9" customHeight="1" x14ac:dyDescent="0.25">
      <c r="A64" s="19" t="s">
        <v>1345</v>
      </c>
    </row>
    <row r="66" spans="1:1" ht="93.65" customHeight="1" x14ac:dyDescent="0.25">
      <c r="A66" s="23" t="s">
        <v>20</v>
      </c>
    </row>
    <row r="68" spans="1:1" ht="18" x14ac:dyDescent="0.25">
      <c r="A68" s="258" t="s">
        <v>21</v>
      </c>
    </row>
    <row r="70" spans="1:1" ht="174.65" customHeight="1" x14ac:dyDescent="0.25">
      <c r="A70" s="259" t="s">
        <v>22</v>
      </c>
    </row>
    <row r="71" spans="1:1" ht="13.25" customHeight="1" x14ac:dyDescent="0.25">
      <c r="A71" s="259"/>
    </row>
    <row r="72" spans="1:1" ht="173.4" customHeight="1" x14ac:dyDescent="0.25">
      <c r="A72" s="309" t="s">
        <v>1363</v>
      </c>
    </row>
    <row r="73" spans="1:1" ht="37.5" x14ac:dyDescent="0.25">
      <c r="A73" s="23" t="s">
        <v>1364</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3"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1354</v>
      </c>
    </row>
    <row r="96" spans="1:2" x14ac:dyDescent="0.25">
      <c r="A96" s="23"/>
    </row>
    <row r="97" spans="1:4" ht="13" x14ac:dyDescent="0.25">
      <c r="A97" s="260" t="s">
        <v>40</v>
      </c>
    </row>
    <row r="98" spans="1:4" ht="68.400000000000006" customHeight="1" x14ac:dyDescent="0.25">
      <c r="A98" s="23" t="s">
        <v>1355</v>
      </c>
    </row>
    <row r="99" spans="1:4" x14ac:dyDescent="0.25">
      <c r="A99" s="23"/>
    </row>
    <row r="100" spans="1:4" ht="13" x14ac:dyDescent="0.25">
      <c r="A100" s="260" t="s">
        <v>41</v>
      </c>
    </row>
    <row r="101" spans="1:4" ht="75.5" x14ac:dyDescent="0.25">
      <c r="A101" s="23" t="s">
        <v>1356</v>
      </c>
    </row>
    <row r="102" spans="1:4" x14ac:dyDescent="0.25">
      <c r="A102" s="23"/>
    </row>
    <row r="103" spans="1:4" ht="13" x14ac:dyDescent="0.25">
      <c r="A103" s="295" t="s">
        <v>42</v>
      </c>
    </row>
    <row r="104" spans="1:4" ht="50.5" x14ac:dyDescent="0.25">
      <c r="A104" s="23" t="s">
        <v>1357</v>
      </c>
    </row>
    <row r="105" spans="1:4" x14ac:dyDescent="0.25">
      <c r="A105" s="23"/>
      <c r="B105" s="20" t="s">
        <v>43</v>
      </c>
    </row>
    <row r="106" spans="1:4" ht="13" x14ac:dyDescent="0.25">
      <c r="A106" s="260" t="s">
        <v>44</v>
      </c>
    </row>
    <row r="107" spans="1:4" ht="71.25" customHeight="1" x14ac:dyDescent="0.25">
      <c r="A107" s="19" t="s">
        <v>1358</v>
      </c>
    </row>
    <row r="108" spans="1:4" ht="37.5" x14ac:dyDescent="0.25">
      <c r="A108" s="19" t="s">
        <v>1348</v>
      </c>
    </row>
    <row r="109" spans="1:4" ht="25" x14ac:dyDescent="0.25">
      <c r="A109" s="19" t="s">
        <v>45</v>
      </c>
    </row>
    <row r="110" spans="1:4" ht="10.5" customHeight="1" x14ac:dyDescent="0.25">
      <c r="D110" s="20" t="s">
        <v>43</v>
      </c>
    </row>
    <row r="111" spans="1:4" ht="99.75" customHeight="1" x14ac:dyDescent="0.25">
      <c r="A111" s="23" t="s">
        <v>1347</v>
      </c>
    </row>
    <row r="112" spans="1:4" ht="26" x14ac:dyDescent="0.25">
      <c r="A112" s="19" t="s">
        <v>1346</v>
      </c>
    </row>
    <row r="114" spans="1:2" ht="175" x14ac:dyDescent="0.25">
      <c r="A114" s="23" t="s">
        <v>1359</v>
      </c>
    </row>
    <row r="115" spans="1:2" ht="11.25" customHeight="1" x14ac:dyDescent="0.25">
      <c r="A115" s="270"/>
      <c r="B115" s="257"/>
    </row>
    <row r="116" spans="1:2" ht="13" x14ac:dyDescent="0.25">
      <c r="A116" s="260" t="s">
        <v>46</v>
      </c>
    </row>
    <row r="117" spans="1:2" ht="32.4"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1360</v>
      </c>
    </row>
    <row r="128" spans="1:2" ht="12.75" customHeight="1" x14ac:dyDescent="0.25">
      <c r="A128" s="305" t="s">
        <v>23</v>
      </c>
    </row>
    <row r="129" spans="1:1" ht="15.75" customHeight="1" x14ac:dyDescent="0.25">
      <c r="A129" s="304" t="s">
        <v>55</v>
      </c>
    </row>
    <row r="130" spans="1:1" ht="12.75" customHeight="1" x14ac:dyDescent="0.25">
      <c r="A130" s="23"/>
    </row>
    <row r="131" spans="1:1" ht="13" x14ac:dyDescent="0.25">
      <c r="A131" s="295" t="s">
        <v>56</v>
      </c>
    </row>
    <row r="132" spans="1:1" ht="40.75" customHeight="1" x14ac:dyDescent="0.25">
      <c r="A132" s="23" t="s">
        <v>1349</v>
      </c>
    </row>
    <row r="133" spans="1:1" ht="61.5" customHeight="1" x14ac:dyDescent="0.25">
      <c r="A133" s="301" t="s">
        <v>1361</v>
      </c>
    </row>
    <row r="134" spans="1:1" ht="13" x14ac:dyDescent="0.25">
      <c r="A134" s="260" t="s">
        <v>1362</v>
      </c>
    </row>
    <row r="135" spans="1:1" ht="101" x14ac:dyDescent="0.25">
      <c r="A135" s="301" t="s">
        <v>1350</v>
      </c>
    </row>
    <row r="136" spans="1:1" x14ac:dyDescent="0.25">
      <c r="A136"/>
    </row>
    <row r="137" spans="1:1" ht="71.5" customHeight="1" x14ac:dyDescent="0.25">
      <c r="A137" s="300" t="s">
        <v>1351</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08984375" style="137" bestFit="1" customWidth="1"/>
    <col min="8" max="8" width="3.08984375" style="137" customWidth="1"/>
    <col min="9" max="13" width="9.08984375" style="137"/>
    <col min="14" max="14" width="38.54296875" style="137" hidden="1" customWidth="1"/>
    <col min="15" max="16" width="9.08984375" style="137" hidden="1" customWidth="1"/>
    <col min="17" max="17" width="9.08984375" style="137" customWidth="1"/>
    <col min="18" max="16384" width="9.08984375" style="137"/>
  </cols>
  <sheetData>
    <row r="1" spans="1:16" ht="37.5" customHeight="1" x14ac:dyDescent="0.25">
      <c r="A1" s="380" t="str">
        <f>Spolu!C3&amp;", "&amp;Spolu!C6</f>
        <v>Slovenský zväz malého futbalu, Ružinovská 28, Bratislava, 821 03</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1252</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1254</v>
      </c>
      <c r="E6" s="140" t="s">
        <v>1255</v>
      </c>
      <c r="F6" s="149"/>
      <c r="N6" s="137" t="str">
        <f t="shared" si="0"/>
        <v>f - plnenie úloh verejného záujmu v športe</v>
      </c>
      <c r="O6" s="137" t="s">
        <v>349</v>
      </c>
      <c r="P6" s="137" t="str">
        <f>Spolu!B22</f>
        <v>plnenie úloh verejného záujmu v športe</v>
      </c>
    </row>
    <row r="7" spans="1:16" x14ac:dyDescent="0.25">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5">
      <c r="A12" s="383" t="s">
        <v>1283</v>
      </c>
      <c r="B12" s="383"/>
      <c r="C12" s="383"/>
      <c r="D12" s="138"/>
      <c r="E12" s="138"/>
      <c r="F12" s="195" t="s">
        <v>1284</v>
      </c>
      <c r="G12" s="138"/>
      <c r="N12" s="137" t="str">
        <f t="shared" si="0"/>
        <v>l - športové pohybové tábory pre mládež</v>
      </c>
      <c r="O12" s="137" t="s">
        <v>360</v>
      </c>
      <c r="P12" s="137" t="str">
        <f>Spolu!B28</f>
        <v>športové pohybové tábory pre mládež</v>
      </c>
    </row>
    <row r="13" spans="1:16" ht="55.4"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1373</v>
      </c>
      <c r="N13" s="137" t="str">
        <f t="shared" si="0"/>
        <v>m - organizácia tradičných športových podujatí</v>
      </c>
      <c r="O13" s="137" t="s">
        <v>362</v>
      </c>
      <c r="P13" s="137" t="str">
        <f>Spolu!B29</f>
        <v>organizácia tradičných športových podujatí</v>
      </c>
    </row>
    <row r="14" spans="1:16" ht="34.4" customHeight="1" x14ac:dyDescent="0.25">
      <c r="A14" s="139" t="s">
        <v>1267</v>
      </c>
      <c r="B14" s="385" t="s">
        <v>1285</v>
      </c>
      <c r="C14" s="386"/>
      <c r="F14" s="311"/>
      <c r="N14" s="137" t="str">
        <f t="shared" si="0"/>
        <v xml:space="preserve">n - </v>
      </c>
      <c r="O14" s="137" t="s">
        <v>364</v>
      </c>
    </row>
    <row r="15" spans="1:16" ht="34.4" customHeight="1" x14ac:dyDescent="0.25">
      <c r="A15" s="139" t="s">
        <v>1286</v>
      </c>
      <c r="B15" s="385"/>
      <c r="C15" s="386"/>
      <c r="F15" s="388"/>
      <c r="N15" s="137" t="str">
        <f t="shared" si="0"/>
        <v xml:space="preserve">o - </v>
      </c>
      <c r="O15" s="137" t="s">
        <v>365</v>
      </c>
    </row>
    <row r="16" spans="1:16" x14ac:dyDescent="0.25">
      <c r="A16" s="139" t="s">
        <v>1270</v>
      </c>
      <c r="B16" s="142">
        <f>F8</f>
        <v>0</v>
      </c>
      <c r="C16" s="137"/>
      <c r="F16" s="388"/>
      <c r="N16" s="137" t="str">
        <f t="shared" si="0"/>
        <v xml:space="preserve">p - </v>
      </c>
      <c r="O16" s="137" t="s">
        <v>366</v>
      </c>
    </row>
    <row r="17" spans="1:16" ht="32.15" customHeight="1" x14ac:dyDescent="0.25">
      <c r="A17" s="139" t="s">
        <v>1273</v>
      </c>
      <c r="B17" s="142">
        <f>F9</f>
        <v>0</v>
      </c>
      <c r="C17" s="137"/>
      <c r="F17" s="388"/>
      <c r="N17" s="137" t="str">
        <f t="shared" si="0"/>
        <v xml:space="preserve">q - </v>
      </c>
      <c r="O17" s="137" t="s">
        <v>367</v>
      </c>
    </row>
    <row r="18" spans="1:16" ht="16" thickBot="1" x14ac:dyDescent="0.3">
      <c r="B18" s="193" t="s">
        <v>1287</v>
      </c>
      <c r="C18" s="194">
        <v>31</v>
      </c>
      <c r="N18" s="137" t="str">
        <f t="shared" si="0"/>
        <v xml:space="preserve">r - </v>
      </c>
      <c r="O18" s="137" t="s">
        <v>368</v>
      </c>
    </row>
    <row r="19" spans="1:16" x14ac:dyDescent="0.25">
      <c r="B19" s="193" t="s">
        <v>1275</v>
      </c>
      <c r="C19" s="142" t="str">
        <f>Spolu!C4</f>
        <v>30865930</v>
      </c>
      <c r="F19" s="145" t="s">
        <v>1271</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1276</v>
      </c>
      <c r="G21" s="284">
        <v>421947749446</v>
      </c>
      <c r="H21" s="148"/>
      <c r="N21" s="137" t="str">
        <f>O21&amp;" - "&amp;P21</f>
        <v>026 01 - Šport pre všetkých, školský a univerzitný šport</v>
      </c>
      <c r="O21" s="137" t="s">
        <v>317</v>
      </c>
      <c r="P21" s="137" t="s">
        <v>318</v>
      </c>
    </row>
    <row r="22" spans="1:16" x14ac:dyDescent="0.25">
      <c r="A22" s="137"/>
      <c r="B22" s="137"/>
      <c r="F22" s="147" t="s">
        <v>1277</v>
      </c>
      <c r="G22" s="284">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1278</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4"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1290</v>
      </c>
    </row>
    <row r="2" spans="1:2" ht="30" customHeight="1" x14ac:dyDescent="0.25">
      <c r="A2" s="389" t="s">
        <v>1291</v>
      </c>
      <c r="B2" s="389"/>
    </row>
    <row r="3" spans="1:2" ht="13"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74" activePane="bottomLeft" state="frozen"/>
      <selection pane="bottomLeft" activeCell="O19" sqref="O19"/>
    </sheetView>
  </sheetViews>
  <sheetFormatPr defaultColWidth="11.453125" defaultRowHeight="10" x14ac:dyDescent="0.2"/>
  <cols>
    <col min="1" max="1" width="26.54296875" style="35" customWidth="1"/>
    <col min="2" max="2" width="10.90625" style="35" bestFit="1" customWidth="1"/>
    <col min="3" max="3" width="12" style="35" bestFit="1" customWidth="1"/>
    <col min="4" max="4" width="9.54296875" style="35" customWidth="1"/>
    <col min="5" max="5" width="33" style="35" customWidth="1"/>
    <col min="6" max="6" width="9.54296875" style="35" bestFit="1" customWidth="1"/>
    <col min="7" max="7" width="23.90625" style="35" customWidth="1"/>
    <col min="8" max="8" width="11.54296875" style="36" customWidth="1"/>
    <col min="9" max="9" width="7.90625" style="54" bestFit="1" customWidth="1"/>
    <col min="10" max="10" width="5.453125" style="39" bestFit="1" customWidth="1"/>
    <col min="11" max="11" width="5" style="38" bestFit="1" customWidth="1"/>
    <col min="12" max="12" width="11.453125" style="38" customWidth="1"/>
    <col min="13" max="13" width="41.90625" style="38" bestFit="1" customWidth="1"/>
    <col min="14" max="16384" width="11.453125" style="38"/>
  </cols>
  <sheetData>
    <row r="1" spans="1:11" ht="15.5" x14ac:dyDescent="0.35">
      <c r="A1" s="331" t="s">
        <v>57</v>
      </c>
      <c r="B1" s="331"/>
      <c r="C1" s="331"/>
      <c r="D1" s="331"/>
      <c r="E1" s="331"/>
      <c r="F1" s="331"/>
      <c r="G1" s="331"/>
      <c r="H1" s="331"/>
      <c r="I1" s="52"/>
      <c r="J1" s="37"/>
    </row>
    <row r="2" spans="1:11" ht="15.5" x14ac:dyDescent="0.35">
      <c r="A2" s="337" t="s">
        <v>58</v>
      </c>
      <c r="B2" s="337"/>
      <c r="C2" s="337"/>
      <c r="D2" s="337"/>
      <c r="E2" s="337"/>
      <c r="F2" s="337"/>
      <c r="G2" s="337"/>
      <c r="H2" s="335" t="str">
        <f>+Doklady!I100</f>
        <v>V4</v>
      </c>
      <c r="I2" s="335"/>
    </row>
    <row r="3" spans="1:11" ht="14" x14ac:dyDescent="0.3">
      <c r="A3" s="40"/>
      <c r="B3" s="40"/>
      <c r="C3" s="40"/>
      <c r="D3" s="40"/>
      <c r="E3" s="40"/>
      <c r="F3" s="40"/>
      <c r="G3" s="40"/>
      <c r="H3" s="336">
        <f>+Doklady!I101</f>
        <v>45961</v>
      </c>
      <c r="I3" s="336"/>
    </row>
    <row r="4" spans="1:11" ht="15.75" customHeight="1" x14ac:dyDescent="0.3">
      <c r="A4" s="41" t="s">
        <v>59</v>
      </c>
      <c r="B4" s="332" t="s">
        <v>60</v>
      </c>
      <c r="C4" s="333"/>
      <c r="D4" s="333"/>
      <c r="E4" s="334"/>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topLeftCell="A50" zoomScaleNormal="100" workbookViewId="0">
      <selection activeCell="C11" sqref="C11"/>
    </sheetView>
  </sheetViews>
  <sheetFormatPr defaultColWidth="11.453125" defaultRowHeight="12.5" x14ac:dyDescent="0.25"/>
  <cols>
    <col min="1" max="1" width="11.54296875" style="29" customWidth="1"/>
    <col min="2" max="2" width="62.90625" style="29" customWidth="1"/>
    <col min="3" max="4" width="11.54296875" style="29" customWidth="1"/>
    <col min="5" max="6" width="11.453125" style="29" customWidth="1"/>
    <col min="7" max="7" width="8.90625" style="253" hidden="1" customWidth="1"/>
    <col min="8" max="16384" width="11.453125" style="29"/>
  </cols>
  <sheetData>
    <row r="1" spans="1:7" s="27" customFormat="1" ht="35.25" customHeight="1" x14ac:dyDescent="0.3">
      <c r="A1" s="340" t="s">
        <v>311</v>
      </c>
      <c r="B1" s="341"/>
      <c r="C1" s="174">
        <v>45688</v>
      </c>
      <c r="D1" s="26"/>
      <c r="G1" s="252">
        <v>45688</v>
      </c>
    </row>
    <row r="2" spans="1:7" ht="14" x14ac:dyDescent="0.3">
      <c r="A2" s="28"/>
      <c r="B2" s="28"/>
      <c r="G2" s="252">
        <v>45716</v>
      </c>
    </row>
    <row r="3" spans="1:7" ht="14" x14ac:dyDescent="0.3">
      <c r="A3" s="30" t="s">
        <v>312</v>
      </c>
      <c r="B3" s="338" t="str">
        <f>INDEX(Adr!B:B,Doklady!B102+1)</f>
        <v>Slovenský zväz malého futbalu</v>
      </c>
      <c r="C3" s="338"/>
      <c r="D3" s="338"/>
      <c r="G3" s="252">
        <v>45747</v>
      </c>
    </row>
    <row r="4" spans="1:7" ht="14" x14ac:dyDescent="0.3">
      <c r="A4" s="30" t="s">
        <v>313</v>
      </c>
      <c r="B4" s="29" t="str">
        <f>RIGHT("0000"&amp;INDEX(Adr!A:A,Doklady!B102+1),8)</f>
        <v>30865930</v>
      </c>
      <c r="G4" s="252">
        <v>45777</v>
      </c>
    </row>
    <row r="5" spans="1:7" ht="14" x14ac:dyDescent="0.3">
      <c r="A5" s="30" t="s">
        <v>314</v>
      </c>
      <c r="B5" s="29" t="str">
        <f>INDEX(Adr!D:D,Doklady!B102+1)&amp;", "&amp;INDEX(Adr!E:E,Doklady!B102+1)</f>
        <v>Ružinovská 28, Bratislava</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f>+Spolu!C10</f>
        <v>0</v>
      </c>
      <c r="G10" s="252">
        <v>45961</v>
      </c>
    </row>
    <row r="11" spans="1:7" ht="14" x14ac:dyDescent="0.3">
      <c r="A11" s="133" t="s">
        <v>319</v>
      </c>
      <c r="B11" s="134" t="s">
        <v>320</v>
      </c>
      <c r="C11" s="175">
        <f>+Spolu!C11</f>
        <v>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0</v>
      </c>
      <c r="G15" s="252"/>
    </row>
    <row r="16" spans="1:7" ht="14" x14ac:dyDescent="0.3">
      <c r="G16" s="252"/>
    </row>
    <row r="17" spans="1:5" ht="72" customHeight="1" x14ac:dyDescent="0.25">
      <c r="A17" s="339" t="s">
        <v>328</v>
      </c>
      <c r="B17" s="339"/>
      <c r="C17" s="339"/>
      <c r="D17" s="33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pageSetUpPr fitToPage="1"/>
  </sheetPr>
  <dimension ref="A1:Z145"/>
  <sheetViews>
    <sheetView tabSelected="1" topLeftCell="A5" zoomScaleNormal="100" workbookViewId="0">
      <selection activeCell="J19" sqref="J19"/>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08984375" style="84" customWidth="1"/>
    <col min="12" max="12" width="30.08984375" style="84" customWidth="1"/>
    <col min="13" max="13" width="6.54296875" style="84" customWidth="1"/>
    <col min="14" max="14" width="22.90625" style="84" customWidth="1"/>
    <col min="15" max="15" width="4" style="84" customWidth="1"/>
    <col min="16" max="16" width="22.90625" style="84" customWidth="1"/>
    <col min="17" max="17" width="4" style="84" customWidth="1"/>
    <col min="18" max="18" width="22.90625" style="84" customWidth="1"/>
    <col min="19" max="19" width="4.08984375" style="84" customWidth="1"/>
    <col min="20" max="20" width="22.90625" style="84" customWidth="1"/>
    <col min="21" max="21" width="4.08984375" style="84" customWidth="1"/>
    <col min="22" max="25" width="11.453125" style="84" customWidth="1"/>
    <col min="26" max="26" width="11.453125" style="84"/>
    <col min="27" max="16384" width="11.453125" style="8"/>
  </cols>
  <sheetData>
    <row r="1" spans="1:26" ht="15.5" x14ac:dyDescent="0.35">
      <c r="A1" s="361" t="s">
        <v>329</v>
      </c>
      <c r="B1" s="361"/>
      <c r="C1" s="361"/>
      <c r="D1" s="361"/>
      <c r="E1" s="361"/>
      <c r="F1" s="361"/>
      <c r="G1" s="361"/>
      <c r="H1" s="361"/>
      <c r="I1" s="361"/>
    </row>
    <row r="2" spans="1:26" ht="7.5" customHeight="1" x14ac:dyDescent="0.2">
      <c r="C2" s="8"/>
      <c r="D2" s="8"/>
      <c r="E2" s="8"/>
      <c r="F2" s="8"/>
      <c r="G2" s="8"/>
      <c r="H2" s="8"/>
      <c r="I2" s="8"/>
    </row>
    <row r="3" spans="1:26" s="9" customFormat="1" ht="26.15" customHeight="1" x14ac:dyDescent="0.25">
      <c r="B3" s="160" t="s">
        <v>59</v>
      </c>
      <c r="C3" s="362" t="str">
        <f>INDEX(Adr!B2:B244,Doklady!B102)</f>
        <v>Slovenský zväz malého futbalu</v>
      </c>
      <c r="D3" s="362"/>
      <c r="E3" s="362"/>
      <c r="F3" s="362"/>
      <c r="G3" s="215"/>
      <c r="H3" s="215"/>
      <c r="I3" s="65" t="str">
        <f>Doklady!I100</f>
        <v>V4</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INDEX(Adr!A2:A244,Doklady!B102)</f>
        <v>30865930</v>
      </c>
      <c r="I4" s="65">
        <f>Doklady!I101</f>
        <v>45961</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INDEX(Adr!D2:D244,Doklady!B102)&amp;", "&amp;INDEX(Adr!E2:E244,Doklady!B102)&amp;", "&amp;INDEX(Adr!F2:F244,Doklady!B102)</f>
        <v>Ružinovská 28, Bratislava, 821 03</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3" t="s">
        <v>334</v>
      </c>
      <c r="F9" s="364"/>
      <c r="J9" s="8"/>
      <c r="L9" s="118"/>
      <c r="M9" s="118"/>
      <c r="N9" s="118"/>
      <c r="O9" s="118"/>
      <c r="P9" s="118"/>
      <c r="Q9" s="118"/>
      <c r="R9" s="118"/>
      <c r="S9" s="118"/>
    </row>
    <row r="10" spans="1:26" ht="18" x14ac:dyDescent="0.4">
      <c r="A10" s="69" t="s">
        <v>317</v>
      </c>
      <c r="B10" s="70" t="s">
        <v>318</v>
      </c>
      <c r="C10" s="126">
        <f>SUMIF(FP!J:J,Doklady!$B$1&amp;A10,FP!D:D)</f>
        <v>0</v>
      </c>
      <c r="D10" s="126">
        <f>C10-E10</f>
        <v>0</v>
      </c>
      <c r="E10" s="357">
        <f>SUMIF(K:K,A10,I:I)</f>
        <v>0</v>
      </c>
      <c r="F10" s="358"/>
      <c r="L10" s="120" t="s">
        <v>335</v>
      </c>
      <c r="M10" s="118"/>
      <c r="N10" s="118"/>
      <c r="O10" s="118"/>
      <c r="P10" s="118"/>
      <c r="Q10" s="118"/>
      <c r="R10" s="118"/>
      <c r="S10" s="118"/>
    </row>
    <row r="11" spans="1:26" ht="18" x14ac:dyDescent="0.4">
      <c r="A11" s="69" t="s">
        <v>319</v>
      </c>
      <c r="B11" s="70" t="s">
        <v>320</v>
      </c>
      <c r="C11" s="126">
        <f>SUMIF(FP!J:J,Doklady!$B$1&amp;A11,FP!D:D)</f>
        <v>0</v>
      </c>
      <c r="D11" s="126">
        <f>+C11-E11</f>
        <v>0</v>
      </c>
      <c r="E11" s="365">
        <f>+I39-I42+I44-I47</f>
        <v>0</v>
      </c>
      <c r="F11" s="366"/>
      <c r="J11" s="176"/>
      <c r="L11" s="161">
        <f>L41</f>
        <v>2</v>
      </c>
      <c r="M11" s="118"/>
      <c r="N11" s="118"/>
      <c r="O11" s="118"/>
      <c r="P11" s="118"/>
      <c r="Q11" s="118"/>
      <c r="R11" s="118"/>
      <c r="S11" s="118"/>
    </row>
    <row r="12" spans="1:26" ht="18" x14ac:dyDescent="0.4">
      <c r="A12" s="69" t="s">
        <v>321</v>
      </c>
      <c r="B12" s="70" t="s">
        <v>322</v>
      </c>
      <c r="C12" s="126">
        <f>SUMIF(FP!J:J,Doklady!$B$1&amp;A12,FP!D:D)</f>
        <v>250000</v>
      </c>
      <c r="D12" s="126">
        <f>C12-E12</f>
        <v>250000</v>
      </c>
      <c r="E12" s="357">
        <f>SUMIF(K:K,A12,I:I)</f>
        <v>0</v>
      </c>
      <c r="F12" s="358"/>
      <c r="J12" s="177"/>
      <c r="L12" s="161" t="str">
        <f>L42</f>
        <v>2</v>
      </c>
      <c r="N12" s="118"/>
      <c r="O12" s="118"/>
      <c r="P12" s="118"/>
      <c r="Q12" s="118"/>
      <c r="R12" s="118"/>
      <c r="S12" s="118"/>
    </row>
    <row r="13" spans="1:26" ht="18" x14ac:dyDescent="0.4">
      <c r="A13" s="69" t="s">
        <v>323</v>
      </c>
      <c r="B13" s="70" t="s">
        <v>324</v>
      </c>
      <c r="C13" s="126">
        <f>SUMIF(FP!J:J,Doklady!$B$1&amp;A13,FP!D:D)</f>
        <v>0</v>
      </c>
      <c r="D13" s="126">
        <f>C13-E13</f>
        <v>0</v>
      </c>
      <c r="E13" s="357">
        <f>SUMIF(K:K,A13,I:I)</f>
        <v>0</v>
      </c>
      <c r="F13" s="358"/>
      <c r="J13" s="8"/>
      <c r="L13" s="161">
        <f>L46</f>
        <v>2</v>
      </c>
      <c r="N13" s="118"/>
      <c r="O13" s="118"/>
      <c r="P13" s="118"/>
      <c r="Q13" s="118"/>
      <c r="R13" s="118"/>
      <c r="S13" s="118"/>
    </row>
    <row r="14" spans="1:26" ht="18.5" thickBot="1" x14ac:dyDescent="0.45">
      <c r="A14" s="69" t="s">
        <v>325</v>
      </c>
      <c r="B14" s="70" t="s">
        <v>326</v>
      </c>
      <c r="C14" s="126">
        <f>SUMIF(FP!J:J,Doklady!$B$1&amp;A14,FP!D:D)</f>
        <v>0</v>
      </c>
      <c r="D14" s="126">
        <f>C14-E14</f>
        <v>0</v>
      </c>
      <c r="E14" s="367">
        <f>SUMIF(K:K,A14,I:I)</f>
        <v>0</v>
      </c>
      <c r="F14" s="368"/>
      <c r="J14" s="8"/>
      <c r="L14" s="161" t="str">
        <f>L47</f>
        <v>2</v>
      </c>
      <c r="N14" s="118"/>
      <c r="O14" s="118"/>
      <c r="P14" s="118"/>
      <c r="Q14" s="118"/>
      <c r="R14" s="118"/>
      <c r="S14" s="118"/>
    </row>
    <row r="15" spans="1:26" ht="5.25" customHeight="1" thickTop="1" x14ac:dyDescent="0.25">
      <c r="I15" s="9"/>
    </row>
    <row r="16" spans="1:26" s="9" customFormat="1" ht="13" x14ac:dyDescent="0.3">
      <c r="A16" s="117" t="s">
        <v>336</v>
      </c>
      <c r="B16" s="349" t="s">
        <v>337</v>
      </c>
      <c r="C16" s="350"/>
      <c r="D16" s="350"/>
      <c r="E16" s="350"/>
      <c r="F16" s="350"/>
      <c r="G16" s="350"/>
      <c r="H16" s="351"/>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2" t="s">
        <v>340</v>
      </c>
      <c r="C17" s="352"/>
      <c r="D17" s="352"/>
      <c r="E17" s="352"/>
      <c r="F17" s="352"/>
      <c r="G17" s="352"/>
      <c r="H17" s="352"/>
      <c r="I17" s="73">
        <f>SUMIF(FP!I:I,Doklady!$B$1&amp;A17,FP!D:D)</f>
        <v>0</v>
      </c>
      <c r="T17" s="86"/>
    </row>
    <row r="18" spans="1:20" x14ac:dyDescent="0.2">
      <c r="A18" s="135" t="s">
        <v>341</v>
      </c>
      <c r="B18" s="352" t="s">
        <v>342</v>
      </c>
      <c r="C18" s="352"/>
      <c r="D18" s="352"/>
      <c r="E18" s="352"/>
      <c r="F18" s="352"/>
      <c r="G18" s="352"/>
      <c r="H18" s="352"/>
      <c r="I18" s="73">
        <f>SUMIF(FP!I:I,Doklady!$B$1&amp;A18,FP!D:D)</f>
        <v>0</v>
      </c>
    </row>
    <row r="19" spans="1:20" x14ac:dyDescent="0.2">
      <c r="A19" s="115" t="s">
        <v>343</v>
      </c>
      <c r="B19" s="352" t="s">
        <v>344</v>
      </c>
      <c r="C19" s="352"/>
      <c r="D19" s="352"/>
      <c r="E19" s="352"/>
      <c r="F19" s="352"/>
      <c r="G19" s="352"/>
      <c r="H19" s="352"/>
      <c r="I19" s="73">
        <f>SUMIF(FP!I:I,Doklady!$B$1&amp;A19,FP!D:D)</f>
        <v>0</v>
      </c>
    </row>
    <row r="20" spans="1:20" x14ac:dyDescent="0.2">
      <c r="A20" s="135" t="s">
        <v>345</v>
      </c>
      <c r="B20" s="346" t="s">
        <v>346</v>
      </c>
      <c r="C20" s="347"/>
      <c r="D20" s="347"/>
      <c r="E20" s="347"/>
      <c r="F20" s="347"/>
      <c r="G20" s="347"/>
      <c r="H20" s="348"/>
      <c r="I20" s="73">
        <f>SUMIF(FP!I:I,Doklady!$B$1&amp;A20,FP!D:D)</f>
        <v>0</v>
      </c>
      <c r="T20" s="86"/>
    </row>
    <row r="21" spans="1:20" x14ac:dyDescent="0.2">
      <c r="A21" s="115" t="s">
        <v>347</v>
      </c>
      <c r="B21" s="346" t="s">
        <v>348</v>
      </c>
      <c r="C21" s="347"/>
      <c r="D21" s="347"/>
      <c r="E21" s="347"/>
      <c r="F21" s="347"/>
      <c r="G21" s="347"/>
      <c r="H21" s="348"/>
      <c r="I21" s="73">
        <f>SUMIF(FP!I:I,Doklady!$B$1&amp;A21,FP!D:D)</f>
        <v>0</v>
      </c>
      <c r="T21" s="86"/>
    </row>
    <row r="22" spans="1:20" x14ac:dyDescent="0.2">
      <c r="A22" s="135" t="s">
        <v>349</v>
      </c>
      <c r="B22" s="353" t="s">
        <v>350</v>
      </c>
      <c r="C22" s="354"/>
      <c r="D22" s="354"/>
      <c r="E22" s="354"/>
      <c r="F22" s="354"/>
      <c r="G22" s="354"/>
      <c r="H22" s="355"/>
      <c r="I22" s="73">
        <f>SUMIF(FP!I:I,Doklady!$B$1&amp;A22,FP!D:D)</f>
        <v>0</v>
      </c>
      <c r="T22" s="86"/>
    </row>
    <row r="23" spans="1:20" x14ac:dyDescent="0.2">
      <c r="A23" s="115" t="s">
        <v>351</v>
      </c>
      <c r="B23" s="346" t="s">
        <v>352</v>
      </c>
      <c r="C23" s="347"/>
      <c r="D23" s="347"/>
      <c r="E23" s="347"/>
      <c r="F23" s="347"/>
      <c r="G23" s="347"/>
      <c r="H23" s="348"/>
      <c r="I23" s="73">
        <f>SUMIF(FP!I:I,Doklady!$B$1&amp;A23,FP!D:D)</f>
        <v>250000</v>
      </c>
      <c r="T23" s="86"/>
    </row>
    <row r="24" spans="1:20" x14ac:dyDescent="0.2">
      <c r="A24" s="135" t="s">
        <v>353</v>
      </c>
      <c r="B24" s="346" t="s">
        <v>354</v>
      </c>
      <c r="C24" s="347"/>
      <c r="D24" s="347"/>
      <c r="E24" s="347"/>
      <c r="F24" s="347"/>
      <c r="G24" s="347"/>
      <c r="H24" s="348"/>
      <c r="I24" s="73">
        <f>SUMIF(FP!I:I,Doklady!$B$1&amp;A24,FP!D:D)</f>
        <v>0</v>
      </c>
      <c r="T24" s="86"/>
    </row>
    <row r="25" spans="1:20" x14ac:dyDescent="0.2">
      <c r="A25" s="115" t="s">
        <v>355</v>
      </c>
      <c r="B25" s="369" t="s">
        <v>2236</v>
      </c>
      <c r="C25" s="370"/>
      <c r="D25" s="370"/>
      <c r="E25" s="370"/>
      <c r="F25" s="370"/>
      <c r="G25" s="370"/>
      <c r="H25" s="371"/>
      <c r="I25" s="73">
        <f>SUMIF(FP!I:I,Doklady!$B$1&amp;A25,FP!D:D)</f>
        <v>0</v>
      </c>
      <c r="T25" s="86"/>
    </row>
    <row r="26" spans="1:20" x14ac:dyDescent="0.2">
      <c r="A26" s="135" t="s">
        <v>356</v>
      </c>
      <c r="B26" s="346" t="s">
        <v>357</v>
      </c>
      <c r="C26" s="347"/>
      <c r="D26" s="347"/>
      <c r="E26" s="347"/>
      <c r="F26" s="347"/>
      <c r="G26" s="347"/>
      <c r="H26" s="348"/>
      <c r="I26" s="73">
        <f>SUMIF(FP!I:I,Doklady!$B$1&amp;A26,FP!D:D)</f>
        <v>0</v>
      </c>
      <c r="T26" s="86"/>
    </row>
    <row r="27" spans="1:20" x14ac:dyDescent="0.2">
      <c r="A27" s="115" t="s">
        <v>358</v>
      </c>
      <c r="B27" s="346" t="s">
        <v>359</v>
      </c>
      <c r="C27" s="347"/>
      <c r="D27" s="347"/>
      <c r="E27" s="347"/>
      <c r="F27" s="347"/>
      <c r="G27" s="347"/>
      <c r="H27" s="348"/>
      <c r="I27" s="73">
        <f>SUMIF(FP!I:I,Doklady!$B$1&amp;A27,FP!D:D)</f>
        <v>0</v>
      </c>
      <c r="T27" s="86"/>
    </row>
    <row r="28" spans="1:20" x14ac:dyDescent="0.2">
      <c r="A28" s="135" t="s">
        <v>360</v>
      </c>
      <c r="B28" s="346" t="s">
        <v>2990</v>
      </c>
      <c r="C28" s="347"/>
      <c r="D28" s="347"/>
      <c r="E28" s="347"/>
      <c r="F28" s="347"/>
      <c r="G28" s="347"/>
      <c r="H28" s="348"/>
      <c r="I28" s="73">
        <f>SUMIF(FP!I:I,Doklady!$B$1&amp;A28,FP!D:D)</f>
        <v>0</v>
      </c>
      <c r="T28" s="86"/>
    </row>
    <row r="29" spans="1:20" x14ac:dyDescent="0.2">
      <c r="A29" s="115" t="s">
        <v>362</v>
      </c>
      <c r="B29" s="346" t="s">
        <v>363</v>
      </c>
      <c r="C29" s="347"/>
      <c r="D29" s="347"/>
      <c r="E29" s="347"/>
      <c r="F29" s="347"/>
      <c r="G29" s="347"/>
      <c r="H29" s="348"/>
      <c r="I29" s="73">
        <f>SUMIF(FP!I:I,Doklady!$B$1&amp;A29,FP!D:D)</f>
        <v>0</v>
      </c>
      <c r="T29" s="86"/>
    </row>
    <row r="30" spans="1:20" hidden="1" x14ac:dyDescent="0.2">
      <c r="A30" s="135" t="s">
        <v>364</v>
      </c>
      <c r="B30" s="346"/>
      <c r="C30" s="347"/>
      <c r="D30" s="347"/>
      <c r="E30" s="347"/>
      <c r="F30" s="347"/>
      <c r="G30" s="347"/>
      <c r="H30" s="348"/>
      <c r="I30" s="73">
        <f>SUMIF(FP!I:I,Doklady!$B$1&amp;A30,FP!D:D)</f>
        <v>0</v>
      </c>
      <c r="T30" s="86"/>
    </row>
    <row r="31" spans="1:20" hidden="1" x14ac:dyDescent="0.2">
      <c r="A31" s="115" t="s">
        <v>365</v>
      </c>
      <c r="B31" s="346"/>
      <c r="C31" s="347"/>
      <c r="D31" s="347"/>
      <c r="E31" s="347"/>
      <c r="F31" s="347"/>
      <c r="G31" s="347"/>
      <c r="H31" s="348"/>
      <c r="I31" s="73">
        <f>SUMIF(FP!I:I,Doklady!$B$1&amp;A31,FP!D:D)</f>
        <v>0</v>
      </c>
      <c r="T31" s="86"/>
    </row>
    <row r="32" spans="1:20" hidden="1" x14ac:dyDescent="0.2">
      <c r="A32" s="135" t="s">
        <v>366</v>
      </c>
      <c r="B32" s="342"/>
      <c r="C32" s="343"/>
      <c r="D32" s="343"/>
      <c r="E32" s="343"/>
      <c r="F32" s="343"/>
      <c r="G32" s="343"/>
      <c r="H32" s="344"/>
      <c r="I32" s="73">
        <f>SUMIF(FP!I:I,Doklady!$B$1&amp;A32,FP!D:D)</f>
        <v>0</v>
      </c>
      <c r="T32" s="86"/>
    </row>
    <row r="33" spans="1:21" hidden="1" x14ac:dyDescent="0.2">
      <c r="A33" s="115" t="s">
        <v>367</v>
      </c>
      <c r="B33" s="342"/>
      <c r="C33" s="343"/>
      <c r="D33" s="343"/>
      <c r="E33" s="343"/>
      <c r="F33" s="343"/>
      <c r="G33" s="343"/>
      <c r="H33" s="344"/>
      <c r="I33" s="73">
        <f>SUMIF(FP!I:I,Doklady!$B$1&amp;A33,FP!D:D)</f>
        <v>0</v>
      </c>
      <c r="T33" s="86"/>
    </row>
    <row r="34" spans="1:21" hidden="1" x14ac:dyDescent="0.2">
      <c r="A34" s="135" t="s">
        <v>368</v>
      </c>
      <c r="B34" s="345"/>
      <c r="C34" s="345"/>
      <c r="D34" s="345"/>
      <c r="E34" s="345"/>
      <c r="F34" s="345"/>
      <c r="G34" s="345"/>
      <c r="H34" s="345"/>
      <c r="I34" s="73">
        <f>SUMIF(FP!I:I,Doklady!$B$1&amp;A34,FP!D:D)</f>
        <v>0</v>
      </c>
      <c r="J34" s="8"/>
      <c r="K34" s="8"/>
    </row>
    <row r="36" spans="1:21" ht="13" x14ac:dyDescent="0.3">
      <c r="A36" s="121" t="s">
        <v>369</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v>
      </c>
      <c r="C38" s="68" t="s">
        <v>1672</v>
      </c>
      <c r="D38" s="68" t="s">
        <v>1673</v>
      </c>
      <c r="E38" s="68" t="s">
        <v>1674</v>
      </c>
      <c r="F38" s="68" t="s">
        <v>1671</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0.5"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59"/>
      <c r="B50" s="360"/>
      <c r="C50" s="360"/>
      <c r="D50" s="360"/>
      <c r="E50" s="360"/>
      <c r="F50" s="360"/>
      <c r="G50" s="360"/>
      <c r="H50" s="360"/>
      <c r="I50" s="360"/>
      <c r="T50" s="86"/>
    </row>
    <row r="51" spans="1:20" x14ac:dyDescent="0.2">
      <c r="A51" s="112"/>
      <c r="B51" s="113"/>
      <c r="C51" s="111"/>
      <c r="D51" s="114"/>
      <c r="E51" s="114"/>
      <c r="F51" s="114"/>
      <c r="G51" s="222"/>
      <c r="H51" s="114"/>
      <c r="I51" s="114"/>
      <c r="T51" s="86"/>
    </row>
    <row r="52" spans="1:20" ht="21"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g</v>
      </c>
      <c r="B53" s="119" t="str">
        <f>Doklady!H1</f>
        <v>rozvoj športov, ktoré nie sú uznanými podľa zákona č. 440/2015 Z. z.</v>
      </c>
      <c r="C53" s="73">
        <f>IF(A53&lt;&gt;"",INDEX(FP!D:D,Doklady!B$2+(ROW()-53)),"")</f>
        <v>250000</v>
      </c>
      <c r="D53" s="73">
        <f>IF(A53&lt;&gt;"",Doklady!I1-Doklady!J1,"")</f>
        <v>249999.99999999994</v>
      </c>
      <c r="E53" s="73">
        <f>IF(A53&lt;&gt;"",MIN(D53,C53)*Doklady!C1/(1-Doklady!C1),"")</f>
        <v>0</v>
      </c>
      <c r="F53" s="71">
        <f>IF(A53&lt;&gt;"",Doklady!J1,"")</f>
        <v>0</v>
      </c>
      <c r="G53" s="73">
        <f>+IFERROR(HLOOKUP(IF(RIGHT(B53,15)="bežné transfery",LEFT(B53,LEN(B53)-18),0),$J$40:$K$42,3,0),MIN(C53,D53))</f>
        <v>249999.99999999994</v>
      </c>
      <c r="H53" s="71"/>
      <c r="I53" s="73">
        <f>IF(A53&lt;&gt;"",MAX(IF(G53&lt;C53,C53-G53,0)+IF(F53&lt;E53,E53-F53,0),0),0)</f>
        <v>0</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0.5" x14ac:dyDescent="0.25">
      <c r="A130" s="226" t="str">
        <f>Doklady!D66</f>
        <v/>
      </c>
      <c r="B130" s="227" t="s">
        <v>327</v>
      </c>
      <c r="C130" s="228">
        <f>SUM(C53:C129)</f>
        <v>250000</v>
      </c>
      <c r="D130" s="228">
        <f t="shared" ref="D130:I130" si="9">SUM(D53:D129)</f>
        <v>249999.99999999994</v>
      </c>
      <c r="E130" s="228">
        <f t="shared" si="9"/>
        <v>0</v>
      </c>
      <c r="F130" s="228">
        <f t="shared" si="9"/>
        <v>0</v>
      </c>
      <c r="G130" s="228">
        <f t="shared" si="9"/>
        <v>249999.99999999994</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391</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392</v>
      </c>
      <c r="B139" s="9"/>
      <c r="C139" s="74"/>
      <c r="D139" s="74"/>
      <c r="E139" s="74"/>
      <c r="F139" s="74"/>
      <c r="G139" s="74"/>
      <c r="H139" s="74"/>
      <c r="I139" s="74"/>
      <c r="J139" s="85"/>
    </row>
    <row r="140" spans="1:26" ht="12.5" x14ac:dyDescent="0.25">
      <c r="A140" s="9"/>
      <c r="B140" s="279"/>
      <c r="C140" s="229"/>
      <c r="D140" s="372"/>
      <c r="E140" s="372"/>
      <c r="F140" s="372"/>
      <c r="G140" s="372"/>
      <c r="H140" s="372"/>
      <c r="I140" s="372"/>
      <c r="J140" s="85"/>
    </row>
    <row r="141" spans="1:26" ht="68.25" customHeight="1" x14ac:dyDescent="0.25">
      <c r="A141" s="9"/>
      <c r="B141" s="281" t="s">
        <v>393</v>
      </c>
      <c r="C141" s="214"/>
      <c r="D141" s="356" t="s">
        <v>394</v>
      </c>
      <c r="E141" s="356"/>
      <c r="F141" s="356"/>
      <c r="G141" s="356"/>
      <c r="H141" s="356"/>
      <c r="I141" s="356"/>
      <c r="J141" s="85"/>
    </row>
    <row r="142" spans="1:26" ht="12.5" x14ac:dyDescent="0.25">
      <c r="A142" s="9"/>
      <c r="B142" s="280"/>
      <c r="C142" s="214"/>
      <c r="D142" s="263"/>
      <c r="E142" s="263"/>
      <c r="F142" s="263"/>
      <c r="G142" s="263"/>
      <c r="H142" s="263"/>
      <c r="I142" s="263"/>
      <c r="J142" s="85"/>
    </row>
    <row r="143" spans="1:26" ht="12.5" x14ac:dyDescent="0.25">
      <c r="A143" s="9"/>
      <c r="B143" s="280"/>
      <c r="C143" s="214"/>
      <c r="D143" s="263"/>
      <c r="E143" s="263"/>
      <c r="F143" s="263"/>
      <c r="G143" s="263"/>
      <c r="H143" s="263"/>
      <c r="I143" s="263"/>
      <c r="J143" s="85"/>
    </row>
    <row r="144" spans="1:26" ht="12.5" x14ac:dyDescent="0.25">
      <c r="A144" s="9"/>
      <c r="B144" s="281"/>
      <c r="C144" s="214"/>
      <c r="D144" s="263"/>
      <c r="E144" s="263"/>
      <c r="F144" s="263"/>
      <c r="G144" s="263"/>
      <c r="H144" s="263"/>
      <c r="I144" s="263"/>
      <c r="J144" s="85"/>
    </row>
    <row r="145" spans="2:2" ht="12.5" x14ac:dyDescent="0.25">
      <c r="B145" s="266"/>
    </row>
  </sheetData>
  <sheetProtection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72" fitToHeight="0" orientation="portrait"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1048576"/>
  <sheetViews>
    <sheetView topLeftCell="A100" zoomScale="99" zoomScaleNormal="99" workbookViewId="0">
      <selection activeCell="J720" sqref="A100:J720"/>
    </sheetView>
  </sheetViews>
  <sheetFormatPr defaultColWidth="11.453125" defaultRowHeight="10" x14ac:dyDescent="0.2"/>
  <cols>
    <col min="1" max="1" width="34.08984375" style="6" customWidth="1"/>
    <col min="2" max="2" width="10.90625" style="6" bestFit="1" customWidth="1"/>
    <col min="3" max="3" width="12" style="6" bestFit="1" customWidth="1"/>
    <col min="4" max="4" width="10.08984375" style="6" bestFit="1" customWidth="1"/>
    <col min="5" max="5" width="10.08984375" style="6" customWidth="1"/>
    <col min="6" max="6" width="31.453125" style="6" customWidth="1"/>
    <col min="7" max="7" width="9.54296875" style="6" bestFit="1" customWidth="1"/>
    <col min="8" max="8" width="23.9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g - rozvoj športov, ktoré nie sú uznanými podľa zákona č. 440/2015 Z. z.</v>
      </c>
      <c r="B1" s="232" t="str">
        <f>INDEX(Adr!A:A,B102+1)</f>
        <v>30865930</v>
      </c>
      <c r="C1" s="233">
        <f>IF(ROW()&lt;=B$3,INDEX(FP!E:E,B$2+ROW()-1),"")</f>
        <v>0</v>
      </c>
      <c r="D1" s="234" t="str">
        <f>IF(ROW()&lt;=B$3,INDEX(FP!F:F,B$2+ROW()-1),"")</f>
        <v>g</v>
      </c>
      <c r="E1" s="234"/>
      <c r="F1" s="234" t="str">
        <f>IF(ROW()&lt;=B$3,INDEX(FP!G:G,B$2+ROW()-1),"")</f>
        <v>026 03</v>
      </c>
      <c r="G1" s="234"/>
      <c r="H1" s="235" t="str">
        <f>IF(ROW()&lt;=B$3,INDEX(FP!C:C,B$2+ROW()-1),"")</f>
        <v>rozvoj športov, ktoré nie sú uznanými podľa zákona č. 440/2015 Z. z.</v>
      </c>
      <c r="I1" s="236">
        <f t="shared" ref="I1:I6" si="0">IF(ROW()&lt;=B$3,SUMIF(A$107:A$10042,A1,I$107:I$10042),"")</f>
        <v>249999.99999999994</v>
      </c>
      <c r="J1" s="236">
        <f t="shared" ref="J1:J32" si="1">IF(ROW()&lt;=B$3,SUMIFS(I$103:I$50042,A$103:A$50042,K1,J$103:J$50042,L1),"")</f>
        <v>0</v>
      </c>
      <c r="K1" s="110" t="str">
        <f>$A1</f>
        <v>g - rozvoj športov, ktoré nie sú uznanými podľa zákona č. 440/2015 Z. z.</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
      </c>
      <c r="B2" s="237">
        <f>MATCH(B1,FP!A:A,0)</f>
        <v>396</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5"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5"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5"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5"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5"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5"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5"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5"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5"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5"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5"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5"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5"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5"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5"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5" x14ac:dyDescent="0.35">
      <c r="A100" s="373" t="s">
        <v>329</v>
      </c>
      <c r="B100" s="373"/>
      <c r="C100" s="373"/>
      <c r="D100" s="373"/>
      <c r="E100" s="373"/>
      <c r="F100" s="373"/>
      <c r="G100" s="373"/>
      <c r="H100" s="373"/>
      <c r="I100" s="375" t="s">
        <v>2992</v>
      </c>
      <c r="J100" s="375"/>
      <c r="K100" s="89"/>
    </row>
    <row r="101" spans="1:25" ht="15.5" x14ac:dyDescent="0.35">
      <c r="A101" s="373"/>
      <c r="B101" s="373"/>
      <c r="C101" s="373"/>
      <c r="D101" s="373"/>
      <c r="E101" s="373"/>
      <c r="F101" s="373"/>
      <c r="G101" s="373"/>
      <c r="H101" s="373"/>
      <c r="I101" s="374">
        <v>45961</v>
      </c>
      <c r="J101" s="374"/>
    </row>
    <row r="102" spans="1:25" ht="14" x14ac:dyDescent="0.3">
      <c r="A102" s="249" t="s">
        <v>399</v>
      </c>
      <c r="B102" s="250">
        <v>167</v>
      </c>
      <c r="C102" s="250"/>
      <c r="D102" s="251"/>
      <c r="E102" s="251"/>
      <c r="F102" s="251"/>
      <c r="G102" s="251"/>
      <c r="H102" s="251"/>
      <c r="I102" s="86"/>
      <c r="J102" s="220"/>
    </row>
    <row r="103" spans="1:25" s="83" customFormat="1" ht="10.5"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76" t="s">
        <v>408</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0" x14ac:dyDescent="0.25">
      <c r="A107" s="14" t="s">
        <v>2997</v>
      </c>
      <c r="B107" s="14" t="s">
        <v>4830</v>
      </c>
      <c r="C107" s="14" t="s">
        <v>4676</v>
      </c>
      <c r="D107" s="16">
        <v>45665</v>
      </c>
      <c r="E107" s="16">
        <v>45819</v>
      </c>
      <c r="F107" s="14" t="s">
        <v>2998</v>
      </c>
      <c r="G107" s="14" t="s">
        <v>2999</v>
      </c>
      <c r="H107" s="14" t="s">
        <v>3000</v>
      </c>
      <c r="I107" s="15">
        <v>150.97</v>
      </c>
      <c r="J107" s="77"/>
      <c r="K107" s="92"/>
    </row>
    <row r="108" spans="1:25" ht="20" x14ac:dyDescent="0.25">
      <c r="A108" s="14" t="s">
        <v>2997</v>
      </c>
      <c r="B108" s="14" t="s">
        <v>3317</v>
      </c>
      <c r="C108" s="14" t="s">
        <v>3001</v>
      </c>
      <c r="D108" s="16">
        <v>45665</v>
      </c>
      <c r="E108" s="16">
        <v>45819</v>
      </c>
      <c r="F108" s="14" t="s">
        <v>3002</v>
      </c>
      <c r="G108" s="14" t="s">
        <v>3003</v>
      </c>
      <c r="H108" s="14" t="s">
        <v>3004</v>
      </c>
      <c r="I108" s="15">
        <v>14.68</v>
      </c>
      <c r="J108" s="77"/>
      <c r="K108" s="92"/>
    </row>
    <row r="109" spans="1:25" ht="20" x14ac:dyDescent="0.25">
      <c r="A109" s="14" t="s">
        <v>2997</v>
      </c>
      <c r="B109" s="14" t="s">
        <v>3318</v>
      </c>
      <c r="C109" s="14" t="s">
        <v>3005</v>
      </c>
      <c r="D109" s="16">
        <v>45672</v>
      </c>
      <c r="E109" s="16">
        <v>45819</v>
      </c>
      <c r="F109" s="14" t="s">
        <v>3006</v>
      </c>
      <c r="G109" s="14" t="s">
        <v>3007</v>
      </c>
      <c r="H109" s="14" t="s">
        <v>3008</v>
      </c>
      <c r="I109" s="15">
        <v>10.25</v>
      </c>
      <c r="J109" s="77"/>
      <c r="K109" s="92"/>
    </row>
    <row r="110" spans="1:25" ht="20" x14ac:dyDescent="0.25">
      <c r="A110" s="14" t="s">
        <v>2997</v>
      </c>
      <c r="B110" s="14" t="s">
        <v>3325</v>
      </c>
      <c r="C110" s="14" t="s">
        <v>3324</v>
      </c>
      <c r="D110" s="16">
        <v>45677</v>
      </c>
      <c r="E110" s="16">
        <v>45819</v>
      </c>
      <c r="F110" s="14" t="s">
        <v>3002</v>
      </c>
      <c r="G110" s="14" t="s">
        <v>3003</v>
      </c>
      <c r="H110" s="14" t="s">
        <v>3004</v>
      </c>
      <c r="I110" s="15">
        <v>17.100000000000001</v>
      </c>
      <c r="J110" s="77"/>
      <c r="K110" s="92"/>
    </row>
    <row r="111" spans="1:25" ht="20" x14ac:dyDescent="0.25">
      <c r="A111" s="14" t="s">
        <v>2997</v>
      </c>
      <c r="B111" s="14" t="s">
        <v>3319</v>
      </c>
      <c r="C111" s="14" t="s">
        <v>3009</v>
      </c>
      <c r="D111" s="16">
        <v>45677</v>
      </c>
      <c r="E111" s="16">
        <v>45819</v>
      </c>
      <c r="F111" s="14" t="s">
        <v>3010</v>
      </c>
      <c r="G111" s="14" t="s">
        <v>3012</v>
      </c>
      <c r="H111" s="14" t="s">
        <v>3011</v>
      </c>
      <c r="I111" s="15">
        <v>2500</v>
      </c>
      <c r="J111" s="77"/>
      <c r="K111" s="92"/>
    </row>
    <row r="112" spans="1:25" ht="20" x14ac:dyDescent="0.25">
      <c r="A112" s="14" t="s">
        <v>2997</v>
      </c>
      <c r="B112" s="14" t="s">
        <v>3327</v>
      </c>
      <c r="C112" s="14" t="s">
        <v>3326</v>
      </c>
      <c r="D112" s="16">
        <v>45678</v>
      </c>
      <c r="E112" s="16">
        <v>45819</v>
      </c>
      <c r="F112" s="14" t="s">
        <v>3013</v>
      </c>
      <c r="G112" s="14" t="s">
        <v>3015</v>
      </c>
      <c r="H112" s="14" t="s">
        <v>3014</v>
      </c>
      <c r="I112" s="15">
        <v>19.559999999999999</v>
      </c>
      <c r="J112" s="77"/>
      <c r="K112" s="92"/>
    </row>
    <row r="113" spans="1:11" ht="20" x14ac:dyDescent="0.25">
      <c r="A113" s="14" t="s">
        <v>2997</v>
      </c>
      <c r="B113" s="14" t="s">
        <v>3316</v>
      </c>
      <c r="C113" s="14" t="s">
        <v>3016</v>
      </c>
      <c r="D113" s="16">
        <v>45681</v>
      </c>
      <c r="E113" s="16">
        <v>45819</v>
      </c>
      <c r="F113" s="14" t="s">
        <v>3017</v>
      </c>
      <c r="G113" s="14" t="s">
        <v>3019</v>
      </c>
      <c r="H113" s="14" t="s">
        <v>3018</v>
      </c>
      <c r="I113" s="15">
        <v>30</v>
      </c>
      <c r="J113" s="77"/>
      <c r="K113" s="92"/>
    </row>
    <row r="114" spans="1:11" ht="20" x14ac:dyDescent="0.25">
      <c r="A114" s="14" t="s">
        <v>2997</v>
      </c>
      <c r="B114" s="14" t="s">
        <v>3328</v>
      </c>
      <c r="C114" s="14" t="s">
        <v>3020</v>
      </c>
      <c r="D114" s="16">
        <v>45681</v>
      </c>
      <c r="E114" s="16">
        <v>45819</v>
      </c>
      <c r="F114" s="14" t="s">
        <v>3021</v>
      </c>
      <c r="G114" s="14" t="s">
        <v>3023</v>
      </c>
      <c r="H114" s="14" t="s">
        <v>3022</v>
      </c>
      <c r="I114" s="15">
        <v>230</v>
      </c>
      <c r="J114" s="77"/>
      <c r="K114" s="92"/>
    </row>
    <row r="115" spans="1:11" ht="20" x14ac:dyDescent="0.25">
      <c r="A115" s="14" t="s">
        <v>2997</v>
      </c>
      <c r="B115" s="14" t="s">
        <v>4127</v>
      </c>
      <c r="C115" s="14" t="s">
        <v>3024</v>
      </c>
      <c r="D115" s="16">
        <v>45684</v>
      </c>
      <c r="E115" s="16">
        <v>45819</v>
      </c>
      <c r="F115" s="14" t="s">
        <v>3025</v>
      </c>
      <c r="G115" s="14"/>
      <c r="H115" s="14" t="s">
        <v>4678</v>
      </c>
      <c r="I115" s="15">
        <v>450</v>
      </c>
      <c r="J115" s="77"/>
      <c r="K115" s="92"/>
    </row>
    <row r="116" spans="1:11" ht="20" x14ac:dyDescent="0.25">
      <c r="A116" s="14" t="s">
        <v>2997</v>
      </c>
      <c r="B116" s="14" t="s">
        <v>4126</v>
      </c>
      <c r="C116" s="14" t="s">
        <v>3026</v>
      </c>
      <c r="D116" s="16">
        <v>45685</v>
      </c>
      <c r="E116" s="16">
        <v>45819</v>
      </c>
      <c r="F116" s="14" t="s">
        <v>3027</v>
      </c>
      <c r="G116" s="14"/>
      <c r="H116" s="14" t="s">
        <v>4679</v>
      </c>
      <c r="I116" s="15">
        <v>100</v>
      </c>
      <c r="J116" s="77"/>
      <c r="K116" s="92"/>
    </row>
    <row r="117" spans="1:11" ht="20" x14ac:dyDescent="0.25">
      <c r="A117" s="14" t="s">
        <v>2997</v>
      </c>
      <c r="B117" s="14" t="s">
        <v>4128</v>
      </c>
      <c r="C117" s="14" t="s">
        <v>153</v>
      </c>
      <c r="D117" s="16">
        <v>45687</v>
      </c>
      <c r="E117" s="16">
        <v>45819</v>
      </c>
      <c r="F117" s="14" t="s">
        <v>3028</v>
      </c>
      <c r="G117" s="14"/>
      <c r="H117" s="14" t="s">
        <v>4680</v>
      </c>
      <c r="I117" s="15">
        <v>90</v>
      </c>
      <c r="J117" s="77"/>
      <c r="K117" s="92"/>
    </row>
    <row r="118" spans="1:11" ht="20" x14ac:dyDescent="0.25">
      <c r="A118" s="14" t="s">
        <v>2997</v>
      </c>
      <c r="B118" s="14" t="s">
        <v>4129</v>
      </c>
      <c r="C118" s="14" t="s">
        <v>3029</v>
      </c>
      <c r="D118" s="16">
        <v>45687</v>
      </c>
      <c r="E118" s="16">
        <v>45819</v>
      </c>
      <c r="F118" s="14" t="s">
        <v>3027</v>
      </c>
      <c r="G118" s="14"/>
      <c r="H118" s="14" t="s">
        <v>4681</v>
      </c>
      <c r="I118" s="15">
        <v>65</v>
      </c>
      <c r="J118" s="77"/>
      <c r="K118" s="92"/>
    </row>
    <row r="119" spans="1:11" ht="20" x14ac:dyDescent="0.25">
      <c r="A119" s="14" t="s">
        <v>2997</v>
      </c>
      <c r="B119" s="14" t="s">
        <v>4130</v>
      </c>
      <c r="C119" s="14" t="s">
        <v>182</v>
      </c>
      <c r="D119" s="16">
        <v>45687</v>
      </c>
      <c r="E119" s="16">
        <v>45819</v>
      </c>
      <c r="F119" s="14" t="s">
        <v>3030</v>
      </c>
      <c r="G119" s="14"/>
      <c r="H119" s="14" t="s">
        <v>4682</v>
      </c>
      <c r="I119" s="15">
        <v>80</v>
      </c>
      <c r="J119" s="77"/>
      <c r="K119" s="92"/>
    </row>
    <row r="120" spans="1:11" ht="20" x14ac:dyDescent="0.25">
      <c r="A120" s="14" t="s">
        <v>2997</v>
      </c>
      <c r="B120" s="14" t="s">
        <v>4131</v>
      </c>
      <c r="C120" s="14" t="s">
        <v>3032</v>
      </c>
      <c r="D120" s="16">
        <v>45687</v>
      </c>
      <c r="E120" s="16">
        <v>45819</v>
      </c>
      <c r="F120" s="14" t="s">
        <v>3030</v>
      </c>
      <c r="G120" s="14"/>
      <c r="H120" s="14" t="s">
        <v>4683</v>
      </c>
      <c r="I120" s="15">
        <v>114</v>
      </c>
      <c r="J120" s="77"/>
      <c r="K120" s="92"/>
    </row>
    <row r="121" spans="1:11" ht="20" x14ac:dyDescent="0.25">
      <c r="A121" s="14" t="s">
        <v>2997</v>
      </c>
      <c r="B121" s="14" t="s">
        <v>4132</v>
      </c>
      <c r="C121" s="14" t="s">
        <v>3033</v>
      </c>
      <c r="D121" s="16">
        <v>45687</v>
      </c>
      <c r="E121" s="16">
        <v>45819</v>
      </c>
      <c r="F121" s="14" t="s">
        <v>3027</v>
      </c>
      <c r="G121" s="14"/>
      <c r="H121" s="14" t="s">
        <v>4684</v>
      </c>
      <c r="I121" s="15">
        <v>55</v>
      </c>
      <c r="J121" s="77"/>
      <c r="K121" s="92"/>
    </row>
    <row r="122" spans="1:11" ht="20" x14ac:dyDescent="0.25">
      <c r="A122" s="14" t="s">
        <v>2997</v>
      </c>
      <c r="B122" s="14" t="s">
        <v>4133</v>
      </c>
      <c r="C122" s="14" t="s">
        <v>3034</v>
      </c>
      <c r="D122" s="16">
        <v>45687</v>
      </c>
      <c r="E122" s="16">
        <v>45819</v>
      </c>
      <c r="F122" s="14" t="s">
        <v>3030</v>
      </c>
      <c r="G122" s="14"/>
      <c r="H122" s="14" t="s">
        <v>4685</v>
      </c>
      <c r="I122" s="15">
        <v>100</v>
      </c>
      <c r="J122" s="77"/>
      <c r="K122" s="92"/>
    </row>
    <row r="123" spans="1:11" ht="20" x14ac:dyDescent="0.25">
      <c r="A123" s="14" t="s">
        <v>2997</v>
      </c>
      <c r="B123" s="14" t="s">
        <v>4134</v>
      </c>
      <c r="C123" s="14" t="s">
        <v>3035</v>
      </c>
      <c r="D123" s="16">
        <v>45687</v>
      </c>
      <c r="E123" s="16">
        <v>45819</v>
      </c>
      <c r="F123" s="14" t="s">
        <v>3030</v>
      </c>
      <c r="G123" s="14"/>
      <c r="H123" s="14" t="s">
        <v>4686</v>
      </c>
      <c r="I123" s="15">
        <v>100</v>
      </c>
      <c r="J123" s="77"/>
      <c r="K123" s="92"/>
    </row>
    <row r="124" spans="1:11" ht="20" x14ac:dyDescent="0.25">
      <c r="A124" s="14" t="s">
        <v>2997</v>
      </c>
      <c r="B124" s="14" t="s">
        <v>4135</v>
      </c>
      <c r="C124" s="14" t="s">
        <v>3036</v>
      </c>
      <c r="D124" s="16">
        <v>45687</v>
      </c>
      <c r="E124" s="16">
        <v>45819</v>
      </c>
      <c r="F124" s="14" t="s">
        <v>3030</v>
      </c>
      <c r="G124" s="14"/>
      <c r="H124" s="14" t="s">
        <v>4687</v>
      </c>
      <c r="I124" s="15">
        <v>178</v>
      </c>
      <c r="J124" s="77"/>
      <c r="K124" s="92"/>
    </row>
    <row r="125" spans="1:11" ht="20" x14ac:dyDescent="0.25">
      <c r="A125" s="14" t="s">
        <v>2997</v>
      </c>
      <c r="B125" s="14" t="s">
        <v>4136</v>
      </c>
      <c r="C125" s="14" t="s">
        <v>3037</v>
      </c>
      <c r="D125" s="16">
        <v>45687</v>
      </c>
      <c r="E125" s="16">
        <v>45819</v>
      </c>
      <c r="F125" s="14" t="s">
        <v>3030</v>
      </c>
      <c r="G125" s="14"/>
      <c r="H125" s="14" t="s">
        <v>4688</v>
      </c>
      <c r="I125" s="15">
        <v>111</v>
      </c>
      <c r="J125" s="77"/>
      <c r="K125" s="92"/>
    </row>
    <row r="126" spans="1:11" ht="20" x14ac:dyDescent="0.25">
      <c r="A126" s="14" t="s">
        <v>2997</v>
      </c>
      <c r="B126" s="14" t="s">
        <v>4137</v>
      </c>
      <c r="C126" s="14" t="s">
        <v>3038</v>
      </c>
      <c r="D126" s="16">
        <v>45687</v>
      </c>
      <c r="E126" s="16">
        <v>45819</v>
      </c>
      <c r="F126" s="14" t="s">
        <v>3030</v>
      </c>
      <c r="G126" s="14"/>
      <c r="H126" s="14" t="s">
        <v>4689</v>
      </c>
      <c r="I126" s="15">
        <v>80</v>
      </c>
      <c r="J126" s="77"/>
      <c r="K126" s="92"/>
    </row>
    <row r="127" spans="1:11" ht="20" x14ac:dyDescent="0.25">
      <c r="A127" s="14" t="s">
        <v>2997</v>
      </c>
      <c r="B127" s="14" t="s">
        <v>3330</v>
      </c>
      <c r="C127" s="14" t="s">
        <v>3329</v>
      </c>
      <c r="D127" s="16">
        <v>45688</v>
      </c>
      <c r="E127" s="16">
        <v>45819</v>
      </c>
      <c r="F127" s="14" t="s">
        <v>3039</v>
      </c>
      <c r="G127" s="14" t="s">
        <v>3015</v>
      </c>
      <c r="H127" s="14" t="s">
        <v>3014</v>
      </c>
      <c r="I127" s="15">
        <v>19.559999999999999</v>
      </c>
      <c r="J127" s="77"/>
      <c r="K127" s="92"/>
    </row>
    <row r="128" spans="1:11" ht="20" x14ac:dyDescent="0.25">
      <c r="A128" s="14" t="s">
        <v>2997</v>
      </c>
      <c r="B128" s="14" t="s">
        <v>3320</v>
      </c>
      <c r="C128" s="14" t="s">
        <v>3040</v>
      </c>
      <c r="D128" s="16">
        <v>45688</v>
      </c>
      <c r="E128" s="16">
        <v>45819</v>
      </c>
      <c r="F128" s="14" t="s">
        <v>3044</v>
      </c>
      <c r="G128" s="14" t="s">
        <v>3045</v>
      </c>
      <c r="H128" s="14" t="s">
        <v>3046</v>
      </c>
      <c r="I128" s="15">
        <v>286.44</v>
      </c>
      <c r="J128" s="77"/>
      <c r="K128" s="92"/>
    </row>
    <row r="129" spans="1:11" ht="20" x14ac:dyDescent="0.25">
      <c r="A129" s="14" t="s">
        <v>2997</v>
      </c>
      <c r="B129" s="14" t="s">
        <v>3321</v>
      </c>
      <c r="C129" s="14" t="s">
        <v>3041</v>
      </c>
      <c r="D129" s="16">
        <v>45688</v>
      </c>
      <c r="E129" s="16">
        <v>45819</v>
      </c>
      <c r="F129" s="14" t="s">
        <v>3044</v>
      </c>
      <c r="G129" s="14" t="s">
        <v>3045</v>
      </c>
      <c r="H129" s="14" t="s">
        <v>3046</v>
      </c>
      <c r="I129" s="15">
        <v>199.18</v>
      </c>
      <c r="J129" s="77"/>
      <c r="K129" s="92"/>
    </row>
    <row r="130" spans="1:11" ht="20" x14ac:dyDescent="0.25">
      <c r="A130" s="14" t="s">
        <v>2997</v>
      </c>
      <c r="B130" s="14" t="s">
        <v>3322</v>
      </c>
      <c r="C130" s="14" t="s">
        <v>3043</v>
      </c>
      <c r="D130" s="16">
        <v>45688</v>
      </c>
      <c r="E130" s="16">
        <v>45819</v>
      </c>
      <c r="F130" s="14" t="s">
        <v>3044</v>
      </c>
      <c r="G130" s="14" t="s">
        <v>3045</v>
      </c>
      <c r="H130" s="14" t="s">
        <v>3046</v>
      </c>
      <c r="I130" s="15">
        <v>239.57</v>
      </c>
      <c r="J130" s="77"/>
      <c r="K130" s="92"/>
    </row>
    <row r="131" spans="1:11" ht="20" x14ac:dyDescent="0.25">
      <c r="A131" s="14" t="s">
        <v>2997</v>
      </c>
      <c r="B131" s="14" t="s">
        <v>3323</v>
      </c>
      <c r="C131" s="14" t="s">
        <v>3042</v>
      </c>
      <c r="D131" s="16">
        <v>45688</v>
      </c>
      <c r="E131" s="16">
        <v>45819</v>
      </c>
      <c r="F131" s="14" t="s">
        <v>3044</v>
      </c>
      <c r="G131" s="14" t="s">
        <v>3045</v>
      </c>
      <c r="H131" s="14" t="s">
        <v>3046</v>
      </c>
      <c r="I131" s="15">
        <v>188.76</v>
      </c>
      <c r="J131" s="77"/>
      <c r="K131" s="92"/>
    </row>
    <row r="132" spans="1:11" ht="20" x14ac:dyDescent="0.25">
      <c r="A132" s="14" t="s">
        <v>2997</v>
      </c>
      <c r="B132" s="14" t="s">
        <v>3331</v>
      </c>
      <c r="C132" s="14" t="s">
        <v>3047</v>
      </c>
      <c r="D132" s="16">
        <v>45691</v>
      </c>
      <c r="E132" s="16">
        <v>45819</v>
      </c>
      <c r="F132" s="14" t="s">
        <v>4109</v>
      </c>
      <c r="G132" s="14" t="s">
        <v>3048</v>
      </c>
      <c r="H132" s="14" t="s">
        <v>3049</v>
      </c>
      <c r="I132" s="15">
        <v>500</v>
      </c>
      <c r="J132" s="77"/>
      <c r="K132" s="92"/>
    </row>
    <row r="133" spans="1:11" ht="20" x14ac:dyDescent="0.25">
      <c r="A133" s="14" t="s">
        <v>2997</v>
      </c>
      <c r="B133" s="14" t="s">
        <v>3336</v>
      </c>
      <c r="C133" s="14" t="s">
        <v>3020</v>
      </c>
      <c r="D133" s="16">
        <v>45691</v>
      </c>
      <c r="E133" s="16">
        <v>45819</v>
      </c>
      <c r="F133" s="14" t="s">
        <v>4093</v>
      </c>
      <c r="G133" s="14" t="s">
        <v>3050</v>
      </c>
      <c r="H133" s="14" t="s">
        <v>3051</v>
      </c>
      <c r="I133" s="15">
        <v>1200</v>
      </c>
      <c r="J133" s="77"/>
      <c r="K133" s="92"/>
    </row>
    <row r="134" spans="1:11" ht="30" x14ac:dyDescent="0.25">
      <c r="A134" s="14" t="s">
        <v>2997</v>
      </c>
      <c r="B134" s="14" t="s">
        <v>3337</v>
      </c>
      <c r="C134" s="14" t="s">
        <v>3052</v>
      </c>
      <c r="D134" s="16">
        <v>45692</v>
      </c>
      <c r="E134" s="16">
        <v>45819</v>
      </c>
      <c r="F134" s="14" t="s">
        <v>4116</v>
      </c>
      <c r="G134" s="14" t="s">
        <v>3054</v>
      </c>
      <c r="H134" s="14" t="s">
        <v>3053</v>
      </c>
      <c r="I134" s="15">
        <v>1700</v>
      </c>
      <c r="J134" s="77"/>
      <c r="K134" s="92"/>
    </row>
    <row r="135" spans="1:11" ht="40" x14ac:dyDescent="0.25">
      <c r="A135" s="14" t="s">
        <v>2997</v>
      </c>
      <c r="B135" s="14" t="s">
        <v>3341</v>
      </c>
      <c r="C135" s="14" t="s">
        <v>3055</v>
      </c>
      <c r="D135" s="16">
        <v>45694</v>
      </c>
      <c r="E135" s="16">
        <v>45819</v>
      </c>
      <c r="F135" s="14" t="s">
        <v>4101</v>
      </c>
      <c r="G135" s="14" t="s">
        <v>3056</v>
      </c>
      <c r="H135" s="14" t="s">
        <v>3057</v>
      </c>
      <c r="I135" s="15">
        <v>1672</v>
      </c>
      <c r="J135" s="77"/>
      <c r="K135" s="92"/>
    </row>
    <row r="136" spans="1:11" ht="20" x14ac:dyDescent="0.25">
      <c r="A136" s="14" t="s">
        <v>2997</v>
      </c>
      <c r="B136" s="14" t="s">
        <v>3339</v>
      </c>
      <c r="C136" s="14" t="s">
        <v>3058</v>
      </c>
      <c r="D136" s="16">
        <v>45694</v>
      </c>
      <c r="E136" s="16">
        <v>45819</v>
      </c>
      <c r="F136" s="14" t="s">
        <v>3061</v>
      </c>
      <c r="G136" s="14" t="s">
        <v>3059</v>
      </c>
      <c r="H136" s="14" t="s">
        <v>3060</v>
      </c>
      <c r="I136" s="15">
        <v>340</v>
      </c>
      <c r="J136" s="77"/>
      <c r="K136" s="92"/>
    </row>
    <row r="137" spans="1:11" ht="30" x14ac:dyDescent="0.25">
      <c r="A137" s="14" t="s">
        <v>2997</v>
      </c>
      <c r="B137" s="14" t="s">
        <v>3332</v>
      </c>
      <c r="C137" s="14" t="s">
        <v>3062</v>
      </c>
      <c r="D137" s="16">
        <v>45694</v>
      </c>
      <c r="E137" s="16">
        <v>45819</v>
      </c>
      <c r="F137" s="14" t="s">
        <v>3063</v>
      </c>
      <c r="G137" s="14" t="s">
        <v>3064</v>
      </c>
      <c r="H137" s="14" t="s">
        <v>3065</v>
      </c>
      <c r="I137" s="15">
        <v>1082.4000000000001</v>
      </c>
      <c r="J137" s="77"/>
      <c r="K137" s="92"/>
    </row>
    <row r="138" spans="1:11" ht="20" x14ac:dyDescent="0.25">
      <c r="A138" s="14" t="s">
        <v>2997</v>
      </c>
      <c r="B138" s="14" t="s">
        <v>4467</v>
      </c>
      <c r="C138" s="14" t="s">
        <v>3066</v>
      </c>
      <c r="D138" s="16">
        <v>45695</v>
      </c>
      <c r="E138" s="16">
        <v>45819</v>
      </c>
      <c r="F138" s="14" t="s">
        <v>3067</v>
      </c>
      <c r="G138" s="14"/>
      <c r="H138" s="14" t="s">
        <v>4690</v>
      </c>
      <c r="I138" s="15">
        <v>277.5</v>
      </c>
      <c r="J138" s="77"/>
      <c r="K138" s="92"/>
    </row>
    <row r="139" spans="1:11" ht="20" x14ac:dyDescent="0.25">
      <c r="A139" s="14" t="s">
        <v>2997</v>
      </c>
      <c r="B139" s="14" t="s">
        <v>3342</v>
      </c>
      <c r="C139" s="14" t="s">
        <v>3068</v>
      </c>
      <c r="D139" s="16">
        <v>45695</v>
      </c>
      <c r="E139" s="16">
        <v>45819</v>
      </c>
      <c r="F139" s="14" t="s">
        <v>4677</v>
      </c>
      <c r="G139" s="14" t="s">
        <v>3023</v>
      </c>
      <c r="H139" s="14" t="s">
        <v>3022</v>
      </c>
      <c r="I139" s="15">
        <v>120</v>
      </c>
      <c r="J139" s="77"/>
      <c r="K139" s="92"/>
    </row>
    <row r="140" spans="1:11" ht="20" x14ac:dyDescent="0.25">
      <c r="A140" s="14" t="s">
        <v>2997</v>
      </c>
      <c r="B140" s="14" t="s">
        <v>3340</v>
      </c>
      <c r="C140" s="14" t="s">
        <v>3069</v>
      </c>
      <c r="D140" s="16">
        <v>45699</v>
      </c>
      <c r="E140" s="16">
        <v>45819</v>
      </c>
      <c r="F140" s="14" t="s">
        <v>3070</v>
      </c>
      <c r="G140" s="14" t="s">
        <v>3071</v>
      </c>
      <c r="H140" s="14" t="s">
        <v>3072</v>
      </c>
      <c r="I140" s="15">
        <v>389.78</v>
      </c>
      <c r="J140" s="77"/>
      <c r="K140" s="92"/>
    </row>
    <row r="141" spans="1:11" ht="30" x14ac:dyDescent="0.25">
      <c r="A141" s="14" t="s">
        <v>2997</v>
      </c>
      <c r="B141" s="14" t="s">
        <v>3347</v>
      </c>
      <c r="C141" s="14" t="s">
        <v>3074</v>
      </c>
      <c r="D141" s="16">
        <v>45699</v>
      </c>
      <c r="E141" s="16">
        <v>45819</v>
      </c>
      <c r="F141" s="14" t="s">
        <v>3073</v>
      </c>
      <c r="G141" s="14" t="s">
        <v>3075</v>
      </c>
      <c r="H141" s="14" t="s">
        <v>3076</v>
      </c>
      <c r="I141" s="15">
        <v>606</v>
      </c>
      <c r="J141" s="77"/>
      <c r="K141" s="92"/>
    </row>
    <row r="142" spans="1:11" ht="20" x14ac:dyDescent="0.25">
      <c r="A142" s="14" t="s">
        <v>2997</v>
      </c>
      <c r="B142" s="14" t="s">
        <v>4138</v>
      </c>
      <c r="C142" s="14" t="s">
        <v>173</v>
      </c>
      <c r="D142" s="16">
        <v>45702</v>
      </c>
      <c r="E142" s="16">
        <v>45819</v>
      </c>
      <c r="F142" s="14" t="s">
        <v>3575</v>
      </c>
      <c r="G142" s="14"/>
      <c r="H142" s="14" t="s">
        <v>4684</v>
      </c>
      <c r="I142" s="15">
        <v>300</v>
      </c>
      <c r="J142" s="77"/>
      <c r="K142" s="92"/>
    </row>
    <row r="143" spans="1:11" ht="20" x14ac:dyDescent="0.25">
      <c r="A143" s="14" t="s">
        <v>2997</v>
      </c>
      <c r="B143" s="14" t="s">
        <v>3338</v>
      </c>
      <c r="C143" s="14" t="s">
        <v>3077</v>
      </c>
      <c r="D143" s="16">
        <v>45702</v>
      </c>
      <c r="E143" s="16">
        <v>45819</v>
      </c>
      <c r="F143" s="14" t="s">
        <v>3006</v>
      </c>
      <c r="G143" s="14" t="s">
        <v>3007</v>
      </c>
      <c r="H143" s="14" t="s">
        <v>3008</v>
      </c>
      <c r="I143" s="15">
        <v>10.25</v>
      </c>
      <c r="J143" s="77"/>
      <c r="K143" s="92"/>
    </row>
    <row r="144" spans="1:11" ht="20" x14ac:dyDescent="0.25">
      <c r="A144" s="14" t="s">
        <v>2997</v>
      </c>
      <c r="B144" s="14" t="s">
        <v>3354</v>
      </c>
      <c r="C144" s="14" t="s">
        <v>3078</v>
      </c>
      <c r="D144" s="16">
        <v>45705</v>
      </c>
      <c r="E144" s="16">
        <v>45819</v>
      </c>
      <c r="F144" s="14" t="s">
        <v>3079</v>
      </c>
      <c r="G144" s="14" t="s">
        <v>3080</v>
      </c>
      <c r="H144" s="14" t="s">
        <v>3081</v>
      </c>
      <c r="I144" s="15">
        <v>84.36</v>
      </c>
      <c r="J144" s="77"/>
      <c r="K144" s="92"/>
    </row>
    <row r="145" spans="1:11" ht="20" x14ac:dyDescent="0.25">
      <c r="A145" s="14" t="s">
        <v>2997</v>
      </c>
      <c r="B145" s="14" t="s">
        <v>4139</v>
      </c>
      <c r="C145" s="14" t="s">
        <v>3082</v>
      </c>
      <c r="D145" s="16">
        <v>45706</v>
      </c>
      <c r="E145" s="16">
        <v>45819</v>
      </c>
      <c r="F145" s="14" t="s">
        <v>3083</v>
      </c>
      <c r="G145" s="14"/>
      <c r="H145" s="14" t="s">
        <v>4691</v>
      </c>
      <c r="I145" s="15">
        <v>500</v>
      </c>
      <c r="J145" s="77"/>
      <c r="K145" s="92"/>
    </row>
    <row r="146" spans="1:11" ht="20" x14ac:dyDescent="0.25">
      <c r="A146" s="14" t="s">
        <v>2997</v>
      </c>
      <c r="B146" s="14" t="s">
        <v>3334</v>
      </c>
      <c r="C146" s="14" t="s">
        <v>3084</v>
      </c>
      <c r="D146" s="16">
        <v>45708</v>
      </c>
      <c r="E146" s="16">
        <v>45819</v>
      </c>
      <c r="F146" s="14" t="s">
        <v>3017</v>
      </c>
      <c r="G146" s="14" t="s">
        <v>3019</v>
      </c>
      <c r="H146" s="14" t="s">
        <v>3018</v>
      </c>
      <c r="I146" s="15">
        <v>30.75</v>
      </c>
      <c r="J146" s="77"/>
      <c r="K146" s="92"/>
    </row>
    <row r="147" spans="1:11" ht="20" x14ac:dyDescent="0.25">
      <c r="A147" s="14" t="s">
        <v>2997</v>
      </c>
      <c r="B147" s="14" t="s">
        <v>4140</v>
      </c>
      <c r="C147" s="14" t="s">
        <v>3085</v>
      </c>
      <c r="D147" s="16">
        <v>45708</v>
      </c>
      <c r="E147" s="16">
        <v>45819</v>
      </c>
      <c r="F147" s="14" t="s">
        <v>3030</v>
      </c>
      <c r="G147" s="14"/>
      <c r="H147" s="14" t="s">
        <v>4692</v>
      </c>
      <c r="I147" s="15">
        <v>140</v>
      </c>
      <c r="J147" s="77"/>
      <c r="K147" s="92"/>
    </row>
    <row r="148" spans="1:11" ht="20" x14ac:dyDescent="0.25">
      <c r="A148" s="14" t="s">
        <v>2997</v>
      </c>
      <c r="B148" s="14" t="s">
        <v>4141</v>
      </c>
      <c r="C148" s="14" t="s">
        <v>3086</v>
      </c>
      <c r="D148" s="16">
        <v>45708</v>
      </c>
      <c r="E148" s="16">
        <v>45819</v>
      </c>
      <c r="F148" s="14" t="s">
        <v>3088</v>
      </c>
      <c r="G148" s="14"/>
      <c r="H148" s="14" t="s">
        <v>4693</v>
      </c>
      <c r="I148" s="15">
        <v>133</v>
      </c>
      <c r="J148" s="77"/>
      <c r="K148" s="92"/>
    </row>
    <row r="149" spans="1:11" ht="20" x14ac:dyDescent="0.25">
      <c r="A149" s="14" t="s">
        <v>2997</v>
      </c>
      <c r="B149" s="14" t="s">
        <v>4142</v>
      </c>
      <c r="C149" s="14" t="s">
        <v>3089</v>
      </c>
      <c r="D149" s="16">
        <v>45708</v>
      </c>
      <c r="E149" s="16">
        <v>45819</v>
      </c>
      <c r="F149" s="14" t="s">
        <v>3088</v>
      </c>
      <c r="G149" s="14"/>
      <c r="H149" s="14" t="s">
        <v>4694</v>
      </c>
      <c r="I149" s="15">
        <v>88</v>
      </c>
      <c r="J149" s="77"/>
      <c r="K149" s="92"/>
    </row>
    <row r="150" spans="1:11" ht="20" x14ac:dyDescent="0.25">
      <c r="A150" s="14" t="s">
        <v>2997</v>
      </c>
      <c r="B150" s="14" t="s">
        <v>4143</v>
      </c>
      <c r="C150" s="14" t="s">
        <v>3090</v>
      </c>
      <c r="D150" s="16">
        <v>45708</v>
      </c>
      <c r="E150" s="16">
        <v>45819</v>
      </c>
      <c r="F150" s="14" t="s">
        <v>3088</v>
      </c>
      <c r="G150" s="14"/>
      <c r="H150" s="14" t="s">
        <v>4695</v>
      </c>
      <c r="I150" s="15">
        <v>205</v>
      </c>
      <c r="J150" s="77"/>
      <c r="K150" s="92"/>
    </row>
    <row r="151" spans="1:11" ht="20" x14ac:dyDescent="0.25">
      <c r="A151" s="14" t="s">
        <v>2997</v>
      </c>
      <c r="B151" s="14" t="s">
        <v>4144</v>
      </c>
      <c r="C151" s="14" t="s">
        <v>131</v>
      </c>
      <c r="D151" s="16">
        <v>45708</v>
      </c>
      <c r="E151" s="16">
        <v>45819</v>
      </c>
      <c r="F151" s="14" t="s">
        <v>3088</v>
      </c>
      <c r="G151" s="14"/>
      <c r="H151" s="14" t="s">
        <v>4696</v>
      </c>
      <c r="I151" s="15">
        <v>95</v>
      </c>
      <c r="J151" s="77"/>
      <c r="K151" s="92"/>
    </row>
    <row r="152" spans="1:11" ht="20" x14ac:dyDescent="0.25">
      <c r="A152" s="14" t="s">
        <v>2997</v>
      </c>
      <c r="B152" s="14" t="s">
        <v>4145</v>
      </c>
      <c r="C152" s="14" t="s">
        <v>3091</v>
      </c>
      <c r="D152" s="16">
        <v>45708</v>
      </c>
      <c r="E152" s="16">
        <v>45819</v>
      </c>
      <c r="F152" s="14" t="s">
        <v>3088</v>
      </c>
      <c r="G152" s="14"/>
      <c r="H152" s="14" t="s">
        <v>4697</v>
      </c>
      <c r="I152" s="15">
        <v>140</v>
      </c>
      <c r="J152" s="77"/>
      <c r="K152" s="92"/>
    </row>
    <row r="153" spans="1:11" ht="20" x14ac:dyDescent="0.25">
      <c r="A153" s="14" t="s">
        <v>2997</v>
      </c>
      <c r="B153" s="14" t="s">
        <v>4521</v>
      </c>
      <c r="C153" s="14" t="s">
        <v>3356</v>
      </c>
      <c r="D153" s="16">
        <v>45709</v>
      </c>
      <c r="E153" s="16">
        <v>45819</v>
      </c>
      <c r="F153" s="14" t="s">
        <v>3129</v>
      </c>
      <c r="G153" s="14"/>
      <c r="H153" s="14" t="s">
        <v>3093</v>
      </c>
      <c r="I153" s="15">
        <v>25.63</v>
      </c>
      <c r="J153" s="77"/>
      <c r="K153" s="92"/>
    </row>
    <row r="154" spans="1:11" ht="20" x14ac:dyDescent="0.25">
      <c r="A154" s="14" t="s">
        <v>2997</v>
      </c>
      <c r="B154" s="14" t="s">
        <v>4522</v>
      </c>
      <c r="C154" s="14" t="s">
        <v>3357</v>
      </c>
      <c r="D154" s="16">
        <v>45709</v>
      </c>
      <c r="E154" s="16">
        <v>45819</v>
      </c>
      <c r="F154" s="14" t="s">
        <v>3129</v>
      </c>
      <c r="G154" s="14"/>
      <c r="H154" s="14" t="s">
        <v>3093</v>
      </c>
      <c r="I154" s="15">
        <v>25.63</v>
      </c>
      <c r="J154" s="77"/>
      <c r="K154" s="92"/>
    </row>
    <row r="155" spans="1:11" ht="20" x14ac:dyDescent="0.25">
      <c r="A155" s="14" t="s">
        <v>2997</v>
      </c>
      <c r="B155" s="14" t="s">
        <v>4523</v>
      </c>
      <c r="C155" s="14" t="s">
        <v>3094</v>
      </c>
      <c r="D155" s="16">
        <v>45709</v>
      </c>
      <c r="E155" s="16">
        <v>45819</v>
      </c>
      <c r="F155" s="14" t="s">
        <v>3095</v>
      </c>
      <c r="G155" s="14" t="s">
        <v>3015</v>
      </c>
      <c r="H155" s="14" t="s">
        <v>3014</v>
      </c>
      <c r="I155" s="15">
        <v>100.47</v>
      </c>
      <c r="J155" s="77"/>
      <c r="K155" s="92"/>
    </row>
    <row r="156" spans="1:11" ht="20" x14ac:dyDescent="0.25">
      <c r="A156" s="14" t="s">
        <v>2997</v>
      </c>
      <c r="B156" s="14" t="s">
        <v>3350</v>
      </c>
      <c r="C156" s="14" t="s">
        <v>3096</v>
      </c>
      <c r="D156" s="16">
        <v>45709</v>
      </c>
      <c r="E156" s="16">
        <v>45819</v>
      </c>
      <c r="F156" s="14" t="s">
        <v>3097</v>
      </c>
      <c r="G156" s="14"/>
      <c r="H156" s="14" t="s">
        <v>3098</v>
      </c>
      <c r="I156" s="15">
        <v>2236</v>
      </c>
      <c r="J156" s="77"/>
      <c r="K156" s="92"/>
    </row>
    <row r="157" spans="1:11" ht="20" x14ac:dyDescent="0.25">
      <c r="A157" s="14" t="s">
        <v>2997</v>
      </c>
      <c r="B157" s="14" t="s">
        <v>3343</v>
      </c>
      <c r="C157" s="14" t="s">
        <v>3099</v>
      </c>
      <c r="D157" s="16">
        <v>45709</v>
      </c>
      <c r="E157" s="16">
        <v>45819</v>
      </c>
      <c r="F157" s="14" t="s">
        <v>3100</v>
      </c>
      <c r="G157" s="14" t="s">
        <v>3045</v>
      </c>
      <c r="H157" s="14" t="s">
        <v>3046</v>
      </c>
      <c r="I157" s="15">
        <v>239.57</v>
      </c>
      <c r="J157" s="77"/>
      <c r="K157" s="92"/>
    </row>
    <row r="158" spans="1:11" ht="20" x14ac:dyDescent="0.25">
      <c r="A158" s="14" t="s">
        <v>2997</v>
      </c>
      <c r="B158" s="14" t="s">
        <v>3344</v>
      </c>
      <c r="C158" s="14" t="s">
        <v>3104</v>
      </c>
      <c r="D158" s="16">
        <v>45709</v>
      </c>
      <c r="E158" s="16">
        <v>45819</v>
      </c>
      <c r="F158" s="14" t="s">
        <v>3100</v>
      </c>
      <c r="G158" s="14" t="s">
        <v>3101</v>
      </c>
      <c r="H158" s="14" t="s">
        <v>3046</v>
      </c>
      <c r="I158" s="15">
        <v>188.76</v>
      </c>
      <c r="J158" s="77"/>
      <c r="K158" s="92"/>
    </row>
    <row r="159" spans="1:11" ht="20" x14ac:dyDescent="0.25">
      <c r="A159" s="14" t="s">
        <v>2997</v>
      </c>
      <c r="B159" s="14" t="s">
        <v>3345</v>
      </c>
      <c r="C159" s="14" t="s">
        <v>3105</v>
      </c>
      <c r="D159" s="16">
        <v>45709</v>
      </c>
      <c r="E159" s="16">
        <v>45819</v>
      </c>
      <c r="F159" s="14" t="s">
        <v>3100</v>
      </c>
      <c r="G159" s="14" t="s">
        <v>3102</v>
      </c>
      <c r="H159" s="14" t="s">
        <v>3046</v>
      </c>
      <c r="I159" s="15">
        <v>199.18</v>
      </c>
      <c r="J159" s="77"/>
      <c r="K159" s="92"/>
    </row>
    <row r="160" spans="1:11" ht="20" x14ac:dyDescent="0.25">
      <c r="A160" s="14" t="s">
        <v>2997</v>
      </c>
      <c r="B160" s="14" t="s">
        <v>3346</v>
      </c>
      <c r="C160" s="14" t="s">
        <v>3106</v>
      </c>
      <c r="D160" s="16">
        <v>45709</v>
      </c>
      <c r="E160" s="16">
        <v>45819</v>
      </c>
      <c r="F160" s="14" t="s">
        <v>3100</v>
      </c>
      <c r="G160" s="14" t="s">
        <v>3103</v>
      </c>
      <c r="H160" s="14" t="s">
        <v>3046</v>
      </c>
      <c r="I160" s="15">
        <v>286.44</v>
      </c>
      <c r="J160" s="77"/>
      <c r="K160" s="92"/>
    </row>
    <row r="161" spans="1:11" ht="20" x14ac:dyDescent="0.25">
      <c r="A161" s="14" t="s">
        <v>2997</v>
      </c>
      <c r="B161" s="14" t="s">
        <v>3349</v>
      </c>
      <c r="C161" s="14" t="s">
        <v>3107</v>
      </c>
      <c r="D161" s="16">
        <v>45709</v>
      </c>
      <c r="E161" s="16">
        <v>45819</v>
      </c>
      <c r="F161" s="14" t="s">
        <v>3061</v>
      </c>
      <c r="G161" s="14" t="s">
        <v>3108</v>
      </c>
      <c r="H161" s="14" t="s">
        <v>3109</v>
      </c>
      <c r="I161" s="15">
        <v>500</v>
      </c>
      <c r="J161" s="77"/>
      <c r="K161" s="92"/>
    </row>
    <row r="162" spans="1:11" ht="20" x14ac:dyDescent="0.25">
      <c r="A162" s="14" t="s">
        <v>2997</v>
      </c>
      <c r="B162" s="14" t="s">
        <v>3333</v>
      </c>
      <c r="C162" s="14" t="s">
        <v>3047</v>
      </c>
      <c r="D162" s="16">
        <v>45709</v>
      </c>
      <c r="E162" s="16">
        <v>45819</v>
      </c>
      <c r="F162" s="14" t="s">
        <v>3061</v>
      </c>
      <c r="G162" s="14" t="s">
        <v>3111</v>
      </c>
      <c r="H162" s="14" t="s">
        <v>3110</v>
      </c>
      <c r="I162" s="15">
        <v>500</v>
      </c>
      <c r="J162" s="77"/>
      <c r="K162" s="92"/>
    </row>
    <row r="163" spans="1:11" ht="30" x14ac:dyDescent="0.25">
      <c r="A163" s="14" t="s">
        <v>2997</v>
      </c>
      <c r="B163" s="14" t="s">
        <v>3352</v>
      </c>
      <c r="C163" s="14" t="s">
        <v>3112</v>
      </c>
      <c r="D163" s="16">
        <v>45709</v>
      </c>
      <c r="E163" s="16">
        <v>45819</v>
      </c>
      <c r="F163" s="14" t="s">
        <v>3113</v>
      </c>
      <c r="G163" s="14" t="s">
        <v>3114</v>
      </c>
      <c r="H163" s="14" t="s">
        <v>3115</v>
      </c>
      <c r="I163" s="15">
        <v>908.65</v>
      </c>
      <c r="J163" s="77"/>
      <c r="K163" s="92"/>
    </row>
    <row r="164" spans="1:11" ht="20" x14ac:dyDescent="0.25">
      <c r="A164" s="14" t="s">
        <v>2997</v>
      </c>
      <c r="B164" s="14" t="s">
        <v>4146</v>
      </c>
      <c r="C164" s="14" t="s">
        <v>3116</v>
      </c>
      <c r="D164" s="16">
        <v>45709</v>
      </c>
      <c r="E164" s="16">
        <v>45819</v>
      </c>
      <c r="F164" s="14" t="s">
        <v>3088</v>
      </c>
      <c r="G164" s="14"/>
      <c r="H164" s="14" t="s">
        <v>4684</v>
      </c>
      <c r="I164" s="15">
        <v>395</v>
      </c>
      <c r="J164" s="77"/>
      <c r="K164" s="92"/>
    </row>
    <row r="165" spans="1:11" ht="20" x14ac:dyDescent="0.25">
      <c r="A165" s="14" t="s">
        <v>2997</v>
      </c>
      <c r="B165" s="14" t="s">
        <v>4147</v>
      </c>
      <c r="C165" s="14" t="s">
        <v>3117</v>
      </c>
      <c r="D165" s="16">
        <v>45709</v>
      </c>
      <c r="E165" s="16">
        <v>45819</v>
      </c>
      <c r="F165" s="14" t="s">
        <v>3118</v>
      </c>
      <c r="G165" s="14"/>
      <c r="H165" s="14" t="s">
        <v>4682</v>
      </c>
      <c r="I165" s="15">
        <v>232</v>
      </c>
      <c r="J165" s="77"/>
      <c r="K165" s="92"/>
    </row>
    <row r="166" spans="1:11" ht="20" x14ac:dyDescent="0.25">
      <c r="A166" s="14" t="s">
        <v>2997</v>
      </c>
      <c r="B166" s="14" t="s">
        <v>4148</v>
      </c>
      <c r="C166" s="14" t="s">
        <v>3119</v>
      </c>
      <c r="D166" s="16">
        <v>45709</v>
      </c>
      <c r="E166" s="16">
        <v>45819</v>
      </c>
      <c r="F166" s="14" t="s">
        <v>3118</v>
      </c>
      <c r="G166" s="14"/>
      <c r="H166" s="14" t="s">
        <v>4698</v>
      </c>
      <c r="I166" s="15">
        <v>110</v>
      </c>
      <c r="J166" s="77"/>
      <c r="K166" s="92"/>
    </row>
    <row r="167" spans="1:11" ht="20" x14ac:dyDescent="0.25">
      <c r="A167" s="14" t="s">
        <v>2997</v>
      </c>
      <c r="B167" s="14" t="s">
        <v>4149</v>
      </c>
      <c r="C167" s="14" t="s">
        <v>196</v>
      </c>
      <c r="D167" s="16">
        <v>45709</v>
      </c>
      <c r="E167" s="16">
        <v>45819</v>
      </c>
      <c r="F167" s="14" t="s">
        <v>3118</v>
      </c>
      <c r="G167" s="14"/>
      <c r="H167" s="14" t="s">
        <v>4686</v>
      </c>
      <c r="I167" s="15">
        <v>140</v>
      </c>
      <c r="J167" s="77"/>
      <c r="K167" s="92"/>
    </row>
    <row r="168" spans="1:11" ht="20" x14ac:dyDescent="0.25">
      <c r="A168" s="14" t="s">
        <v>2997</v>
      </c>
      <c r="B168" s="14" t="s">
        <v>4150</v>
      </c>
      <c r="C168" s="14" t="s">
        <v>3120</v>
      </c>
      <c r="D168" s="16">
        <v>45709</v>
      </c>
      <c r="E168" s="16">
        <v>45819</v>
      </c>
      <c r="F168" s="14" t="s">
        <v>3121</v>
      </c>
      <c r="G168" s="14"/>
      <c r="H168" s="14" t="s">
        <v>4680</v>
      </c>
      <c r="I168" s="15">
        <v>210</v>
      </c>
      <c r="J168" s="77"/>
      <c r="K168" s="92"/>
    </row>
    <row r="169" spans="1:11" ht="20" x14ac:dyDescent="0.25">
      <c r="A169" s="14" t="s">
        <v>2997</v>
      </c>
      <c r="B169" s="14" t="s">
        <v>4151</v>
      </c>
      <c r="C169" s="14" t="s">
        <v>3122</v>
      </c>
      <c r="D169" s="16">
        <v>45709</v>
      </c>
      <c r="E169" s="16">
        <v>45819</v>
      </c>
      <c r="F169" s="14" t="s">
        <v>3088</v>
      </c>
      <c r="G169" s="14"/>
      <c r="H169" s="14" t="s">
        <v>4681</v>
      </c>
      <c r="I169" s="15">
        <v>175</v>
      </c>
      <c r="J169" s="77"/>
      <c r="K169" s="92"/>
    </row>
    <row r="170" spans="1:11" ht="20" x14ac:dyDescent="0.25">
      <c r="A170" s="14" t="s">
        <v>2997</v>
      </c>
      <c r="B170" s="14" t="s">
        <v>4152</v>
      </c>
      <c r="C170" s="14" t="s">
        <v>3123</v>
      </c>
      <c r="D170" s="16">
        <v>45709</v>
      </c>
      <c r="E170" s="16">
        <v>45819</v>
      </c>
      <c r="F170" s="14" t="s">
        <v>3118</v>
      </c>
      <c r="G170" s="14"/>
      <c r="H170" s="14" t="s">
        <v>4699</v>
      </c>
      <c r="I170" s="15">
        <v>140</v>
      </c>
      <c r="J170" s="77"/>
      <c r="K170" s="92"/>
    </row>
    <row r="171" spans="1:11" ht="20" x14ac:dyDescent="0.25">
      <c r="A171" s="14" t="s">
        <v>2997</v>
      </c>
      <c r="B171" s="14" t="s">
        <v>4153</v>
      </c>
      <c r="C171" s="14" t="s">
        <v>3124</v>
      </c>
      <c r="D171" s="16">
        <v>45709</v>
      </c>
      <c r="E171" s="16">
        <v>45819</v>
      </c>
      <c r="F171" s="14" t="s">
        <v>3118</v>
      </c>
      <c r="G171" s="14"/>
      <c r="H171" s="14" t="s">
        <v>4683</v>
      </c>
      <c r="I171" s="15">
        <v>122</v>
      </c>
      <c r="J171" s="77"/>
      <c r="K171" s="92"/>
    </row>
    <row r="172" spans="1:11" ht="20" x14ac:dyDescent="0.25">
      <c r="A172" s="14" t="s">
        <v>2997</v>
      </c>
      <c r="B172" s="14" t="s">
        <v>4154</v>
      </c>
      <c r="C172" s="14" t="s">
        <v>3125</v>
      </c>
      <c r="D172" s="16">
        <v>45709</v>
      </c>
      <c r="E172" s="16">
        <v>45819</v>
      </c>
      <c r="F172" s="14" t="s">
        <v>3126</v>
      </c>
      <c r="G172" s="14"/>
      <c r="H172" s="14" t="s">
        <v>4700</v>
      </c>
      <c r="I172" s="15">
        <v>121</v>
      </c>
      <c r="J172" s="77"/>
      <c r="K172" s="92"/>
    </row>
    <row r="173" spans="1:11" ht="20" x14ac:dyDescent="0.25">
      <c r="A173" s="14" t="s">
        <v>2997</v>
      </c>
      <c r="B173" s="14" t="s">
        <v>4155</v>
      </c>
      <c r="C173" s="14" t="s">
        <v>3127</v>
      </c>
      <c r="D173" s="16">
        <v>45709</v>
      </c>
      <c r="E173" s="16">
        <v>45819</v>
      </c>
      <c r="F173" s="14" t="s">
        <v>3118</v>
      </c>
      <c r="G173" s="14"/>
      <c r="H173" s="14" t="s">
        <v>4701</v>
      </c>
      <c r="I173" s="15">
        <v>130</v>
      </c>
      <c r="J173" s="77"/>
      <c r="K173" s="92"/>
    </row>
    <row r="174" spans="1:11" ht="20" x14ac:dyDescent="0.25">
      <c r="A174" s="14" t="s">
        <v>2997</v>
      </c>
      <c r="B174" s="14" t="s">
        <v>4156</v>
      </c>
      <c r="C174" s="14" t="s">
        <v>150</v>
      </c>
      <c r="D174" s="16">
        <v>45709</v>
      </c>
      <c r="E174" s="16">
        <v>45819</v>
      </c>
      <c r="F174" s="14" t="s">
        <v>3118</v>
      </c>
      <c r="G174" s="14"/>
      <c r="H174" s="14" t="s">
        <v>4685</v>
      </c>
      <c r="I174" s="15">
        <v>110</v>
      </c>
      <c r="J174" s="77"/>
      <c r="K174" s="92"/>
    </row>
    <row r="175" spans="1:11" ht="20" x14ac:dyDescent="0.25">
      <c r="A175" s="14" t="s">
        <v>2997</v>
      </c>
      <c r="B175" s="14" t="s">
        <v>4157</v>
      </c>
      <c r="C175" s="14" t="s">
        <v>3128</v>
      </c>
      <c r="D175" s="16">
        <v>45709</v>
      </c>
      <c r="E175" s="16">
        <v>45819</v>
      </c>
      <c r="F175" s="14" t="s">
        <v>3083</v>
      </c>
      <c r="G175" s="14"/>
      <c r="H175" s="14" t="s">
        <v>4691</v>
      </c>
      <c r="I175" s="15">
        <v>325</v>
      </c>
      <c r="J175" s="77"/>
      <c r="K175" s="92"/>
    </row>
    <row r="176" spans="1:11" ht="20" x14ac:dyDescent="0.25">
      <c r="A176" s="14" t="s">
        <v>2997</v>
      </c>
      <c r="B176" s="14" t="s">
        <v>4524</v>
      </c>
      <c r="C176" s="14" t="s">
        <v>3358</v>
      </c>
      <c r="D176" s="16">
        <v>45712</v>
      </c>
      <c r="E176" s="16">
        <v>45819</v>
      </c>
      <c r="F176" s="14" t="s">
        <v>3129</v>
      </c>
      <c r="G176" s="14"/>
      <c r="H176" s="14" t="s">
        <v>3093</v>
      </c>
      <c r="I176" s="15">
        <v>25.59</v>
      </c>
      <c r="J176" s="77"/>
      <c r="K176" s="92"/>
    </row>
    <row r="177" spans="1:11" ht="20" x14ac:dyDescent="0.25">
      <c r="A177" s="14" t="s">
        <v>2997</v>
      </c>
      <c r="B177" s="14" t="s">
        <v>4525</v>
      </c>
      <c r="C177" s="14" t="s">
        <v>3359</v>
      </c>
      <c r="D177" s="16">
        <v>45712</v>
      </c>
      <c r="E177" s="16">
        <v>45819</v>
      </c>
      <c r="F177" s="14" t="s">
        <v>3130</v>
      </c>
      <c r="G177" s="14"/>
      <c r="H177" s="14" t="s">
        <v>3093</v>
      </c>
      <c r="I177" s="15">
        <v>76.760000000000005</v>
      </c>
      <c r="J177" s="77"/>
      <c r="K177" s="92"/>
    </row>
    <row r="178" spans="1:11" ht="20" x14ac:dyDescent="0.25">
      <c r="A178" s="14" t="s">
        <v>2997</v>
      </c>
      <c r="B178" s="14" t="s">
        <v>4526</v>
      </c>
      <c r="C178" s="14" t="s">
        <v>3360</v>
      </c>
      <c r="D178" s="16">
        <v>45712</v>
      </c>
      <c r="E178" s="16">
        <v>45819</v>
      </c>
      <c r="F178" s="14" t="s">
        <v>3092</v>
      </c>
      <c r="G178" s="14"/>
      <c r="H178" s="14" t="s">
        <v>3093</v>
      </c>
      <c r="I178" s="15">
        <v>51.17</v>
      </c>
      <c r="J178" s="77"/>
      <c r="K178" s="92"/>
    </row>
    <row r="179" spans="1:11" ht="20" x14ac:dyDescent="0.25">
      <c r="A179" s="14" t="s">
        <v>2997</v>
      </c>
      <c r="B179" s="14" t="s">
        <v>4527</v>
      </c>
      <c r="C179" s="14" t="s">
        <v>3361</v>
      </c>
      <c r="D179" s="16">
        <v>45712</v>
      </c>
      <c r="E179" s="16">
        <v>45819</v>
      </c>
      <c r="F179" s="14" t="s">
        <v>3092</v>
      </c>
      <c r="G179" s="14"/>
      <c r="H179" s="14" t="s">
        <v>3093</v>
      </c>
      <c r="I179" s="15">
        <v>51.17</v>
      </c>
      <c r="J179" s="77"/>
      <c r="K179" s="92"/>
    </row>
    <row r="180" spans="1:11" ht="20" x14ac:dyDescent="0.25">
      <c r="A180" s="14" t="s">
        <v>2997</v>
      </c>
      <c r="B180" s="14" t="s">
        <v>3348</v>
      </c>
      <c r="C180" s="14" t="s">
        <v>3131</v>
      </c>
      <c r="D180" s="16">
        <v>45714</v>
      </c>
      <c r="E180" s="16">
        <v>45819</v>
      </c>
      <c r="F180" s="14" t="s">
        <v>3132</v>
      </c>
      <c r="G180" s="14" t="s">
        <v>3133</v>
      </c>
      <c r="H180" s="14" t="s">
        <v>3134</v>
      </c>
      <c r="I180" s="15">
        <v>1722</v>
      </c>
      <c r="J180" s="77"/>
      <c r="K180" s="92"/>
    </row>
    <row r="181" spans="1:11" ht="20" x14ac:dyDescent="0.25">
      <c r="A181" s="14" t="s">
        <v>2997</v>
      </c>
      <c r="B181" s="14" t="s">
        <v>4158</v>
      </c>
      <c r="C181" s="14" t="s">
        <v>3135</v>
      </c>
      <c r="D181" s="16">
        <v>45715</v>
      </c>
      <c r="E181" s="16">
        <v>45819</v>
      </c>
      <c r="F181" s="14" t="s">
        <v>3067</v>
      </c>
      <c r="G181" s="14"/>
      <c r="H181" s="14" t="s">
        <v>4690</v>
      </c>
      <c r="I181" s="15">
        <v>277.5</v>
      </c>
      <c r="J181" s="77"/>
      <c r="K181" s="92"/>
    </row>
    <row r="182" spans="1:11" ht="20" x14ac:dyDescent="0.25">
      <c r="A182" s="14" t="s">
        <v>2997</v>
      </c>
      <c r="B182" s="14" t="s">
        <v>4159</v>
      </c>
      <c r="C182" s="14" t="s">
        <v>3136</v>
      </c>
      <c r="D182" s="16">
        <v>45715</v>
      </c>
      <c r="E182" s="16">
        <v>45819</v>
      </c>
      <c r="F182" s="14" t="s">
        <v>3137</v>
      </c>
      <c r="G182" s="14"/>
      <c r="H182" s="14" t="s">
        <v>4678</v>
      </c>
      <c r="I182" s="15">
        <v>450</v>
      </c>
      <c r="J182" s="77"/>
      <c r="K182" s="92"/>
    </row>
    <row r="183" spans="1:11" ht="20" x14ac:dyDescent="0.25">
      <c r="A183" s="14" t="s">
        <v>2997</v>
      </c>
      <c r="B183" s="14" t="s">
        <v>4160</v>
      </c>
      <c r="C183" s="14" t="s">
        <v>288</v>
      </c>
      <c r="D183" s="16">
        <v>45716</v>
      </c>
      <c r="E183" s="16">
        <v>45819</v>
      </c>
      <c r="F183" s="14" t="s">
        <v>3139</v>
      </c>
      <c r="G183" s="14"/>
      <c r="H183" s="14" t="s">
        <v>4702</v>
      </c>
      <c r="I183" s="15">
        <v>380</v>
      </c>
      <c r="J183" s="77"/>
      <c r="K183" s="92"/>
    </row>
    <row r="184" spans="1:11" ht="20" x14ac:dyDescent="0.25">
      <c r="A184" s="14" t="s">
        <v>2997</v>
      </c>
      <c r="B184" s="14" t="s">
        <v>3351</v>
      </c>
      <c r="C184" s="14" t="s">
        <v>3138</v>
      </c>
      <c r="D184" s="16">
        <v>45716</v>
      </c>
      <c r="E184" s="16">
        <v>45819</v>
      </c>
      <c r="F184" s="14" t="s">
        <v>3140</v>
      </c>
      <c r="G184" s="14" t="s">
        <v>3142</v>
      </c>
      <c r="H184" s="14" t="s">
        <v>3141</v>
      </c>
      <c r="I184" s="15">
        <v>642</v>
      </c>
      <c r="J184" s="77"/>
      <c r="K184" s="92"/>
    </row>
    <row r="185" spans="1:11" ht="30" x14ac:dyDescent="0.25">
      <c r="A185" s="14" t="s">
        <v>2997</v>
      </c>
      <c r="B185" s="14" t="s">
        <v>4528</v>
      </c>
      <c r="C185" s="14" t="s">
        <v>3143</v>
      </c>
      <c r="D185" s="16">
        <v>45719</v>
      </c>
      <c r="E185" s="16">
        <v>45819</v>
      </c>
      <c r="F185" s="14" t="s">
        <v>4117</v>
      </c>
      <c r="G185" s="14" t="s">
        <v>3054</v>
      </c>
      <c r="H185" s="14" t="s">
        <v>3053</v>
      </c>
      <c r="I185" s="15">
        <v>1735</v>
      </c>
      <c r="J185" s="77"/>
      <c r="K185" s="92"/>
    </row>
    <row r="186" spans="1:11" ht="20" x14ac:dyDescent="0.25">
      <c r="A186" s="14" t="s">
        <v>2997</v>
      </c>
      <c r="B186" s="14" t="s">
        <v>4529</v>
      </c>
      <c r="C186" s="14" t="s">
        <v>3144</v>
      </c>
      <c r="D186" s="16">
        <v>45719</v>
      </c>
      <c r="E186" s="16">
        <v>45819</v>
      </c>
      <c r="F186" s="14" t="s">
        <v>4114</v>
      </c>
      <c r="G186" s="14" t="s">
        <v>3048</v>
      </c>
      <c r="H186" s="14" t="s">
        <v>3049</v>
      </c>
      <c r="I186" s="15">
        <v>640</v>
      </c>
      <c r="J186" s="77"/>
      <c r="K186" s="92"/>
    </row>
    <row r="187" spans="1:11" ht="20" x14ac:dyDescent="0.25">
      <c r="A187" s="14" t="s">
        <v>2997</v>
      </c>
      <c r="B187" s="14" t="s">
        <v>4530</v>
      </c>
      <c r="C187" s="14" t="s">
        <v>3145</v>
      </c>
      <c r="D187" s="16">
        <v>45721</v>
      </c>
      <c r="E187" s="16">
        <v>45819</v>
      </c>
      <c r="F187" s="14" t="s">
        <v>4092</v>
      </c>
      <c r="G187" s="14" t="s">
        <v>3050</v>
      </c>
      <c r="H187" s="14" t="s">
        <v>3051</v>
      </c>
      <c r="I187" s="15">
        <v>1761.5</v>
      </c>
      <c r="J187" s="77"/>
      <c r="K187" s="92"/>
    </row>
    <row r="188" spans="1:11" ht="20" x14ac:dyDescent="0.25">
      <c r="A188" s="14" t="s">
        <v>2997</v>
      </c>
      <c r="B188" s="14" t="s">
        <v>4531</v>
      </c>
      <c r="C188" s="14" t="s">
        <v>3401</v>
      </c>
      <c r="D188" s="16">
        <v>45726</v>
      </c>
      <c r="E188" s="16">
        <v>45819</v>
      </c>
      <c r="F188" s="14" t="s">
        <v>2998</v>
      </c>
      <c r="G188" s="14" t="s">
        <v>2999</v>
      </c>
      <c r="H188" s="14" t="s">
        <v>3000</v>
      </c>
      <c r="I188" s="15">
        <v>97.3</v>
      </c>
      <c r="J188" s="77"/>
      <c r="K188" s="92"/>
    </row>
    <row r="189" spans="1:11" ht="30" x14ac:dyDescent="0.25">
      <c r="A189" s="14" t="s">
        <v>2997</v>
      </c>
      <c r="B189" s="14" t="s">
        <v>4532</v>
      </c>
      <c r="C189" s="14" t="s">
        <v>3146</v>
      </c>
      <c r="D189" s="16">
        <v>45726</v>
      </c>
      <c r="E189" s="16">
        <v>45819</v>
      </c>
      <c r="F189" s="14" t="s">
        <v>3147</v>
      </c>
      <c r="G189" s="14" t="s">
        <v>3148</v>
      </c>
      <c r="H189" s="14" t="s">
        <v>3149</v>
      </c>
      <c r="I189" s="15">
        <v>385</v>
      </c>
      <c r="J189" s="77"/>
      <c r="K189" s="92"/>
    </row>
    <row r="190" spans="1:11" ht="40" x14ac:dyDescent="0.25">
      <c r="A190" s="14" t="s">
        <v>2997</v>
      </c>
      <c r="B190" s="14" t="s">
        <v>4533</v>
      </c>
      <c r="C190" s="14" t="s">
        <v>3144</v>
      </c>
      <c r="D190" s="16">
        <v>45726</v>
      </c>
      <c r="E190" s="16">
        <v>45819</v>
      </c>
      <c r="F190" s="14" t="s">
        <v>4102</v>
      </c>
      <c r="G190" s="14" t="s">
        <v>3056</v>
      </c>
      <c r="H190" s="14" t="s">
        <v>3057</v>
      </c>
      <c r="I190" s="15">
        <v>1649</v>
      </c>
      <c r="J190" s="77"/>
      <c r="K190" s="92"/>
    </row>
    <row r="191" spans="1:11" ht="20" x14ac:dyDescent="0.25">
      <c r="A191" s="14" t="s">
        <v>2997</v>
      </c>
      <c r="B191" s="14" t="s">
        <v>4534</v>
      </c>
      <c r="C191" s="14" t="s">
        <v>3150</v>
      </c>
      <c r="D191" s="16">
        <v>45726</v>
      </c>
      <c r="E191" s="16">
        <v>45819</v>
      </c>
      <c r="F191" s="14" t="s">
        <v>3154</v>
      </c>
      <c r="G191" s="14" t="s">
        <v>3103</v>
      </c>
      <c r="H191" s="14" t="s">
        <v>3046</v>
      </c>
      <c r="I191" s="15">
        <v>188.76</v>
      </c>
      <c r="J191" s="77"/>
      <c r="K191" s="92"/>
    </row>
    <row r="192" spans="1:11" ht="20" x14ac:dyDescent="0.25">
      <c r="A192" s="14" t="s">
        <v>2997</v>
      </c>
      <c r="B192" s="14" t="s">
        <v>4535</v>
      </c>
      <c r="C192" s="14" t="s">
        <v>3151</v>
      </c>
      <c r="D192" s="16">
        <v>45726</v>
      </c>
      <c r="E192" s="16">
        <v>45819</v>
      </c>
      <c r="F192" s="14" t="s">
        <v>3154</v>
      </c>
      <c r="G192" s="14" t="s">
        <v>3103</v>
      </c>
      <c r="H192" s="14" t="s">
        <v>3046</v>
      </c>
      <c r="I192" s="15">
        <v>286.44</v>
      </c>
      <c r="J192" s="77"/>
      <c r="K192" s="92"/>
    </row>
    <row r="193" spans="1:11" ht="20" x14ac:dyDescent="0.25">
      <c r="A193" s="14" t="s">
        <v>2997</v>
      </c>
      <c r="B193" s="14" t="s">
        <v>4536</v>
      </c>
      <c r="C193" s="14" t="s">
        <v>3152</v>
      </c>
      <c r="D193" s="16">
        <v>45726</v>
      </c>
      <c r="E193" s="16">
        <v>45819</v>
      </c>
      <c r="F193" s="14" t="s">
        <v>3154</v>
      </c>
      <c r="G193" s="14" t="s">
        <v>3103</v>
      </c>
      <c r="H193" s="14" t="s">
        <v>3046</v>
      </c>
      <c r="I193" s="15">
        <v>239.57</v>
      </c>
      <c r="J193" s="77"/>
      <c r="K193" s="92"/>
    </row>
    <row r="194" spans="1:11" ht="20" x14ac:dyDescent="0.25">
      <c r="A194" s="14" t="s">
        <v>2997</v>
      </c>
      <c r="B194" s="14" t="s">
        <v>4537</v>
      </c>
      <c r="C194" s="14" t="s">
        <v>3153</v>
      </c>
      <c r="D194" s="16">
        <v>45726</v>
      </c>
      <c r="E194" s="16">
        <v>45819</v>
      </c>
      <c r="F194" s="14" t="s">
        <v>3154</v>
      </c>
      <c r="G194" s="14" t="s">
        <v>3103</v>
      </c>
      <c r="H194" s="14" t="s">
        <v>3046</v>
      </c>
      <c r="I194" s="15">
        <v>199.18</v>
      </c>
      <c r="J194" s="77"/>
      <c r="K194" s="92"/>
    </row>
    <row r="195" spans="1:11" ht="20" x14ac:dyDescent="0.25">
      <c r="A195" s="14" t="s">
        <v>2997</v>
      </c>
      <c r="B195" s="14" t="s">
        <v>4847</v>
      </c>
      <c r="C195" s="14" t="s">
        <v>3156</v>
      </c>
      <c r="D195" s="16">
        <v>45726</v>
      </c>
      <c r="E195" s="16">
        <v>45819</v>
      </c>
      <c r="F195" s="14" t="s">
        <v>3155</v>
      </c>
      <c r="G195" s="14" t="s">
        <v>3003</v>
      </c>
      <c r="H195" s="14" t="s">
        <v>3004</v>
      </c>
      <c r="I195" s="15">
        <v>199.18</v>
      </c>
      <c r="J195" s="77"/>
      <c r="K195" s="92"/>
    </row>
    <row r="196" spans="1:11" ht="20" x14ac:dyDescent="0.25">
      <c r="A196" s="14" t="s">
        <v>2997</v>
      </c>
      <c r="B196" s="14" t="s">
        <v>4848</v>
      </c>
      <c r="C196" s="14" t="s">
        <v>3157</v>
      </c>
      <c r="D196" s="16">
        <v>45726</v>
      </c>
      <c r="E196" s="16">
        <v>45819</v>
      </c>
      <c r="F196" s="14" t="s">
        <v>3158</v>
      </c>
      <c r="G196" s="14" t="s">
        <v>3015</v>
      </c>
      <c r="H196" s="14" t="s">
        <v>3014</v>
      </c>
      <c r="I196" s="15">
        <v>17.59</v>
      </c>
      <c r="J196" s="77"/>
      <c r="K196" s="92"/>
    </row>
    <row r="197" spans="1:11" ht="30" x14ac:dyDescent="0.25">
      <c r="A197" s="14" t="s">
        <v>2997</v>
      </c>
      <c r="B197" s="14" t="s">
        <v>4846</v>
      </c>
      <c r="C197" s="14" t="s">
        <v>4849</v>
      </c>
      <c r="D197" s="16">
        <v>45728</v>
      </c>
      <c r="E197" s="16">
        <v>45819</v>
      </c>
      <c r="F197" s="14" t="s">
        <v>4858</v>
      </c>
      <c r="G197" s="14"/>
      <c r="H197" s="14" t="s">
        <v>3159</v>
      </c>
      <c r="I197" s="15">
        <v>2003.91</v>
      </c>
      <c r="J197" s="77"/>
      <c r="K197" s="92"/>
    </row>
    <row r="198" spans="1:11" ht="20" x14ac:dyDescent="0.25">
      <c r="A198" s="14" t="s">
        <v>2997</v>
      </c>
      <c r="B198" s="14" t="s">
        <v>4538</v>
      </c>
      <c r="C198" s="14" t="s">
        <v>3160</v>
      </c>
      <c r="D198" s="16">
        <v>45728</v>
      </c>
      <c r="E198" s="16">
        <v>45819</v>
      </c>
      <c r="F198" s="14" t="s">
        <v>3161</v>
      </c>
      <c r="G198" s="14" t="s">
        <v>3023</v>
      </c>
      <c r="H198" s="14" t="s">
        <v>3022</v>
      </c>
      <c r="I198" s="15">
        <v>100</v>
      </c>
      <c r="J198" s="77"/>
      <c r="K198" s="92"/>
    </row>
    <row r="199" spans="1:11" ht="20" x14ac:dyDescent="0.25">
      <c r="A199" s="14" t="s">
        <v>2997</v>
      </c>
      <c r="B199" s="14" t="s">
        <v>4163</v>
      </c>
      <c r="C199" s="14" t="s">
        <v>3162</v>
      </c>
      <c r="D199" s="16">
        <v>45728</v>
      </c>
      <c r="E199" s="16">
        <v>45819</v>
      </c>
      <c r="F199" s="14" t="s">
        <v>3163</v>
      </c>
      <c r="G199" s="14"/>
      <c r="H199" s="14" t="s">
        <v>4691</v>
      </c>
      <c r="I199" s="15">
        <v>235</v>
      </c>
      <c r="J199" s="77"/>
      <c r="K199" s="92"/>
    </row>
    <row r="200" spans="1:11" ht="20" x14ac:dyDescent="0.25">
      <c r="A200" s="14" t="s">
        <v>2997</v>
      </c>
      <c r="B200" s="14" t="s">
        <v>4539</v>
      </c>
      <c r="C200" s="14" t="s">
        <v>3164</v>
      </c>
      <c r="D200" s="16">
        <v>45730</v>
      </c>
      <c r="E200" s="16">
        <v>45819</v>
      </c>
      <c r="F200" s="14" t="s">
        <v>3006</v>
      </c>
      <c r="G200" s="14" t="s">
        <v>3007</v>
      </c>
      <c r="H200" s="14" t="s">
        <v>3008</v>
      </c>
      <c r="I200" s="15">
        <v>10.25</v>
      </c>
      <c r="J200" s="77"/>
      <c r="K200" s="92"/>
    </row>
    <row r="201" spans="1:11" ht="20" x14ac:dyDescent="0.25">
      <c r="A201" s="14" t="s">
        <v>2997</v>
      </c>
      <c r="B201" s="14" t="s">
        <v>4834</v>
      </c>
      <c r="C201" s="14" t="s">
        <v>4835</v>
      </c>
      <c r="D201" s="16">
        <v>45733</v>
      </c>
      <c r="E201" s="16">
        <v>45819</v>
      </c>
      <c r="F201" s="14" t="s">
        <v>3165</v>
      </c>
      <c r="G201" s="14"/>
      <c r="H201" s="14" t="s">
        <v>3166</v>
      </c>
      <c r="I201" s="15">
        <v>390</v>
      </c>
      <c r="J201" s="77"/>
      <c r="K201" s="92"/>
    </row>
    <row r="202" spans="1:11" ht="20" x14ac:dyDescent="0.25">
      <c r="A202" s="14" t="s">
        <v>2997</v>
      </c>
      <c r="B202" s="14" t="s">
        <v>4161</v>
      </c>
      <c r="C202" s="14" t="s">
        <v>3167</v>
      </c>
      <c r="D202" s="16">
        <v>45734</v>
      </c>
      <c r="E202" s="16">
        <v>45819</v>
      </c>
      <c r="F202" s="14" t="s">
        <v>3168</v>
      </c>
      <c r="G202" s="14"/>
      <c r="H202" s="14" t="s">
        <v>4703</v>
      </c>
      <c r="I202" s="15">
        <v>42</v>
      </c>
      <c r="J202" s="77"/>
      <c r="K202" s="92"/>
    </row>
    <row r="203" spans="1:11" ht="20" x14ac:dyDescent="0.25">
      <c r="A203" s="14" t="s">
        <v>2997</v>
      </c>
      <c r="B203" s="14" t="s">
        <v>4540</v>
      </c>
      <c r="C203" s="14" t="s">
        <v>3169</v>
      </c>
      <c r="D203" s="16">
        <v>45736</v>
      </c>
      <c r="E203" s="16">
        <v>45819</v>
      </c>
      <c r="F203" s="14" t="s">
        <v>3170</v>
      </c>
      <c r="G203" s="14" t="s">
        <v>3059</v>
      </c>
      <c r="H203" s="14" t="s">
        <v>3060</v>
      </c>
      <c r="I203" s="15">
        <v>370</v>
      </c>
      <c r="J203" s="77"/>
      <c r="K203" s="92"/>
    </row>
    <row r="204" spans="1:11" ht="20" x14ac:dyDescent="0.25">
      <c r="A204" s="14" t="s">
        <v>2997</v>
      </c>
      <c r="B204" s="14" t="s">
        <v>4541</v>
      </c>
      <c r="C204" s="14" t="s">
        <v>3171</v>
      </c>
      <c r="D204" s="16">
        <v>45736</v>
      </c>
      <c r="E204" s="16">
        <v>45819</v>
      </c>
      <c r="F204" s="14" t="s">
        <v>4674</v>
      </c>
      <c r="G204" s="14" t="s">
        <v>3172</v>
      </c>
      <c r="H204" s="14" t="s">
        <v>3173</v>
      </c>
      <c r="I204" s="15">
        <v>15</v>
      </c>
      <c r="J204" s="77"/>
      <c r="K204" s="92"/>
    </row>
    <row r="205" spans="1:11" ht="20" x14ac:dyDescent="0.25">
      <c r="A205" s="14" t="s">
        <v>2997</v>
      </c>
      <c r="B205" s="14" t="s">
        <v>3335</v>
      </c>
      <c r="C205" s="14" t="s">
        <v>3174</v>
      </c>
      <c r="D205" s="16">
        <v>45736</v>
      </c>
      <c r="E205" s="16">
        <v>45819</v>
      </c>
      <c r="F205" s="14" t="s">
        <v>3175</v>
      </c>
      <c r="G205" s="14" t="s">
        <v>3176</v>
      </c>
      <c r="H205" s="14" t="s">
        <v>3177</v>
      </c>
      <c r="I205" s="15">
        <v>960</v>
      </c>
      <c r="J205" s="77"/>
      <c r="K205" s="92"/>
    </row>
    <row r="206" spans="1:11" ht="20" x14ac:dyDescent="0.25">
      <c r="A206" s="14" t="s">
        <v>2997</v>
      </c>
      <c r="B206" s="14" t="s">
        <v>4167</v>
      </c>
      <c r="C206" s="14" t="s">
        <v>3178</v>
      </c>
      <c r="D206" s="16">
        <v>45736</v>
      </c>
      <c r="E206" s="16">
        <v>45819</v>
      </c>
      <c r="F206" s="14" t="s">
        <v>3180</v>
      </c>
      <c r="G206" s="14"/>
      <c r="H206" s="14" t="s">
        <v>4682</v>
      </c>
      <c r="I206" s="15">
        <v>258</v>
      </c>
      <c r="J206" s="77"/>
      <c r="K206" s="92"/>
    </row>
    <row r="207" spans="1:11" ht="20" x14ac:dyDescent="0.25">
      <c r="A207" s="14" t="s">
        <v>2997</v>
      </c>
      <c r="B207" s="14" t="s">
        <v>4168</v>
      </c>
      <c r="C207" s="14" t="s">
        <v>3179</v>
      </c>
      <c r="D207" s="16">
        <v>45736</v>
      </c>
      <c r="E207" s="16">
        <v>45819</v>
      </c>
      <c r="F207" s="14" t="s">
        <v>3180</v>
      </c>
      <c r="G207" s="14"/>
      <c r="H207" s="14" t="s">
        <v>4683</v>
      </c>
      <c r="I207" s="15">
        <v>444</v>
      </c>
      <c r="J207" s="77"/>
      <c r="K207" s="92"/>
    </row>
    <row r="208" spans="1:11" ht="20" x14ac:dyDescent="0.25">
      <c r="A208" s="14" t="s">
        <v>2997</v>
      </c>
      <c r="B208" s="14" t="s">
        <v>4542</v>
      </c>
      <c r="C208" s="14" t="s">
        <v>3181</v>
      </c>
      <c r="D208" s="16">
        <v>45740</v>
      </c>
      <c r="E208" s="16">
        <v>45819</v>
      </c>
      <c r="F208" s="14" t="s">
        <v>3017</v>
      </c>
      <c r="G208" s="14" t="s">
        <v>3019</v>
      </c>
      <c r="H208" s="14" t="s">
        <v>3018</v>
      </c>
      <c r="I208" s="15">
        <v>30.75</v>
      </c>
      <c r="J208" s="77"/>
      <c r="K208" s="92"/>
    </row>
    <row r="209" spans="1:11" ht="20" x14ac:dyDescent="0.25">
      <c r="A209" s="14" t="s">
        <v>2997</v>
      </c>
      <c r="B209" s="14" t="s">
        <v>4169</v>
      </c>
      <c r="C209" s="14" t="s">
        <v>3182</v>
      </c>
      <c r="D209" s="16">
        <v>45740</v>
      </c>
      <c r="E209" s="16">
        <v>45819</v>
      </c>
      <c r="F209" s="14" t="s">
        <v>3137</v>
      </c>
      <c r="G209" s="14"/>
      <c r="H209" s="14" t="s">
        <v>4678</v>
      </c>
      <c r="I209" s="15">
        <v>450</v>
      </c>
      <c r="J209" s="77"/>
      <c r="K209" s="92"/>
    </row>
    <row r="210" spans="1:11" ht="20" x14ac:dyDescent="0.25">
      <c r="A210" s="14" t="s">
        <v>2997</v>
      </c>
      <c r="B210" s="14" t="s">
        <v>4170</v>
      </c>
      <c r="C210" s="14" t="s">
        <v>3183</v>
      </c>
      <c r="D210" s="16">
        <v>45740</v>
      </c>
      <c r="E210" s="16">
        <v>45819</v>
      </c>
      <c r="F210" s="14" t="s">
        <v>3186</v>
      </c>
      <c r="G210" s="14"/>
      <c r="H210" s="14" t="s">
        <v>4680</v>
      </c>
      <c r="I210" s="15">
        <v>300</v>
      </c>
      <c r="J210" s="77"/>
      <c r="K210" s="92"/>
    </row>
    <row r="211" spans="1:11" ht="20" x14ac:dyDescent="0.25">
      <c r="A211" s="14" t="s">
        <v>2997</v>
      </c>
      <c r="B211" s="14" t="s">
        <v>4171</v>
      </c>
      <c r="C211" s="14" t="s">
        <v>3184</v>
      </c>
      <c r="D211" s="16">
        <v>45740</v>
      </c>
      <c r="E211" s="16">
        <v>45819</v>
      </c>
      <c r="F211" s="14" t="s">
        <v>3187</v>
      </c>
      <c r="G211" s="14"/>
      <c r="H211" s="14" t="s">
        <v>4699</v>
      </c>
      <c r="I211" s="15">
        <v>45</v>
      </c>
      <c r="J211" s="77"/>
      <c r="K211" s="92"/>
    </row>
    <row r="212" spans="1:11" ht="20" x14ac:dyDescent="0.25">
      <c r="A212" s="14" t="s">
        <v>2997</v>
      </c>
      <c r="B212" s="14" t="s">
        <v>4172</v>
      </c>
      <c r="C212" s="14" t="s">
        <v>3185</v>
      </c>
      <c r="D212" s="16">
        <v>45740</v>
      </c>
      <c r="E212" s="16">
        <v>45819</v>
      </c>
      <c r="F212" s="14" t="s">
        <v>3189</v>
      </c>
      <c r="G212" s="14"/>
      <c r="H212" s="14" t="s">
        <v>4684</v>
      </c>
      <c r="I212" s="15">
        <v>315</v>
      </c>
      <c r="J212" s="77"/>
      <c r="K212" s="92"/>
    </row>
    <row r="213" spans="1:11" ht="20" x14ac:dyDescent="0.25">
      <c r="A213" s="14" t="s">
        <v>2997</v>
      </c>
      <c r="B213" s="14" t="s">
        <v>4173</v>
      </c>
      <c r="C213" s="14" t="s">
        <v>3188</v>
      </c>
      <c r="D213" s="16">
        <v>45740</v>
      </c>
      <c r="E213" s="16">
        <v>45819</v>
      </c>
      <c r="F213" s="14" t="s">
        <v>3187</v>
      </c>
      <c r="G213" s="14"/>
      <c r="H213" s="14" t="s">
        <v>4704</v>
      </c>
      <c r="I213" s="15">
        <v>45</v>
      </c>
      <c r="J213" s="77"/>
      <c r="K213" s="92"/>
    </row>
    <row r="214" spans="1:11" ht="20" x14ac:dyDescent="0.25">
      <c r="A214" s="14" t="s">
        <v>2997</v>
      </c>
      <c r="B214" s="14" t="s">
        <v>4174</v>
      </c>
      <c r="C214" s="14" t="s">
        <v>3190</v>
      </c>
      <c r="D214" s="16">
        <v>45740</v>
      </c>
      <c r="E214" s="16">
        <v>45819</v>
      </c>
      <c r="F214" s="14" t="s">
        <v>3202</v>
      </c>
      <c r="G214" s="14"/>
      <c r="H214" s="14" t="s">
        <v>4681</v>
      </c>
      <c r="I214" s="15">
        <v>25</v>
      </c>
      <c r="J214" s="77"/>
      <c r="K214" s="92"/>
    </row>
    <row r="215" spans="1:11" ht="20" x14ac:dyDescent="0.25">
      <c r="A215" s="14" t="s">
        <v>2997</v>
      </c>
      <c r="B215" s="14" t="s">
        <v>4175</v>
      </c>
      <c r="C215" s="14" t="s">
        <v>3191</v>
      </c>
      <c r="D215" s="16">
        <v>45740</v>
      </c>
      <c r="E215" s="16">
        <v>45819</v>
      </c>
      <c r="F215" s="14" t="s">
        <v>3203</v>
      </c>
      <c r="G215" s="14"/>
      <c r="H215" s="14" t="s">
        <v>4705</v>
      </c>
      <c r="I215" s="15">
        <v>295</v>
      </c>
      <c r="J215" s="77"/>
      <c r="K215" s="92"/>
    </row>
    <row r="216" spans="1:11" ht="20" x14ac:dyDescent="0.25">
      <c r="A216" s="14" t="s">
        <v>2997</v>
      </c>
      <c r="B216" s="14" t="s">
        <v>4162</v>
      </c>
      <c r="C216" s="14" t="s">
        <v>3192</v>
      </c>
      <c r="D216" s="16">
        <v>45740</v>
      </c>
      <c r="E216" s="16">
        <v>45819</v>
      </c>
      <c r="F216" s="14" t="s">
        <v>3204</v>
      </c>
      <c r="G216" s="14"/>
      <c r="H216" s="14" t="s">
        <v>4706</v>
      </c>
      <c r="I216" s="15">
        <v>130</v>
      </c>
      <c r="J216" s="77"/>
      <c r="K216" s="92"/>
    </row>
    <row r="217" spans="1:11" ht="20" x14ac:dyDescent="0.25">
      <c r="A217" s="14" t="s">
        <v>2997</v>
      </c>
      <c r="B217" s="14" t="s">
        <v>4176</v>
      </c>
      <c r="C217" s="14" t="s">
        <v>3193</v>
      </c>
      <c r="D217" s="16">
        <v>45740</v>
      </c>
      <c r="E217" s="16">
        <v>45819</v>
      </c>
      <c r="F217" s="14" t="s">
        <v>3205</v>
      </c>
      <c r="G217" s="14"/>
      <c r="H217" s="14" t="s">
        <v>4707</v>
      </c>
      <c r="I217" s="15">
        <v>129</v>
      </c>
      <c r="J217" s="77"/>
      <c r="K217" s="92"/>
    </row>
    <row r="218" spans="1:11" ht="20" x14ac:dyDescent="0.25">
      <c r="A218" s="14" t="s">
        <v>2997</v>
      </c>
      <c r="B218" s="14" t="s">
        <v>4177</v>
      </c>
      <c r="C218" s="14" t="s">
        <v>3194</v>
      </c>
      <c r="D218" s="16">
        <v>45740</v>
      </c>
      <c r="E218" s="16">
        <v>45819</v>
      </c>
      <c r="F218" s="14" t="s">
        <v>3206</v>
      </c>
      <c r="G218" s="14"/>
      <c r="H218" s="14" t="s">
        <v>4708</v>
      </c>
      <c r="I218" s="15">
        <v>50</v>
      </c>
      <c r="J218" s="77"/>
      <c r="K218" s="92"/>
    </row>
    <row r="219" spans="1:11" ht="20" x14ac:dyDescent="0.25">
      <c r="A219" s="14" t="s">
        <v>2997</v>
      </c>
      <c r="B219" s="14" t="s">
        <v>4178</v>
      </c>
      <c r="C219" s="14" t="s">
        <v>3195</v>
      </c>
      <c r="D219" s="16">
        <v>45740</v>
      </c>
      <c r="E219" s="16">
        <v>45819</v>
      </c>
      <c r="F219" s="14" t="s">
        <v>3207</v>
      </c>
      <c r="G219" s="14"/>
      <c r="H219" s="14" t="s">
        <v>4709</v>
      </c>
      <c r="I219" s="15">
        <v>146</v>
      </c>
      <c r="J219" s="77"/>
      <c r="K219" s="92"/>
    </row>
    <row r="220" spans="1:11" ht="20" x14ac:dyDescent="0.25">
      <c r="A220" s="14" t="s">
        <v>2997</v>
      </c>
      <c r="B220" s="14" t="s">
        <v>4179</v>
      </c>
      <c r="C220" s="14" t="s">
        <v>3196</v>
      </c>
      <c r="D220" s="16">
        <v>45740</v>
      </c>
      <c r="E220" s="16">
        <v>45819</v>
      </c>
      <c r="F220" s="14" t="s">
        <v>3208</v>
      </c>
      <c r="G220" s="14"/>
      <c r="H220" s="14" t="s">
        <v>4692</v>
      </c>
      <c r="I220" s="15">
        <v>113</v>
      </c>
      <c r="J220" s="77"/>
      <c r="K220" s="92"/>
    </row>
    <row r="221" spans="1:11" ht="20" x14ac:dyDescent="0.25">
      <c r="A221" s="14" t="s">
        <v>2997</v>
      </c>
      <c r="B221" s="14" t="s">
        <v>4180</v>
      </c>
      <c r="C221" s="14" t="s">
        <v>3197</v>
      </c>
      <c r="D221" s="16">
        <v>45740</v>
      </c>
      <c r="E221" s="16">
        <v>45819</v>
      </c>
      <c r="F221" s="14" t="s">
        <v>3209</v>
      </c>
      <c r="G221" s="14"/>
      <c r="H221" s="14" t="s">
        <v>4700</v>
      </c>
      <c r="I221" s="15">
        <v>50</v>
      </c>
      <c r="J221" s="77"/>
      <c r="K221" s="92"/>
    </row>
    <row r="222" spans="1:11" ht="20" x14ac:dyDescent="0.25">
      <c r="A222" s="14" t="s">
        <v>2997</v>
      </c>
      <c r="B222" s="14" t="s">
        <v>4181</v>
      </c>
      <c r="C222" s="14" t="s">
        <v>3198</v>
      </c>
      <c r="D222" s="16">
        <v>45740</v>
      </c>
      <c r="E222" s="16">
        <v>45819</v>
      </c>
      <c r="F222" s="14" t="s">
        <v>3210</v>
      </c>
      <c r="G222" s="14"/>
      <c r="H222" s="14" t="s">
        <v>4710</v>
      </c>
      <c r="I222" s="15">
        <v>198</v>
      </c>
      <c r="J222" s="77"/>
      <c r="K222" s="92"/>
    </row>
    <row r="223" spans="1:11" ht="20" x14ac:dyDescent="0.25">
      <c r="A223" s="14" t="s">
        <v>2997</v>
      </c>
      <c r="B223" s="14" t="s">
        <v>4182</v>
      </c>
      <c r="C223" s="14" t="s">
        <v>3199</v>
      </c>
      <c r="D223" s="16">
        <v>45740</v>
      </c>
      <c r="E223" s="16">
        <v>45819</v>
      </c>
      <c r="F223" s="14" t="s">
        <v>3211</v>
      </c>
      <c r="G223" s="14"/>
      <c r="H223" s="14" t="s">
        <v>4687</v>
      </c>
      <c r="I223" s="15">
        <v>50</v>
      </c>
      <c r="J223" s="77"/>
      <c r="K223" s="92"/>
    </row>
    <row r="224" spans="1:11" ht="20" x14ac:dyDescent="0.25">
      <c r="A224" s="14" t="s">
        <v>2997</v>
      </c>
      <c r="B224" s="14" t="s">
        <v>4183</v>
      </c>
      <c r="C224" s="14" t="s">
        <v>3200</v>
      </c>
      <c r="D224" s="16">
        <v>45740</v>
      </c>
      <c r="E224" s="16">
        <v>45819</v>
      </c>
      <c r="F224" s="14" t="s">
        <v>3211</v>
      </c>
      <c r="G224" s="14"/>
      <c r="H224" s="14" t="s">
        <v>4701</v>
      </c>
      <c r="I224" s="15">
        <v>50</v>
      </c>
      <c r="J224" s="77"/>
      <c r="K224" s="92"/>
    </row>
    <row r="225" spans="1:11" ht="20" x14ac:dyDescent="0.25">
      <c r="A225" s="14" t="s">
        <v>2997</v>
      </c>
      <c r="B225" s="14" t="s">
        <v>4165</v>
      </c>
      <c r="C225" s="14" t="s">
        <v>3201</v>
      </c>
      <c r="D225" s="16">
        <v>45740</v>
      </c>
      <c r="E225" s="16">
        <v>45819</v>
      </c>
      <c r="F225" s="14" t="s">
        <v>3210</v>
      </c>
      <c r="G225" s="14"/>
      <c r="H225" s="14" t="s">
        <v>4688</v>
      </c>
      <c r="I225" s="15">
        <v>124</v>
      </c>
      <c r="J225" s="77"/>
      <c r="K225" s="92"/>
    </row>
    <row r="226" spans="1:11" ht="20" x14ac:dyDescent="0.25">
      <c r="A226" s="14" t="s">
        <v>2997</v>
      </c>
      <c r="B226" s="14" t="s">
        <v>4184</v>
      </c>
      <c r="C226" s="14" t="s">
        <v>3212</v>
      </c>
      <c r="D226" s="16">
        <v>45740</v>
      </c>
      <c r="E226" s="16">
        <v>45819</v>
      </c>
      <c r="F226" s="14" t="s">
        <v>3213</v>
      </c>
      <c r="G226" s="14"/>
      <c r="H226" s="14" t="s">
        <v>4689</v>
      </c>
      <c r="I226" s="15">
        <v>89</v>
      </c>
      <c r="J226" s="77"/>
      <c r="K226" s="92"/>
    </row>
    <row r="227" spans="1:11" ht="20" x14ac:dyDescent="0.25">
      <c r="A227" s="14" t="s">
        <v>2997</v>
      </c>
      <c r="B227" s="14" t="s">
        <v>4543</v>
      </c>
      <c r="C227" s="14" t="s">
        <v>3214</v>
      </c>
      <c r="D227" s="16">
        <v>45740</v>
      </c>
      <c r="E227" s="16">
        <v>45819</v>
      </c>
      <c r="F227" s="14" t="s">
        <v>3215</v>
      </c>
      <c r="G227" s="14" t="s">
        <v>3217</v>
      </c>
      <c r="H227" s="14" t="s">
        <v>3216</v>
      </c>
      <c r="I227" s="15">
        <v>6.81</v>
      </c>
      <c r="J227" s="77"/>
      <c r="K227" s="92"/>
    </row>
    <row r="228" spans="1:11" ht="30" x14ac:dyDescent="0.25">
      <c r="A228" s="14" t="s">
        <v>2997</v>
      </c>
      <c r="B228" s="14" t="s">
        <v>4544</v>
      </c>
      <c r="C228" s="14" t="s">
        <v>3218</v>
      </c>
      <c r="D228" s="16">
        <v>45740</v>
      </c>
      <c r="E228" s="16">
        <v>45819</v>
      </c>
      <c r="F228" s="14" t="s">
        <v>3219</v>
      </c>
      <c r="G228" s="14" t="s">
        <v>3220</v>
      </c>
      <c r="H228" s="14" t="s">
        <v>3221</v>
      </c>
      <c r="I228" s="15">
        <v>255.24</v>
      </c>
      <c r="J228" s="77"/>
      <c r="K228" s="92"/>
    </row>
    <row r="229" spans="1:11" ht="20" x14ac:dyDescent="0.25">
      <c r="A229" s="14" t="s">
        <v>2997</v>
      </c>
      <c r="B229" s="14" t="s">
        <v>4545</v>
      </c>
      <c r="C229" s="14" t="s">
        <v>3222</v>
      </c>
      <c r="D229" s="16">
        <v>45740</v>
      </c>
      <c r="E229" s="16">
        <v>45819</v>
      </c>
      <c r="F229" s="14" t="s">
        <v>3223</v>
      </c>
      <c r="G229" s="14" t="s">
        <v>3225</v>
      </c>
      <c r="H229" s="14" t="s">
        <v>3224</v>
      </c>
      <c r="I229" s="15">
        <v>191.88</v>
      </c>
      <c r="J229" s="77"/>
      <c r="K229" s="92"/>
    </row>
    <row r="230" spans="1:11" ht="20" x14ac:dyDescent="0.25">
      <c r="A230" s="14" t="s">
        <v>2997</v>
      </c>
      <c r="B230" s="14" t="s">
        <v>4546</v>
      </c>
      <c r="C230" s="14" t="s">
        <v>3226</v>
      </c>
      <c r="D230" s="16">
        <v>45740</v>
      </c>
      <c r="E230" s="16">
        <v>45819</v>
      </c>
      <c r="F230" s="14" t="s">
        <v>3227</v>
      </c>
      <c r="G230" s="14" t="s">
        <v>3228</v>
      </c>
      <c r="H230" s="14" t="s">
        <v>3229</v>
      </c>
      <c r="I230" s="15">
        <v>900</v>
      </c>
      <c r="J230" s="77"/>
      <c r="K230" s="92"/>
    </row>
    <row r="231" spans="1:11" ht="20" x14ac:dyDescent="0.25">
      <c r="A231" s="14" t="s">
        <v>2997</v>
      </c>
      <c r="B231" s="14" t="s">
        <v>4185</v>
      </c>
      <c r="C231" s="14" t="s">
        <v>3230</v>
      </c>
      <c r="D231" s="16">
        <v>45741</v>
      </c>
      <c r="E231" s="16">
        <v>45819</v>
      </c>
      <c r="F231" s="14" t="s">
        <v>3168</v>
      </c>
      <c r="G231" s="14"/>
      <c r="H231" s="14" t="s">
        <v>4711</v>
      </c>
      <c r="I231" s="15">
        <v>42</v>
      </c>
      <c r="J231" s="77"/>
      <c r="K231" s="92"/>
    </row>
    <row r="232" spans="1:11" ht="20" x14ac:dyDescent="0.25">
      <c r="A232" s="14" t="s">
        <v>2997</v>
      </c>
      <c r="B232" s="14" t="s">
        <v>4186</v>
      </c>
      <c r="C232" s="14" t="s">
        <v>3231</v>
      </c>
      <c r="D232" s="16">
        <v>45741</v>
      </c>
      <c r="E232" s="16">
        <v>45819</v>
      </c>
      <c r="F232" s="14" t="s">
        <v>3168</v>
      </c>
      <c r="G232" s="14"/>
      <c r="H232" s="14" t="s">
        <v>4712</v>
      </c>
      <c r="I232" s="15">
        <v>42</v>
      </c>
      <c r="J232" s="77"/>
      <c r="K232" s="92"/>
    </row>
    <row r="233" spans="1:11" ht="20" x14ac:dyDescent="0.25">
      <c r="A233" s="14" t="s">
        <v>2997</v>
      </c>
      <c r="B233" s="14" t="s">
        <v>4547</v>
      </c>
      <c r="C233" s="14" t="s">
        <v>3232</v>
      </c>
      <c r="D233" s="16">
        <v>45741</v>
      </c>
      <c r="E233" s="16">
        <v>45819</v>
      </c>
      <c r="F233" s="14" t="s">
        <v>3233</v>
      </c>
      <c r="G233" s="14" t="s">
        <v>3234</v>
      </c>
      <c r="H233" s="14" t="s">
        <v>3235</v>
      </c>
      <c r="I233" s="15">
        <v>740</v>
      </c>
      <c r="J233" s="77"/>
      <c r="K233" s="92"/>
    </row>
    <row r="234" spans="1:11" ht="20" x14ac:dyDescent="0.25">
      <c r="A234" s="14" t="s">
        <v>2997</v>
      </c>
      <c r="B234" s="14" t="s">
        <v>4187</v>
      </c>
      <c r="C234" s="14" t="s">
        <v>3236</v>
      </c>
      <c r="D234" s="16">
        <v>45741</v>
      </c>
      <c r="E234" s="16">
        <v>45819</v>
      </c>
      <c r="F234" s="14" t="s">
        <v>3237</v>
      </c>
      <c r="G234" s="14"/>
      <c r="H234" s="14" t="s">
        <v>3087</v>
      </c>
      <c r="I234" s="15">
        <v>81</v>
      </c>
      <c r="J234" s="77"/>
      <c r="K234" s="92"/>
    </row>
    <row r="235" spans="1:11" ht="30" x14ac:dyDescent="0.25">
      <c r="A235" s="14" t="s">
        <v>2997</v>
      </c>
      <c r="B235" s="14" t="s">
        <v>3353</v>
      </c>
      <c r="C235" s="14" t="s">
        <v>3238</v>
      </c>
      <c r="D235" s="16">
        <v>45741</v>
      </c>
      <c r="E235" s="16">
        <v>45819</v>
      </c>
      <c r="F235" s="14" t="s">
        <v>3239</v>
      </c>
      <c r="G235" s="14" t="s">
        <v>3064</v>
      </c>
      <c r="H235" s="14" t="s">
        <v>3065</v>
      </c>
      <c r="I235" s="15">
        <v>811.8</v>
      </c>
      <c r="J235" s="77"/>
      <c r="K235" s="92"/>
    </row>
    <row r="236" spans="1:11" ht="20" x14ac:dyDescent="0.25">
      <c r="A236" s="14" t="s">
        <v>2997</v>
      </c>
      <c r="B236" s="14" t="s">
        <v>4188</v>
      </c>
      <c r="C236" s="14" t="s">
        <v>3240</v>
      </c>
      <c r="D236" s="16">
        <v>45741</v>
      </c>
      <c r="E236" s="16">
        <v>45819</v>
      </c>
      <c r="F236" s="14" t="s">
        <v>3187</v>
      </c>
      <c r="G236" s="14"/>
      <c r="H236" s="14" t="s">
        <v>4696</v>
      </c>
      <c r="I236" s="15">
        <v>45</v>
      </c>
      <c r="J236" s="77"/>
      <c r="K236" s="92"/>
    </row>
    <row r="237" spans="1:11" ht="20" x14ac:dyDescent="0.25">
      <c r="A237" s="14" t="s">
        <v>2997</v>
      </c>
      <c r="B237" s="14" t="s">
        <v>4189</v>
      </c>
      <c r="C237" s="14" t="s">
        <v>3241</v>
      </c>
      <c r="D237" s="16">
        <v>45741</v>
      </c>
      <c r="E237" s="16">
        <v>45819</v>
      </c>
      <c r="F237" s="14" t="s">
        <v>3242</v>
      </c>
      <c r="G237" s="14"/>
      <c r="H237" s="14" t="s">
        <v>4713</v>
      </c>
      <c r="I237" s="15">
        <v>33</v>
      </c>
      <c r="J237" s="77"/>
      <c r="K237" s="92"/>
    </row>
    <row r="238" spans="1:11" ht="30" x14ac:dyDescent="0.25">
      <c r="A238" s="14" t="s">
        <v>2997</v>
      </c>
      <c r="B238" s="14" t="s">
        <v>4548</v>
      </c>
      <c r="C238" s="14" t="s">
        <v>3243</v>
      </c>
      <c r="D238" s="16">
        <v>45742</v>
      </c>
      <c r="E238" s="16">
        <v>45819</v>
      </c>
      <c r="F238" s="14" t="s">
        <v>3244</v>
      </c>
      <c r="G238" s="14" t="s">
        <v>3217</v>
      </c>
      <c r="H238" s="14" t="s">
        <v>3216</v>
      </c>
      <c r="I238" s="15">
        <v>68.14</v>
      </c>
      <c r="J238" s="77"/>
      <c r="K238" s="92"/>
    </row>
    <row r="239" spans="1:11" ht="20" x14ac:dyDescent="0.25">
      <c r="A239" s="14" t="s">
        <v>2997</v>
      </c>
      <c r="B239" s="14" t="s">
        <v>4190</v>
      </c>
      <c r="C239" s="14" t="s">
        <v>3245</v>
      </c>
      <c r="D239" s="16">
        <v>45743</v>
      </c>
      <c r="E239" s="16">
        <v>45819</v>
      </c>
      <c r="F239" s="14" t="s">
        <v>3067</v>
      </c>
      <c r="G239" s="14"/>
      <c r="H239" s="14" t="s">
        <v>4690</v>
      </c>
      <c r="I239" s="15">
        <v>277.5</v>
      </c>
      <c r="J239" s="77"/>
      <c r="K239" s="92"/>
    </row>
    <row r="240" spans="1:11" ht="20" x14ac:dyDescent="0.25">
      <c r="A240" s="14" t="s">
        <v>2997</v>
      </c>
      <c r="B240" s="14" t="s">
        <v>4191</v>
      </c>
      <c r="C240" s="14" t="s">
        <v>3246</v>
      </c>
      <c r="D240" s="16">
        <v>45743</v>
      </c>
      <c r="E240" s="16">
        <v>45819</v>
      </c>
      <c r="F240" s="14" t="s">
        <v>3247</v>
      </c>
      <c r="G240" s="14"/>
      <c r="H240" s="14" t="s">
        <v>4714</v>
      </c>
      <c r="I240" s="15">
        <v>80</v>
      </c>
      <c r="J240" s="77"/>
      <c r="K240" s="92"/>
    </row>
    <row r="241" spans="1:11" ht="20" x14ac:dyDescent="0.25">
      <c r="A241" s="14" t="s">
        <v>2997</v>
      </c>
      <c r="B241" s="14" t="s">
        <v>4192</v>
      </c>
      <c r="C241" s="14" t="s">
        <v>3248</v>
      </c>
      <c r="D241" s="16">
        <v>45743</v>
      </c>
      <c r="E241" s="16">
        <v>45819</v>
      </c>
      <c r="F241" s="14" t="s">
        <v>3163</v>
      </c>
      <c r="G241" s="14"/>
      <c r="H241" s="14" t="s">
        <v>4691</v>
      </c>
      <c r="I241" s="15">
        <v>475</v>
      </c>
      <c r="J241" s="77"/>
      <c r="K241" s="92"/>
    </row>
    <row r="242" spans="1:11" ht="20" x14ac:dyDescent="0.25">
      <c r="A242" s="14" t="s">
        <v>2997</v>
      </c>
      <c r="B242" s="14" t="s">
        <v>4549</v>
      </c>
      <c r="C242" s="14" t="s">
        <v>3249</v>
      </c>
      <c r="D242" s="16">
        <v>45744</v>
      </c>
      <c r="E242" s="16">
        <v>45819</v>
      </c>
      <c r="F242" s="14" t="s">
        <v>3250</v>
      </c>
      <c r="G242" s="14" t="s">
        <v>3252</v>
      </c>
      <c r="H242" s="14" t="s">
        <v>3251</v>
      </c>
      <c r="I242" s="15">
        <v>150</v>
      </c>
      <c r="J242" s="77"/>
      <c r="K242" s="92"/>
    </row>
    <row r="243" spans="1:11" ht="20" x14ac:dyDescent="0.25">
      <c r="A243" s="14" t="s">
        <v>2997</v>
      </c>
      <c r="B243" s="14" t="s">
        <v>4550</v>
      </c>
      <c r="C243" s="14" t="s">
        <v>3253</v>
      </c>
      <c r="D243" s="16">
        <v>45747</v>
      </c>
      <c r="E243" s="16">
        <v>45819</v>
      </c>
      <c r="F243" s="14" t="s">
        <v>3254</v>
      </c>
      <c r="G243" s="14" t="s">
        <v>3012</v>
      </c>
      <c r="H243" s="14" t="s">
        <v>3011</v>
      </c>
      <c r="I243" s="15">
        <v>500</v>
      </c>
      <c r="J243" s="77"/>
      <c r="K243" s="92"/>
    </row>
    <row r="244" spans="1:11" ht="20" x14ac:dyDescent="0.25">
      <c r="A244" s="14" t="s">
        <v>2997</v>
      </c>
      <c r="B244" s="14" t="s">
        <v>4193</v>
      </c>
      <c r="C244" s="14" t="s">
        <v>3255</v>
      </c>
      <c r="D244" s="16">
        <v>45747</v>
      </c>
      <c r="E244" s="16">
        <v>45819</v>
      </c>
      <c r="F244" s="14" t="s">
        <v>3264</v>
      </c>
      <c r="G244" s="14"/>
      <c r="H244" s="14" t="s">
        <v>4680</v>
      </c>
      <c r="I244" s="15">
        <v>225</v>
      </c>
      <c r="J244" s="77"/>
      <c r="K244" s="92"/>
    </row>
    <row r="245" spans="1:11" ht="20" x14ac:dyDescent="0.25">
      <c r="A245" s="14" t="s">
        <v>2997</v>
      </c>
      <c r="B245" s="14" t="s">
        <v>4194</v>
      </c>
      <c r="C245" s="14" t="s">
        <v>3256</v>
      </c>
      <c r="D245" s="16">
        <v>45747</v>
      </c>
      <c r="E245" s="16">
        <v>45819</v>
      </c>
      <c r="F245" s="14" t="s">
        <v>3265</v>
      </c>
      <c r="G245" s="14"/>
      <c r="H245" s="14" t="s">
        <v>4715</v>
      </c>
      <c r="I245" s="15">
        <v>93</v>
      </c>
      <c r="J245" s="77"/>
      <c r="K245" s="92"/>
    </row>
    <row r="246" spans="1:11" ht="20" x14ac:dyDescent="0.25">
      <c r="A246" s="14" t="s">
        <v>2997</v>
      </c>
      <c r="B246" s="14" t="s">
        <v>4195</v>
      </c>
      <c r="C246" s="14" t="s">
        <v>3257</v>
      </c>
      <c r="D246" s="16">
        <v>45747</v>
      </c>
      <c r="E246" s="16">
        <v>45819</v>
      </c>
      <c r="F246" s="14" t="s">
        <v>3266</v>
      </c>
      <c r="G246" s="14"/>
      <c r="H246" s="14" t="s">
        <v>4705</v>
      </c>
      <c r="I246" s="15">
        <v>140</v>
      </c>
      <c r="J246" s="77"/>
      <c r="K246" s="92"/>
    </row>
    <row r="247" spans="1:11" ht="20" x14ac:dyDescent="0.25">
      <c r="A247" s="14" t="s">
        <v>2997</v>
      </c>
      <c r="B247" s="14" t="s">
        <v>4196</v>
      </c>
      <c r="C247" s="14" t="s">
        <v>3258</v>
      </c>
      <c r="D247" s="16">
        <v>45747</v>
      </c>
      <c r="E247" s="16">
        <v>45819</v>
      </c>
      <c r="F247" s="14" t="s">
        <v>3267</v>
      </c>
      <c r="G247" s="14"/>
      <c r="H247" s="14" t="s">
        <v>4695</v>
      </c>
      <c r="I247" s="15">
        <v>65</v>
      </c>
      <c r="J247" s="77"/>
      <c r="K247" s="92"/>
    </row>
    <row r="248" spans="1:11" ht="20" x14ac:dyDescent="0.25">
      <c r="A248" s="14" t="s">
        <v>2997</v>
      </c>
      <c r="B248" s="14" t="s">
        <v>4197</v>
      </c>
      <c r="C248" s="14" t="s">
        <v>3259</v>
      </c>
      <c r="D248" s="16">
        <v>45747</v>
      </c>
      <c r="E248" s="16">
        <v>45819</v>
      </c>
      <c r="F248" s="14" t="s">
        <v>3268</v>
      </c>
      <c r="G248" s="14"/>
      <c r="H248" s="14" t="s">
        <v>4708</v>
      </c>
      <c r="I248" s="15">
        <v>109</v>
      </c>
      <c r="J248" s="77"/>
      <c r="K248" s="92"/>
    </row>
    <row r="249" spans="1:11" ht="20" x14ac:dyDescent="0.25">
      <c r="A249" s="14" t="s">
        <v>2997</v>
      </c>
      <c r="B249" s="14" t="s">
        <v>4198</v>
      </c>
      <c r="C249" s="14" t="s">
        <v>3260</v>
      </c>
      <c r="D249" s="16">
        <v>45747</v>
      </c>
      <c r="E249" s="16">
        <v>45819</v>
      </c>
      <c r="F249" s="14" t="s">
        <v>3269</v>
      </c>
      <c r="G249" s="14"/>
      <c r="H249" s="14" t="s">
        <v>4716</v>
      </c>
      <c r="I249" s="15">
        <v>288</v>
      </c>
      <c r="J249" s="77"/>
      <c r="K249" s="92"/>
    </row>
    <row r="250" spans="1:11" ht="20" x14ac:dyDescent="0.25">
      <c r="A250" s="14" t="s">
        <v>2997</v>
      </c>
      <c r="B250" s="14" t="s">
        <v>4199</v>
      </c>
      <c r="C250" s="14" t="s">
        <v>3261</v>
      </c>
      <c r="D250" s="16">
        <v>45747</v>
      </c>
      <c r="E250" s="16">
        <v>45819</v>
      </c>
      <c r="F250" s="14" t="s">
        <v>3270</v>
      </c>
      <c r="G250" s="14"/>
      <c r="H250" s="14" t="s">
        <v>4700</v>
      </c>
      <c r="I250" s="15">
        <v>89.5</v>
      </c>
      <c r="J250" s="77"/>
      <c r="K250" s="92"/>
    </row>
    <row r="251" spans="1:11" ht="20" x14ac:dyDescent="0.25">
      <c r="A251" s="14" t="s">
        <v>2997</v>
      </c>
      <c r="B251" s="14" t="s">
        <v>4200</v>
      </c>
      <c r="C251" s="14" t="s">
        <v>3262</v>
      </c>
      <c r="D251" s="16">
        <v>45747</v>
      </c>
      <c r="E251" s="16">
        <v>45819</v>
      </c>
      <c r="F251" s="14" t="s">
        <v>3271</v>
      </c>
      <c r="G251" s="14"/>
      <c r="H251" s="14" t="s">
        <v>4710</v>
      </c>
      <c r="I251" s="15">
        <v>150</v>
      </c>
      <c r="J251" s="77"/>
      <c r="K251" s="92"/>
    </row>
    <row r="252" spans="1:11" ht="20" x14ac:dyDescent="0.25">
      <c r="A252" s="14" t="s">
        <v>2997</v>
      </c>
      <c r="B252" s="14" t="s">
        <v>4551</v>
      </c>
      <c r="C252" s="14" t="s">
        <v>3272</v>
      </c>
      <c r="D252" s="16">
        <v>45747</v>
      </c>
      <c r="E252" s="16">
        <v>45819</v>
      </c>
      <c r="F252" s="14" t="s">
        <v>3273</v>
      </c>
      <c r="G252" s="14" t="s">
        <v>3148</v>
      </c>
      <c r="H252" s="14" t="s">
        <v>3149</v>
      </c>
      <c r="I252" s="15">
        <v>210</v>
      </c>
      <c r="J252" s="77"/>
      <c r="K252" s="92"/>
    </row>
    <row r="253" spans="1:11" ht="20" x14ac:dyDescent="0.25">
      <c r="A253" s="14" t="s">
        <v>2997</v>
      </c>
      <c r="B253" s="14" t="s">
        <v>4552</v>
      </c>
      <c r="C253" s="14" t="s">
        <v>3274</v>
      </c>
      <c r="D253" s="16">
        <v>45747</v>
      </c>
      <c r="E253" s="16">
        <v>45819</v>
      </c>
      <c r="F253" s="14" t="s">
        <v>3275</v>
      </c>
      <c r="G253" s="14" t="s">
        <v>3277</v>
      </c>
      <c r="H253" s="14" t="s">
        <v>3276</v>
      </c>
      <c r="I253" s="15">
        <v>300</v>
      </c>
      <c r="J253" s="77"/>
      <c r="K253" s="92"/>
    </row>
    <row r="254" spans="1:11" ht="20" x14ac:dyDescent="0.25">
      <c r="A254" s="14" t="s">
        <v>2997</v>
      </c>
      <c r="B254" s="14" t="s">
        <v>4553</v>
      </c>
      <c r="C254" s="14" t="s">
        <v>3020</v>
      </c>
      <c r="D254" s="16">
        <v>45747</v>
      </c>
      <c r="E254" s="16">
        <v>45819</v>
      </c>
      <c r="F254" s="14" t="s">
        <v>3278</v>
      </c>
      <c r="G254" s="14" t="s">
        <v>3108</v>
      </c>
      <c r="H254" s="14" t="s">
        <v>3109</v>
      </c>
      <c r="I254" s="15">
        <v>500</v>
      </c>
      <c r="J254" s="77"/>
      <c r="K254" s="92"/>
    </row>
    <row r="255" spans="1:11" ht="20" x14ac:dyDescent="0.25">
      <c r="A255" s="14" t="s">
        <v>2997</v>
      </c>
      <c r="B255" s="14" t="s">
        <v>4554</v>
      </c>
      <c r="C255" s="14" t="s">
        <v>3279</v>
      </c>
      <c r="D255" s="16">
        <v>45748</v>
      </c>
      <c r="E255" s="16">
        <v>45819</v>
      </c>
      <c r="F255" s="14" t="s">
        <v>3280</v>
      </c>
      <c r="G255" s="14" t="s">
        <v>3059</v>
      </c>
      <c r="H255" s="14" t="s">
        <v>3060</v>
      </c>
      <c r="I255" s="15">
        <v>300</v>
      </c>
      <c r="J255" s="77"/>
      <c r="K255" s="92"/>
    </row>
    <row r="256" spans="1:11" ht="40" x14ac:dyDescent="0.25">
      <c r="A256" s="14" t="s">
        <v>2997</v>
      </c>
      <c r="B256" s="14" t="s">
        <v>4555</v>
      </c>
      <c r="C256" s="14" t="s">
        <v>3281</v>
      </c>
      <c r="D256" s="16">
        <v>45748</v>
      </c>
      <c r="E256" s="16">
        <v>45819</v>
      </c>
      <c r="F256" s="14" t="s">
        <v>4100</v>
      </c>
      <c r="G256" s="14" t="s">
        <v>3056</v>
      </c>
      <c r="H256" s="14" t="s">
        <v>3057</v>
      </c>
      <c r="I256" s="15">
        <v>1600</v>
      </c>
      <c r="J256" s="77"/>
      <c r="K256" s="92"/>
    </row>
    <row r="257" spans="1:11" ht="20" x14ac:dyDescent="0.25">
      <c r="A257" s="14" t="s">
        <v>2997</v>
      </c>
      <c r="B257" s="14" t="s">
        <v>4831</v>
      </c>
      <c r="C257" s="14" t="s">
        <v>3263</v>
      </c>
      <c r="D257" s="16">
        <v>45748</v>
      </c>
      <c r="E257" s="16">
        <v>45819</v>
      </c>
      <c r="F257" s="14" t="s">
        <v>3282</v>
      </c>
      <c r="G257" s="14"/>
      <c r="H257" s="14" t="s">
        <v>4774</v>
      </c>
      <c r="I257" s="15">
        <v>45</v>
      </c>
      <c r="J257" s="77"/>
      <c r="K257" s="92"/>
    </row>
    <row r="258" spans="1:11" ht="20" x14ac:dyDescent="0.25">
      <c r="A258" s="14" t="s">
        <v>2997</v>
      </c>
      <c r="B258" s="14" t="s">
        <v>4468</v>
      </c>
      <c r="C258" s="14" t="s">
        <v>3283</v>
      </c>
      <c r="D258" s="16">
        <v>45748</v>
      </c>
      <c r="E258" s="16">
        <v>45819</v>
      </c>
      <c r="F258" s="14" t="s">
        <v>3284</v>
      </c>
      <c r="G258" s="14"/>
      <c r="H258" s="14" t="s">
        <v>4697</v>
      </c>
      <c r="I258" s="15">
        <v>268</v>
      </c>
      <c r="J258" s="77"/>
      <c r="K258" s="92"/>
    </row>
    <row r="259" spans="1:11" ht="20" x14ac:dyDescent="0.25">
      <c r="A259" s="14" t="s">
        <v>2997</v>
      </c>
      <c r="B259" s="14" t="s">
        <v>4469</v>
      </c>
      <c r="C259" s="14" t="s">
        <v>3285</v>
      </c>
      <c r="D259" s="16">
        <v>45748</v>
      </c>
      <c r="E259" s="16">
        <v>45819</v>
      </c>
      <c r="F259" s="14" t="s">
        <v>3286</v>
      </c>
      <c r="G259" s="14"/>
      <c r="H259" s="14" t="s">
        <v>4684</v>
      </c>
      <c r="I259" s="15">
        <v>186</v>
      </c>
      <c r="J259" s="77"/>
      <c r="K259" s="92"/>
    </row>
    <row r="260" spans="1:11" ht="20" x14ac:dyDescent="0.25">
      <c r="A260" s="14" t="s">
        <v>2997</v>
      </c>
      <c r="B260" s="14" t="s">
        <v>4556</v>
      </c>
      <c r="C260" s="14" t="s">
        <v>3287</v>
      </c>
      <c r="D260" s="16">
        <v>45748</v>
      </c>
      <c r="E260" s="16">
        <v>45819</v>
      </c>
      <c r="F260" s="14" t="s">
        <v>4115</v>
      </c>
      <c r="G260" s="14" t="s">
        <v>3048</v>
      </c>
      <c r="H260" s="14" t="s">
        <v>3049</v>
      </c>
      <c r="I260" s="15">
        <v>500</v>
      </c>
      <c r="J260" s="77"/>
      <c r="K260" s="92"/>
    </row>
    <row r="261" spans="1:11" ht="30" x14ac:dyDescent="0.25">
      <c r="A261" s="14" t="s">
        <v>2997</v>
      </c>
      <c r="B261" s="14" t="s">
        <v>4557</v>
      </c>
      <c r="C261" s="14" t="s">
        <v>3288</v>
      </c>
      <c r="D261" s="16">
        <v>45750</v>
      </c>
      <c r="E261" s="16">
        <v>45819</v>
      </c>
      <c r="F261" s="14" t="s">
        <v>4117</v>
      </c>
      <c r="G261" s="14" t="s">
        <v>3054</v>
      </c>
      <c r="H261" s="14" t="s">
        <v>3053</v>
      </c>
      <c r="I261" s="15">
        <v>1700</v>
      </c>
      <c r="J261" s="77"/>
      <c r="K261" s="92"/>
    </row>
    <row r="262" spans="1:11" ht="20" x14ac:dyDescent="0.25">
      <c r="A262" s="14" t="s">
        <v>2997</v>
      </c>
      <c r="B262" s="14" t="s">
        <v>4558</v>
      </c>
      <c r="C262" s="14" t="s">
        <v>3290</v>
      </c>
      <c r="D262" s="16">
        <v>45750</v>
      </c>
      <c r="E262" s="16">
        <v>45819</v>
      </c>
      <c r="F262" s="14" t="s">
        <v>3289</v>
      </c>
      <c r="G262" s="14" t="s">
        <v>3291</v>
      </c>
      <c r="H262" s="14" t="s">
        <v>3292</v>
      </c>
      <c r="I262" s="15">
        <v>246.8</v>
      </c>
      <c r="J262" s="77"/>
      <c r="K262" s="92"/>
    </row>
    <row r="263" spans="1:11" ht="20" x14ac:dyDescent="0.25">
      <c r="A263" s="14" t="s">
        <v>2997</v>
      </c>
      <c r="B263" s="14" t="s">
        <v>4675</v>
      </c>
      <c r="C263" s="14" t="s">
        <v>3293</v>
      </c>
      <c r="D263" s="16">
        <v>45750</v>
      </c>
      <c r="E263" s="16">
        <v>45819</v>
      </c>
      <c r="F263" s="14" t="s">
        <v>3294</v>
      </c>
      <c r="G263" s="14"/>
      <c r="H263" s="14" t="s">
        <v>4717</v>
      </c>
      <c r="I263" s="15">
        <v>90</v>
      </c>
      <c r="J263" s="77"/>
      <c r="K263" s="92"/>
    </row>
    <row r="264" spans="1:11" ht="20" x14ac:dyDescent="0.25">
      <c r="A264" s="14" t="s">
        <v>2997</v>
      </c>
      <c r="B264" s="14" t="s">
        <v>4559</v>
      </c>
      <c r="C264" s="14" t="s">
        <v>4473</v>
      </c>
      <c r="D264" s="16">
        <v>45754</v>
      </c>
      <c r="E264" s="16">
        <v>45819</v>
      </c>
      <c r="F264" s="14" t="s">
        <v>3092</v>
      </c>
      <c r="G264" s="14"/>
      <c r="H264" s="14" t="s">
        <v>3093</v>
      </c>
      <c r="I264" s="15">
        <v>48.62</v>
      </c>
      <c r="J264" s="77"/>
      <c r="K264" s="92"/>
    </row>
    <row r="265" spans="1:11" ht="30" x14ac:dyDescent="0.25">
      <c r="A265" s="14" t="s">
        <v>2997</v>
      </c>
      <c r="B265" s="14" t="s">
        <v>4560</v>
      </c>
      <c r="C265" s="14" t="s">
        <v>3295</v>
      </c>
      <c r="D265" s="16">
        <v>45754</v>
      </c>
      <c r="E265" s="16">
        <v>45819</v>
      </c>
      <c r="F265" s="14" t="s">
        <v>4094</v>
      </c>
      <c r="G265" s="14" t="s">
        <v>3050</v>
      </c>
      <c r="H265" s="14" t="s">
        <v>3051</v>
      </c>
      <c r="I265" s="15">
        <v>1200</v>
      </c>
      <c r="J265" s="77"/>
      <c r="K265" s="92"/>
    </row>
    <row r="266" spans="1:11" ht="20" x14ac:dyDescent="0.25">
      <c r="A266" s="14" t="s">
        <v>2997</v>
      </c>
      <c r="B266" s="14" t="s">
        <v>4561</v>
      </c>
      <c r="C266" s="14" t="s">
        <v>3055</v>
      </c>
      <c r="D266" s="16">
        <v>45755</v>
      </c>
      <c r="E266" s="16">
        <v>45819</v>
      </c>
      <c r="F266" s="14" t="s">
        <v>3170</v>
      </c>
      <c r="G266" s="14" t="s">
        <v>3111</v>
      </c>
      <c r="H266" s="14" t="s">
        <v>3110</v>
      </c>
      <c r="I266" s="15">
        <v>500</v>
      </c>
      <c r="J266" s="77"/>
      <c r="K266" s="92"/>
    </row>
    <row r="267" spans="1:11" ht="20" x14ac:dyDescent="0.25">
      <c r="A267" s="14" t="s">
        <v>2997</v>
      </c>
      <c r="B267" s="14" t="s">
        <v>4562</v>
      </c>
      <c r="C267" s="14" t="s">
        <v>3296</v>
      </c>
      <c r="D267" s="16">
        <v>45755</v>
      </c>
      <c r="E267" s="16">
        <v>45819</v>
      </c>
      <c r="F267" s="14" t="s">
        <v>3451</v>
      </c>
      <c r="G267" s="14" t="s">
        <v>3111</v>
      </c>
      <c r="H267" s="14" t="s">
        <v>3110</v>
      </c>
      <c r="I267" s="15">
        <v>500</v>
      </c>
      <c r="J267" s="77"/>
      <c r="K267" s="92"/>
    </row>
    <row r="268" spans="1:11" ht="20" x14ac:dyDescent="0.25">
      <c r="A268" s="14" t="s">
        <v>2997</v>
      </c>
      <c r="B268" s="14" t="s">
        <v>4563</v>
      </c>
      <c r="C268" s="14" t="s">
        <v>3297</v>
      </c>
      <c r="D268" s="16">
        <v>45755</v>
      </c>
      <c r="E268" s="16">
        <v>45819</v>
      </c>
      <c r="F268" s="14" t="s">
        <v>4855</v>
      </c>
      <c r="G268" s="14" t="s">
        <v>3299</v>
      </c>
      <c r="H268" s="14" t="s">
        <v>3298</v>
      </c>
      <c r="I268" s="15">
        <v>44.28</v>
      </c>
      <c r="J268" s="77"/>
      <c r="K268" s="92"/>
    </row>
    <row r="269" spans="1:11" ht="20" x14ac:dyDescent="0.25">
      <c r="A269" s="14" t="s">
        <v>2997</v>
      </c>
      <c r="B269" s="14" t="s">
        <v>3355</v>
      </c>
      <c r="C269" s="14" t="s">
        <v>3303</v>
      </c>
      <c r="D269" s="16">
        <v>45757</v>
      </c>
      <c r="E269" s="16">
        <v>45819</v>
      </c>
      <c r="F269" s="14" t="s">
        <v>3300</v>
      </c>
      <c r="G269" s="14" t="s">
        <v>3302</v>
      </c>
      <c r="H269" s="14" t="s">
        <v>3301</v>
      </c>
      <c r="I269" s="15">
        <v>8665</v>
      </c>
      <c r="J269" s="77"/>
      <c r="K269" s="92"/>
    </row>
    <row r="270" spans="1:11" ht="20" x14ac:dyDescent="0.25">
      <c r="A270" s="14" t="s">
        <v>2997</v>
      </c>
      <c r="B270" s="14" t="s">
        <v>4564</v>
      </c>
      <c r="C270" s="14" t="s">
        <v>3304</v>
      </c>
      <c r="D270" s="16">
        <v>45758</v>
      </c>
      <c r="E270" s="16">
        <v>45819</v>
      </c>
      <c r="F270" s="14" t="s">
        <v>3305</v>
      </c>
      <c r="G270" s="14" t="s">
        <v>3307</v>
      </c>
      <c r="H270" s="14" t="s">
        <v>3306</v>
      </c>
      <c r="I270" s="15">
        <v>325.91000000000003</v>
      </c>
      <c r="J270" s="77"/>
      <c r="K270" s="92"/>
    </row>
    <row r="271" spans="1:11" ht="30" x14ac:dyDescent="0.25">
      <c r="A271" s="14" t="s">
        <v>2997</v>
      </c>
      <c r="B271" s="14" t="s">
        <v>4565</v>
      </c>
      <c r="C271" s="14" t="s">
        <v>3308</v>
      </c>
      <c r="D271" s="16">
        <v>45758</v>
      </c>
      <c r="E271" s="16">
        <v>45819</v>
      </c>
      <c r="F271" s="14" t="s">
        <v>3309</v>
      </c>
      <c r="G271" s="14" t="s">
        <v>3311</v>
      </c>
      <c r="H271" s="14" t="s">
        <v>3310</v>
      </c>
      <c r="I271" s="15">
        <v>990</v>
      </c>
      <c r="J271" s="77"/>
      <c r="K271" s="92"/>
    </row>
    <row r="272" spans="1:11" ht="20" x14ac:dyDescent="0.25">
      <c r="A272" s="14" t="s">
        <v>2997</v>
      </c>
      <c r="B272" s="14" t="s">
        <v>4201</v>
      </c>
      <c r="C272" s="14" t="s">
        <v>3313</v>
      </c>
      <c r="D272" s="16">
        <v>45762</v>
      </c>
      <c r="E272" s="16">
        <v>45819</v>
      </c>
      <c r="F272" s="14" t="s">
        <v>3312</v>
      </c>
      <c r="G272" s="14"/>
      <c r="H272" s="14" t="s">
        <v>4718</v>
      </c>
      <c r="I272" s="15">
        <v>80</v>
      </c>
      <c r="J272" s="77"/>
      <c r="K272" s="92"/>
    </row>
    <row r="273" spans="1:11" ht="20" x14ac:dyDescent="0.25">
      <c r="A273" s="14" t="s">
        <v>2997</v>
      </c>
      <c r="B273" s="14" t="s">
        <v>4202</v>
      </c>
      <c r="C273" s="14" t="s">
        <v>3314</v>
      </c>
      <c r="D273" s="16">
        <v>45762</v>
      </c>
      <c r="E273" s="16">
        <v>45819</v>
      </c>
      <c r="F273" s="14" t="s">
        <v>3083</v>
      </c>
      <c r="G273" s="14"/>
      <c r="H273" s="14" t="s">
        <v>4691</v>
      </c>
      <c r="I273" s="15">
        <v>500</v>
      </c>
      <c r="J273" s="77"/>
      <c r="K273" s="92"/>
    </row>
    <row r="274" spans="1:11" ht="20" x14ac:dyDescent="0.25">
      <c r="A274" s="14" t="s">
        <v>2997</v>
      </c>
      <c r="B274" s="14" t="s">
        <v>4203</v>
      </c>
      <c r="C274" s="14" t="s">
        <v>3315</v>
      </c>
      <c r="D274" s="16">
        <v>45762</v>
      </c>
      <c r="E274" s="16">
        <v>45819</v>
      </c>
      <c r="F274" s="14" t="s">
        <v>3083</v>
      </c>
      <c r="G274" s="14"/>
      <c r="H274" s="14" t="s">
        <v>4691</v>
      </c>
      <c r="I274" s="15">
        <v>210</v>
      </c>
      <c r="J274" s="77"/>
      <c r="K274" s="92"/>
    </row>
    <row r="275" spans="1:11" ht="20" x14ac:dyDescent="0.25">
      <c r="A275" s="14" t="s">
        <v>2997</v>
      </c>
      <c r="B275" s="14" t="s">
        <v>4566</v>
      </c>
      <c r="C275" s="14" t="s">
        <v>3362</v>
      </c>
      <c r="D275" s="16">
        <v>45762</v>
      </c>
      <c r="E275" s="16">
        <v>45819</v>
      </c>
      <c r="F275" s="14" t="s">
        <v>3006</v>
      </c>
      <c r="G275" s="14" t="s">
        <v>3007</v>
      </c>
      <c r="H275" s="14" t="s">
        <v>3008</v>
      </c>
      <c r="I275" s="15">
        <v>10.25</v>
      </c>
      <c r="J275" s="77"/>
      <c r="K275" s="92"/>
    </row>
    <row r="276" spans="1:11" ht="20" x14ac:dyDescent="0.25">
      <c r="A276" s="14" t="s">
        <v>2997</v>
      </c>
      <c r="B276" s="14" t="s">
        <v>4204</v>
      </c>
      <c r="C276" s="14" t="s">
        <v>3363</v>
      </c>
      <c r="D276" s="16">
        <v>45769</v>
      </c>
      <c r="E276" s="16">
        <v>45819</v>
      </c>
      <c r="F276" s="14" t="s">
        <v>3364</v>
      </c>
      <c r="G276" s="14"/>
      <c r="H276" s="14" t="s">
        <v>4702</v>
      </c>
      <c r="I276" s="15">
        <v>142.5</v>
      </c>
      <c r="J276" s="77"/>
      <c r="K276" s="92"/>
    </row>
    <row r="277" spans="1:11" ht="20" x14ac:dyDescent="0.25">
      <c r="A277" s="14" t="s">
        <v>2997</v>
      </c>
      <c r="B277" s="14" t="s">
        <v>4205</v>
      </c>
      <c r="C277" s="14" t="s">
        <v>3365</v>
      </c>
      <c r="D277" s="16">
        <v>45769</v>
      </c>
      <c r="E277" s="16">
        <v>45819</v>
      </c>
      <c r="F277" s="14" t="s">
        <v>3137</v>
      </c>
      <c r="G277" s="14"/>
      <c r="H277" s="14" t="s">
        <v>4678</v>
      </c>
      <c r="I277" s="15">
        <v>450</v>
      </c>
      <c r="J277" s="77"/>
      <c r="K277" s="92"/>
    </row>
    <row r="278" spans="1:11" ht="20" x14ac:dyDescent="0.25">
      <c r="A278" s="14" t="s">
        <v>2997</v>
      </c>
      <c r="B278" s="14" t="s">
        <v>4567</v>
      </c>
      <c r="C278" s="14" t="s">
        <v>3366</v>
      </c>
      <c r="D278" s="16">
        <v>45769</v>
      </c>
      <c r="E278" s="16">
        <v>45819</v>
      </c>
      <c r="F278" s="14" t="s">
        <v>3367</v>
      </c>
      <c r="G278" s="14" t="s">
        <v>3172</v>
      </c>
      <c r="H278" s="14" t="s">
        <v>3173</v>
      </c>
      <c r="I278" s="15">
        <v>1083.95</v>
      </c>
      <c r="J278" s="77"/>
      <c r="K278" s="92"/>
    </row>
    <row r="279" spans="1:11" ht="20" x14ac:dyDescent="0.25">
      <c r="A279" s="14" t="s">
        <v>2997</v>
      </c>
      <c r="B279" s="14" t="s">
        <v>4568</v>
      </c>
      <c r="C279" s="14" t="s">
        <v>3368</v>
      </c>
      <c r="D279" s="16">
        <v>45769</v>
      </c>
      <c r="E279" s="16">
        <v>45819</v>
      </c>
      <c r="F279" s="14" t="s">
        <v>3369</v>
      </c>
      <c r="G279" s="14" t="s">
        <v>3370</v>
      </c>
      <c r="H279" s="14" t="s">
        <v>3371</v>
      </c>
      <c r="I279" s="15">
        <v>70</v>
      </c>
      <c r="J279" s="77"/>
      <c r="K279" s="92"/>
    </row>
    <row r="280" spans="1:11" ht="20" x14ac:dyDescent="0.25">
      <c r="A280" s="14" t="s">
        <v>2997</v>
      </c>
      <c r="B280" s="14" t="s">
        <v>4569</v>
      </c>
      <c r="C280" s="14" t="s">
        <v>3372</v>
      </c>
      <c r="D280" s="16">
        <v>45769</v>
      </c>
      <c r="E280" s="16">
        <v>45819</v>
      </c>
      <c r="F280" s="14" t="s">
        <v>3375</v>
      </c>
      <c r="G280" s="14" t="s">
        <v>3374</v>
      </c>
      <c r="H280" s="14" t="s">
        <v>3373</v>
      </c>
      <c r="I280" s="15">
        <v>150</v>
      </c>
      <c r="J280" s="77"/>
      <c r="K280" s="92"/>
    </row>
    <row r="281" spans="1:11" ht="20" x14ac:dyDescent="0.25">
      <c r="A281" s="14" t="s">
        <v>2997</v>
      </c>
      <c r="B281" s="14" t="s">
        <v>4570</v>
      </c>
      <c r="C281" s="14" t="s">
        <v>3376</v>
      </c>
      <c r="D281" s="16">
        <v>45769</v>
      </c>
      <c r="E281" s="16">
        <v>45819</v>
      </c>
      <c r="F281" s="14" t="s">
        <v>2998</v>
      </c>
      <c r="G281" s="14" t="s">
        <v>2999</v>
      </c>
      <c r="H281" s="14" t="s">
        <v>3000</v>
      </c>
      <c r="I281" s="15">
        <v>73.63</v>
      </c>
      <c r="J281" s="77"/>
      <c r="K281" s="92"/>
    </row>
    <row r="282" spans="1:11" ht="20" x14ac:dyDescent="0.25">
      <c r="A282" s="14" t="s">
        <v>2997</v>
      </c>
      <c r="B282" s="14" t="s">
        <v>4206</v>
      </c>
      <c r="C282" s="14" t="s">
        <v>3377</v>
      </c>
      <c r="D282" s="16">
        <v>45769</v>
      </c>
      <c r="E282" s="16">
        <v>45819</v>
      </c>
      <c r="F282" s="14" t="s">
        <v>3380</v>
      </c>
      <c r="G282" s="14"/>
      <c r="H282" s="14" t="s">
        <v>4706</v>
      </c>
      <c r="I282" s="15">
        <v>72</v>
      </c>
      <c r="J282" s="77"/>
      <c r="K282" s="92"/>
    </row>
    <row r="283" spans="1:11" ht="20" x14ac:dyDescent="0.25">
      <c r="A283" s="14" t="s">
        <v>2997</v>
      </c>
      <c r="B283" s="14" t="s">
        <v>4207</v>
      </c>
      <c r="C283" s="14" t="s">
        <v>3378</v>
      </c>
      <c r="D283" s="16">
        <v>45769</v>
      </c>
      <c r="E283" s="16">
        <v>45819</v>
      </c>
      <c r="F283" s="14" t="s">
        <v>3380</v>
      </c>
      <c r="G283" s="14"/>
      <c r="H283" s="14" t="s">
        <v>4693</v>
      </c>
      <c r="I283" s="15">
        <v>25</v>
      </c>
      <c r="J283" s="77"/>
      <c r="K283" s="92"/>
    </row>
    <row r="284" spans="1:11" ht="20" x14ac:dyDescent="0.25">
      <c r="A284" s="14" t="s">
        <v>2997</v>
      </c>
      <c r="B284" s="14" t="s">
        <v>4208</v>
      </c>
      <c r="C284" s="14" t="s">
        <v>3379</v>
      </c>
      <c r="D284" s="16">
        <v>45769</v>
      </c>
      <c r="E284" s="16">
        <v>45819</v>
      </c>
      <c r="F284" s="14" t="s">
        <v>3380</v>
      </c>
      <c r="G284" s="14"/>
      <c r="H284" s="14" t="s">
        <v>4719</v>
      </c>
      <c r="I284" s="15">
        <v>20</v>
      </c>
      <c r="J284" s="77"/>
      <c r="K284" s="92"/>
    </row>
    <row r="285" spans="1:11" ht="20" x14ac:dyDescent="0.25">
      <c r="A285" s="14" t="s">
        <v>2997</v>
      </c>
      <c r="B285" s="14" t="s">
        <v>4209</v>
      </c>
      <c r="C285" s="14" t="s">
        <v>3381</v>
      </c>
      <c r="D285" s="16">
        <v>45769</v>
      </c>
      <c r="E285" s="16">
        <v>45819</v>
      </c>
      <c r="F285" s="14" t="s">
        <v>3163</v>
      </c>
      <c r="G285" s="14"/>
      <c r="H285" s="14" t="s">
        <v>4691</v>
      </c>
      <c r="I285" s="15">
        <v>255</v>
      </c>
      <c r="J285" s="77"/>
      <c r="K285" s="92"/>
    </row>
    <row r="286" spans="1:11" ht="20" x14ac:dyDescent="0.25">
      <c r="A286" s="14" t="s">
        <v>2997</v>
      </c>
      <c r="B286" s="14" t="s">
        <v>4571</v>
      </c>
      <c r="C286" s="14" t="s">
        <v>3382</v>
      </c>
      <c r="D286" s="16">
        <v>45770</v>
      </c>
      <c r="E286" s="16">
        <v>45819</v>
      </c>
      <c r="F286" s="14" t="s">
        <v>3385</v>
      </c>
      <c r="G286" s="14" t="s">
        <v>3384</v>
      </c>
      <c r="H286" s="14" t="s">
        <v>3383</v>
      </c>
      <c r="I286" s="15">
        <v>61.02</v>
      </c>
      <c r="J286" s="77"/>
      <c r="K286" s="92"/>
    </row>
    <row r="287" spans="1:11" ht="20" x14ac:dyDescent="0.25">
      <c r="A287" s="14" t="s">
        <v>2997</v>
      </c>
      <c r="B287" s="14" t="s">
        <v>4572</v>
      </c>
      <c r="C287" s="14" t="s">
        <v>3387</v>
      </c>
      <c r="D287" s="16">
        <v>45771</v>
      </c>
      <c r="E287" s="16">
        <v>45819</v>
      </c>
      <c r="F287" s="14" t="s">
        <v>3386</v>
      </c>
      <c r="G287" s="14" t="s">
        <v>3389</v>
      </c>
      <c r="H287" s="14" t="s">
        <v>3388</v>
      </c>
      <c r="I287" s="15">
        <v>12.3</v>
      </c>
      <c r="J287" s="77"/>
      <c r="K287" s="92"/>
    </row>
    <row r="288" spans="1:11" ht="20" x14ac:dyDescent="0.25">
      <c r="A288" s="14" t="s">
        <v>2997</v>
      </c>
      <c r="B288" s="14" t="s">
        <v>4573</v>
      </c>
      <c r="C288" s="14" t="s">
        <v>3445</v>
      </c>
      <c r="D288" s="16">
        <v>45772</v>
      </c>
      <c r="E288" s="16">
        <v>45819</v>
      </c>
      <c r="F288" s="14" t="s">
        <v>3446</v>
      </c>
      <c r="G288" s="14" t="s">
        <v>3448</v>
      </c>
      <c r="H288" s="14" t="s">
        <v>3447</v>
      </c>
      <c r="I288" s="15">
        <v>450</v>
      </c>
      <c r="J288" s="77"/>
      <c r="K288" s="92"/>
    </row>
    <row r="289" spans="1:11" ht="20" x14ac:dyDescent="0.25">
      <c r="A289" s="14" t="s">
        <v>2997</v>
      </c>
      <c r="B289" s="14" t="s">
        <v>4210</v>
      </c>
      <c r="C289" s="14" t="s">
        <v>3449</v>
      </c>
      <c r="D289" s="16">
        <v>45775</v>
      </c>
      <c r="E289" s="16">
        <v>45819</v>
      </c>
      <c r="F289" s="14" t="s">
        <v>3017</v>
      </c>
      <c r="G289" s="14" t="s">
        <v>3019</v>
      </c>
      <c r="H289" s="14" t="s">
        <v>3018</v>
      </c>
      <c r="I289" s="15">
        <v>30.75</v>
      </c>
      <c r="J289" s="77"/>
      <c r="K289" s="92"/>
    </row>
    <row r="290" spans="1:11" ht="20" x14ac:dyDescent="0.25">
      <c r="A290" s="14" t="s">
        <v>2997</v>
      </c>
      <c r="B290" s="14" t="s">
        <v>4574</v>
      </c>
      <c r="C290" s="14" t="s">
        <v>3450</v>
      </c>
      <c r="D290" s="16">
        <v>45775</v>
      </c>
      <c r="E290" s="16">
        <v>45819</v>
      </c>
      <c r="F290" s="14" t="s">
        <v>3451</v>
      </c>
      <c r="G290" s="14" t="s">
        <v>3108</v>
      </c>
      <c r="H290" s="14" t="s">
        <v>3109</v>
      </c>
      <c r="I290" s="15">
        <v>500</v>
      </c>
      <c r="J290" s="77"/>
      <c r="K290" s="92"/>
    </row>
    <row r="291" spans="1:11" ht="20" x14ac:dyDescent="0.25">
      <c r="A291" s="14" t="s">
        <v>2997</v>
      </c>
      <c r="B291" s="14" t="s">
        <v>4575</v>
      </c>
      <c r="C291" s="14" t="s">
        <v>3452</v>
      </c>
      <c r="D291" s="16">
        <v>45775</v>
      </c>
      <c r="E291" s="16">
        <v>45819</v>
      </c>
      <c r="F291" s="14" t="s">
        <v>3453</v>
      </c>
      <c r="G291" s="14" t="s">
        <v>3454</v>
      </c>
      <c r="H291" s="14" t="s">
        <v>3455</v>
      </c>
      <c r="I291" s="15">
        <v>289.39999999999998</v>
      </c>
      <c r="J291" s="77"/>
      <c r="K291" s="92"/>
    </row>
    <row r="292" spans="1:11" ht="20" x14ac:dyDescent="0.25">
      <c r="A292" s="14" t="s">
        <v>2997</v>
      </c>
      <c r="B292" s="14" t="s">
        <v>4576</v>
      </c>
      <c r="C292" s="14" t="s">
        <v>3457</v>
      </c>
      <c r="D292" s="16">
        <v>45775</v>
      </c>
      <c r="E292" s="16">
        <v>45819</v>
      </c>
      <c r="F292" s="14" t="s">
        <v>3456</v>
      </c>
      <c r="G292" s="14" t="s">
        <v>3015</v>
      </c>
      <c r="H292" s="14" t="s">
        <v>3014</v>
      </c>
      <c r="I292" s="15">
        <v>19.559999999999999</v>
      </c>
      <c r="J292" s="77"/>
      <c r="K292" s="92"/>
    </row>
    <row r="293" spans="1:11" ht="20" x14ac:dyDescent="0.25">
      <c r="A293" s="14" t="s">
        <v>2997</v>
      </c>
      <c r="B293" s="14" t="s">
        <v>4577</v>
      </c>
      <c r="C293" s="14" t="s">
        <v>3458</v>
      </c>
      <c r="D293" s="16">
        <v>45775</v>
      </c>
      <c r="E293" s="16">
        <v>45819</v>
      </c>
      <c r="F293" s="14" t="s">
        <v>3459</v>
      </c>
      <c r="G293" s="14" t="s">
        <v>3461</v>
      </c>
      <c r="H293" s="14" t="s">
        <v>3460</v>
      </c>
      <c r="I293" s="15">
        <v>69</v>
      </c>
      <c r="J293" s="77"/>
      <c r="K293" s="92"/>
    </row>
    <row r="294" spans="1:11" ht="20" x14ac:dyDescent="0.25">
      <c r="A294" s="14" t="s">
        <v>2997</v>
      </c>
      <c r="B294" s="14" t="s">
        <v>4211</v>
      </c>
      <c r="C294" s="14" t="s">
        <v>3463</v>
      </c>
      <c r="D294" s="16">
        <v>45775</v>
      </c>
      <c r="E294" s="16">
        <v>45819</v>
      </c>
      <c r="F294" s="14" t="s">
        <v>3462</v>
      </c>
      <c r="G294" s="14"/>
      <c r="H294" s="14" t="s">
        <v>4720</v>
      </c>
      <c r="I294" s="15">
        <v>20</v>
      </c>
      <c r="J294" s="77"/>
      <c r="K294" s="92"/>
    </row>
    <row r="295" spans="1:11" ht="20" x14ac:dyDescent="0.25">
      <c r="A295" s="14" t="s">
        <v>2997</v>
      </c>
      <c r="B295" s="14" t="s">
        <v>4212</v>
      </c>
      <c r="C295" s="14" t="s">
        <v>3464</v>
      </c>
      <c r="D295" s="16">
        <v>45775</v>
      </c>
      <c r="E295" s="16">
        <v>45819</v>
      </c>
      <c r="F295" s="14" t="s">
        <v>3462</v>
      </c>
      <c r="G295" s="14"/>
      <c r="H295" s="14" t="s">
        <v>4721</v>
      </c>
      <c r="I295" s="15">
        <v>27.5</v>
      </c>
      <c r="J295" s="77"/>
      <c r="K295" s="92"/>
    </row>
    <row r="296" spans="1:11" ht="20" x14ac:dyDescent="0.25">
      <c r="A296" s="14" t="s">
        <v>2997</v>
      </c>
      <c r="B296" s="14" t="s">
        <v>4213</v>
      </c>
      <c r="C296" s="14" t="s">
        <v>3465</v>
      </c>
      <c r="D296" s="16">
        <v>45775</v>
      </c>
      <c r="E296" s="16">
        <v>45819</v>
      </c>
      <c r="F296" s="14" t="s">
        <v>3462</v>
      </c>
      <c r="G296" s="14"/>
      <c r="H296" s="14" t="s">
        <v>4722</v>
      </c>
      <c r="I296" s="15">
        <v>27.5</v>
      </c>
      <c r="J296" s="77"/>
      <c r="K296" s="92"/>
    </row>
    <row r="297" spans="1:11" ht="20" x14ac:dyDescent="0.25">
      <c r="A297" s="14" t="s">
        <v>2997</v>
      </c>
      <c r="B297" s="14" t="s">
        <v>4214</v>
      </c>
      <c r="C297" s="14" t="s">
        <v>3466</v>
      </c>
      <c r="D297" s="16">
        <v>45775</v>
      </c>
      <c r="E297" s="16">
        <v>45819</v>
      </c>
      <c r="F297" s="14" t="s">
        <v>3462</v>
      </c>
      <c r="G297" s="14"/>
      <c r="H297" s="14" t="s">
        <v>4723</v>
      </c>
      <c r="I297" s="15">
        <v>32.5</v>
      </c>
      <c r="J297" s="77"/>
      <c r="K297" s="92"/>
    </row>
    <row r="298" spans="1:11" ht="20" x14ac:dyDescent="0.25">
      <c r="A298" s="14" t="s">
        <v>2997</v>
      </c>
      <c r="B298" s="14" t="s">
        <v>4215</v>
      </c>
      <c r="C298" s="14" t="s">
        <v>3467</v>
      </c>
      <c r="D298" s="16">
        <v>45775</v>
      </c>
      <c r="E298" s="16">
        <v>45819</v>
      </c>
      <c r="F298" s="14" t="s">
        <v>3462</v>
      </c>
      <c r="G298" s="14"/>
      <c r="H298" s="14" t="s">
        <v>4724</v>
      </c>
      <c r="I298" s="15">
        <v>32.5</v>
      </c>
      <c r="J298" s="77"/>
      <c r="K298" s="92"/>
    </row>
    <row r="299" spans="1:11" ht="20" x14ac:dyDescent="0.25">
      <c r="A299" s="14" t="s">
        <v>2997</v>
      </c>
      <c r="B299" s="14" t="s">
        <v>4216</v>
      </c>
      <c r="C299" s="14" t="s">
        <v>3468</v>
      </c>
      <c r="D299" s="16">
        <v>45775</v>
      </c>
      <c r="E299" s="16">
        <v>45819</v>
      </c>
      <c r="F299" s="14" t="s">
        <v>3462</v>
      </c>
      <c r="G299" s="14"/>
      <c r="H299" s="14" t="s">
        <v>4725</v>
      </c>
      <c r="I299" s="15">
        <v>32.5</v>
      </c>
      <c r="J299" s="77"/>
      <c r="K299" s="92"/>
    </row>
    <row r="300" spans="1:11" ht="20" x14ac:dyDescent="0.25">
      <c r="A300" s="14" t="s">
        <v>2997</v>
      </c>
      <c r="B300" s="14" t="s">
        <v>4217</v>
      </c>
      <c r="C300" s="14" t="s">
        <v>3469</v>
      </c>
      <c r="D300" s="16">
        <v>45775</v>
      </c>
      <c r="E300" s="16">
        <v>45819</v>
      </c>
      <c r="F300" s="14" t="s">
        <v>3462</v>
      </c>
      <c r="G300" s="14"/>
      <c r="H300" s="14" t="s">
        <v>4726</v>
      </c>
      <c r="I300" s="15">
        <v>32.5</v>
      </c>
      <c r="J300" s="77"/>
      <c r="K300" s="92"/>
    </row>
    <row r="301" spans="1:11" ht="40" x14ac:dyDescent="0.25">
      <c r="A301" s="14" t="s">
        <v>2997</v>
      </c>
      <c r="B301" s="14" t="s">
        <v>4578</v>
      </c>
      <c r="C301" s="14" t="s">
        <v>3470</v>
      </c>
      <c r="D301" s="16">
        <v>45782</v>
      </c>
      <c r="E301" s="16">
        <v>45819</v>
      </c>
      <c r="F301" s="14" t="s">
        <v>4103</v>
      </c>
      <c r="G301" s="14" t="s">
        <v>3056</v>
      </c>
      <c r="H301" s="14" t="s">
        <v>3057</v>
      </c>
      <c r="I301" s="15">
        <v>1631</v>
      </c>
      <c r="J301" s="77"/>
      <c r="K301" s="92"/>
    </row>
    <row r="302" spans="1:11" ht="20" x14ac:dyDescent="0.25">
      <c r="A302" s="14" t="s">
        <v>2997</v>
      </c>
      <c r="B302" s="14" t="s">
        <v>4579</v>
      </c>
      <c r="C302" s="14" t="s">
        <v>3471</v>
      </c>
      <c r="D302" s="16">
        <v>45782</v>
      </c>
      <c r="E302" s="16">
        <v>45819</v>
      </c>
      <c r="F302" s="14" t="s">
        <v>4115</v>
      </c>
      <c r="G302" s="14" t="s">
        <v>3048</v>
      </c>
      <c r="H302" s="14" t="s">
        <v>3049</v>
      </c>
      <c r="I302" s="15">
        <v>500</v>
      </c>
      <c r="J302" s="77"/>
      <c r="K302" s="92"/>
    </row>
    <row r="303" spans="1:11" ht="20" x14ac:dyDescent="0.25">
      <c r="A303" s="14" t="s">
        <v>2997</v>
      </c>
      <c r="B303" s="14" t="s">
        <v>4218</v>
      </c>
      <c r="C303" s="14" t="s">
        <v>3472</v>
      </c>
      <c r="D303" s="16">
        <v>45783</v>
      </c>
      <c r="E303" s="16">
        <v>45819</v>
      </c>
      <c r="F303" s="14" t="s">
        <v>3139</v>
      </c>
      <c r="G303" s="14"/>
      <c r="H303" s="14" t="s">
        <v>4702</v>
      </c>
      <c r="I303" s="15">
        <v>420</v>
      </c>
      <c r="J303" s="77"/>
      <c r="K303" s="92"/>
    </row>
    <row r="304" spans="1:11" ht="20" x14ac:dyDescent="0.25">
      <c r="A304" s="14" t="s">
        <v>2997</v>
      </c>
      <c r="B304" s="14" t="s">
        <v>4580</v>
      </c>
      <c r="C304" s="14" t="s">
        <v>3473</v>
      </c>
      <c r="D304" s="16">
        <v>45783</v>
      </c>
      <c r="E304" s="16">
        <v>45819</v>
      </c>
      <c r="F304" s="14" t="s">
        <v>3474</v>
      </c>
      <c r="G304" s="14" t="s">
        <v>3023</v>
      </c>
      <c r="H304" s="14" t="s">
        <v>3022</v>
      </c>
      <c r="I304" s="15">
        <v>170</v>
      </c>
      <c r="J304" s="77"/>
      <c r="K304" s="92"/>
    </row>
    <row r="305" spans="1:11" ht="30" x14ac:dyDescent="0.25">
      <c r="A305" s="14" t="s">
        <v>2997</v>
      </c>
      <c r="B305" s="14" t="s">
        <v>4581</v>
      </c>
      <c r="C305" s="14" t="s">
        <v>3249</v>
      </c>
      <c r="D305" s="16">
        <v>45783</v>
      </c>
      <c r="E305" s="16">
        <v>45819</v>
      </c>
      <c r="F305" s="14" t="s">
        <v>4117</v>
      </c>
      <c r="G305" s="14" t="s">
        <v>3054</v>
      </c>
      <c r="H305" s="14" t="s">
        <v>3053</v>
      </c>
      <c r="I305" s="15">
        <v>1753</v>
      </c>
      <c r="J305" s="77"/>
      <c r="K305" s="92"/>
    </row>
    <row r="306" spans="1:11" ht="20" x14ac:dyDescent="0.25">
      <c r="A306" s="14" t="s">
        <v>2997</v>
      </c>
      <c r="B306" s="14" t="s">
        <v>4582</v>
      </c>
      <c r="C306" s="14" t="s">
        <v>3475</v>
      </c>
      <c r="D306" s="16">
        <v>45783</v>
      </c>
      <c r="E306" s="16">
        <v>45819</v>
      </c>
      <c r="F306" s="14" t="s">
        <v>3476</v>
      </c>
      <c r="G306" s="14" t="s">
        <v>3478</v>
      </c>
      <c r="H306" s="14" t="s">
        <v>3477</v>
      </c>
      <c r="I306" s="15">
        <v>147.6</v>
      </c>
      <c r="J306" s="77"/>
      <c r="K306" s="92"/>
    </row>
    <row r="307" spans="1:11" ht="20" x14ac:dyDescent="0.25">
      <c r="A307" s="14" t="s">
        <v>2997</v>
      </c>
      <c r="B307" s="14" t="s">
        <v>4219</v>
      </c>
      <c r="C307" s="14" t="s">
        <v>3479</v>
      </c>
      <c r="D307" s="16">
        <v>45783</v>
      </c>
      <c r="E307" s="16">
        <v>45819</v>
      </c>
      <c r="F307" s="14" t="s">
        <v>3480</v>
      </c>
      <c r="G307" s="14"/>
      <c r="H307" s="14" t="s">
        <v>4727</v>
      </c>
      <c r="I307" s="15">
        <v>312.5</v>
      </c>
      <c r="J307" s="77"/>
      <c r="K307" s="92"/>
    </row>
    <row r="308" spans="1:11" ht="30" x14ac:dyDescent="0.25">
      <c r="A308" s="14" t="s">
        <v>2997</v>
      </c>
      <c r="B308" s="14" t="s">
        <v>4838</v>
      </c>
      <c r="C308" s="14" t="s">
        <v>3481</v>
      </c>
      <c r="D308" s="16">
        <v>45784</v>
      </c>
      <c r="E308" s="16">
        <v>45819</v>
      </c>
      <c r="F308" s="14" t="s">
        <v>4094</v>
      </c>
      <c r="G308" s="14" t="s">
        <v>3050</v>
      </c>
      <c r="H308" s="14" t="s">
        <v>3051</v>
      </c>
      <c r="I308" s="15">
        <v>1729</v>
      </c>
      <c r="J308" s="77"/>
      <c r="K308" s="92"/>
    </row>
    <row r="309" spans="1:11" ht="20" x14ac:dyDescent="0.25">
      <c r="A309" s="14" t="s">
        <v>2997</v>
      </c>
      <c r="B309" s="14" t="s">
        <v>4470</v>
      </c>
      <c r="C309" s="14" t="s">
        <v>3482</v>
      </c>
      <c r="D309" s="16">
        <v>45784</v>
      </c>
      <c r="E309" s="16">
        <v>45819</v>
      </c>
      <c r="F309" s="14" t="s">
        <v>3483</v>
      </c>
      <c r="G309" s="14"/>
      <c r="H309" s="14" t="s">
        <v>3031</v>
      </c>
      <c r="I309" s="15">
        <v>293</v>
      </c>
      <c r="J309" s="77"/>
      <c r="K309" s="92"/>
    </row>
    <row r="310" spans="1:11" ht="20" x14ac:dyDescent="0.25">
      <c r="A310" s="14" t="s">
        <v>2997</v>
      </c>
      <c r="B310" s="14" t="s">
        <v>4220</v>
      </c>
      <c r="C310" s="14" t="s">
        <v>3484</v>
      </c>
      <c r="D310" s="16">
        <v>45786</v>
      </c>
      <c r="E310" s="16">
        <v>45819</v>
      </c>
      <c r="F310" s="14" t="s">
        <v>3002</v>
      </c>
      <c r="G310" s="14" t="s">
        <v>3003</v>
      </c>
      <c r="H310" s="14" t="s">
        <v>3004</v>
      </c>
      <c r="I310" s="15">
        <v>19.559999999999999</v>
      </c>
      <c r="J310" s="77"/>
      <c r="K310" s="92"/>
    </row>
    <row r="311" spans="1:11" ht="20" x14ac:dyDescent="0.25">
      <c r="A311" s="14" t="s">
        <v>2997</v>
      </c>
      <c r="B311" s="14" t="s">
        <v>4221</v>
      </c>
      <c r="C311" s="14" t="s">
        <v>3485</v>
      </c>
      <c r="D311" s="16">
        <v>45786</v>
      </c>
      <c r="E311" s="16">
        <v>45819</v>
      </c>
      <c r="F311" s="14" t="s">
        <v>3486</v>
      </c>
      <c r="G311" s="14"/>
      <c r="H311" s="14" t="s">
        <v>4703</v>
      </c>
      <c r="I311" s="15">
        <v>170</v>
      </c>
      <c r="J311" s="77"/>
      <c r="K311" s="92"/>
    </row>
    <row r="312" spans="1:11" ht="20" x14ac:dyDescent="0.25">
      <c r="A312" s="14" t="s">
        <v>2997</v>
      </c>
      <c r="B312" s="14" t="s">
        <v>4222</v>
      </c>
      <c r="C312" s="14" t="s">
        <v>3487</v>
      </c>
      <c r="D312" s="16">
        <v>45789</v>
      </c>
      <c r="E312" s="16">
        <v>45819</v>
      </c>
      <c r="F312" s="14" t="s">
        <v>3486</v>
      </c>
      <c r="G312" s="14"/>
      <c r="H312" s="14" t="s">
        <v>4728</v>
      </c>
      <c r="I312" s="15">
        <v>252</v>
      </c>
      <c r="J312" s="77"/>
      <c r="K312" s="92"/>
    </row>
    <row r="313" spans="1:11" ht="20" x14ac:dyDescent="0.25">
      <c r="A313" s="14" t="s">
        <v>2997</v>
      </c>
      <c r="B313" s="14" t="s">
        <v>4223</v>
      </c>
      <c r="C313" s="14" t="s">
        <v>3488</v>
      </c>
      <c r="D313" s="16">
        <v>45789</v>
      </c>
      <c r="E313" s="16">
        <v>45819</v>
      </c>
      <c r="F313" s="14" t="s">
        <v>3486</v>
      </c>
      <c r="G313" s="14"/>
      <c r="H313" s="14" t="s">
        <v>4712</v>
      </c>
      <c r="I313" s="15">
        <v>171</v>
      </c>
      <c r="J313" s="77"/>
      <c r="K313" s="92"/>
    </row>
    <row r="314" spans="1:11" ht="20" x14ac:dyDescent="0.25">
      <c r="A314" s="14" t="s">
        <v>2997</v>
      </c>
      <c r="B314" s="14" t="s">
        <v>4224</v>
      </c>
      <c r="C314" s="14" t="s">
        <v>3397</v>
      </c>
      <c r="D314" s="16">
        <v>45789</v>
      </c>
      <c r="E314" s="16">
        <v>45819</v>
      </c>
      <c r="F314" s="14" t="s">
        <v>3486</v>
      </c>
      <c r="G314" s="14"/>
      <c r="H314" s="14" t="s">
        <v>4729</v>
      </c>
      <c r="I314" s="15">
        <v>39</v>
      </c>
      <c r="J314" s="77"/>
      <c r="K314" s="92"/>
    </row>
    <row r="315" spans="1:11" ht="20" x14ac:dyDescent="0.25">
      <c r="A315" s="14" t="s">
        <v>2997</v>
      </c>
      <c r="B315" s="14" t="s">
        <v>4225</v>
      </c>
      <c r="C315" s="14" t="s">
        <v>3395</v>
      </c>
      <c r="D315" s="16">
        <v>45789</v>
      </c>
      <c r="E315" s="16">
        <v>45819</v>
      </c>
      <c r="F315" s="14" t="s">
        <v>3486</v>
      </c>
      <c r="G315" s="14"/>
      <c r="H315" s="14" t="s">
        <v>4730</v>
      </c>
      <c r="I315" s="15">
        <v>189</v>
      </c>
      <c r="J315" s="77"/>
      <c r="K315" s="92"/>
    </row>
    <row r="316" spans="1:11" ht="20" x14ac:dyDescent="0.25">
      <c r="A316" s="14" t="s">
        <v>2997</v>
      </c>
      <c r="B316" s="14" t="s">
        <v>4226</v>
      </c>
      <c r="C316" s="14" t="s">
        <v>3394</v>
      </c>
      <c r="D316" s="16">
        <v>45789</v>
      </c>
      <c r="E316" s="16">
        <v>45819</v>
      </c>
      <c r="F316" s="14" t="s">
        <v>3486</v>
      </c>
      <c r="G316" s="14"/>
      <c r="H316" s="14" t="s">
        <v>4731</v>
      </c>
      <c r="I316" s="15">
        <v>159</v>
      </c>
      <c r="J316" s="77"/>
      <c r="K316" s="92"/>
    </row>
    <row r="317" spans="1:11" ht="20" x14ac:dyDescent="0.25">
      <c r="A317" s="14" t="s">
        <v>2997</v>
      </c>
      <c r="B317" s="14" t="s">
        <v>4227</v>
      </c>
      <c r="C317" s="14" t="s">
        <v>3396</v>
      </c>
      <c r="D317" s="16">
        <v>45789</v>
      </c>
      <c r="E317" s="16">
        <v>45819</v>
      </c>
      <c r="F317" s="14" t="s">
        <v>3486</v>
      </c>
      <c r="G317" s="14"/>
      <c r="H317" s="14" t="s">
        <v>4732</v>
      </c>
      <c r="I317" s="15">
        <v>200</v>
      </c>
      <c r="J317" s="77"/>
      <c r="K317" s="92"/>
    </row>
    <row r="318" spans="1:11" ht="20" x14ac:dyDescent="0.25">
      <c r="A318" s="14" t="s">
        <v>2997</v>
      </c>
      <c r="B318" s="14" t="s">
        <v>4228</v>
      </c>
      <c r="C318" s="14" t="s">
        <v>3391</v>
      </c>
      <c r="D318" s="16">
        <v>45789</v>
      </c>
      <c r="E318" s="16">
        <v>45819</v>
      </c>
      <c r="F318" s="14" t="s">
        <v>3486</v>
      </c>
      <c r="G318" s="14"/>
      <c r="H318" s="14" t="s">
        <v>4733</v>
      </c>
      <c r="I318" s="15">
        <v>36</v>
      </c>
      <c r="J318" s="77"/>
      <c r="K318" s="92"/>
    </row>
    <row r="319" spans="1:11" ht="20" x14ac:dyDescent="0.25">
      <c r="A319" s="14" t="s">
        <v>2997</v>
      </c>
      <c r="B319" s="14" t="s">
        <v>4229</v>
      </c>
      <c r="C319" s="14" t="s">
        <v>3489</v>
      </c>
      <c r="D319" s="16">
        <v>45789</v>
      </c>
      <c r="E319" s="16">
        <v>45819</v>
      </c>
      <c r="F319" s="14" t="s">
        <v>3486</v>
      </c>
      <c r="G319" s="14"/>
      <c r="H319" s="14" t="s">
        <v>4734</v>
      </c>
      <c r="I319" s="15">
        <v>72</v>
      </c>
      <c r="J319" s="77"/>
      <c r="K319" s="92"/>
    </row>
    <row r="320" spans="1:11" ht="20" x14ac:dyDescent="0.25">
      <c r="A320" s="14" t="s">
        <v>2997</v>
      </c>
      <c r="B320" s="14" t="s">
        <v>4230</v>
      </c>
      <c r="C320" s="14" t="s">
        <v>3393</v>
      </c>
      <c r="D320" s="16">
        <v>45789</v>
      </c>
      <c r="E320" s="16">
        <v>45819</v>
      </c>
      <c r="F320" s="14" t="s">
        <v>3486</v>
      </c>
      <c r="G320" s="14"/>
      <c r="H320" s="14" t="s">
        <v>4735</v>
      </c>
      <c r="I320" s="15">
        <v>117</v>
      </c>
      <c r="J320" s="77"/>
      <c r="K320" s="92"/>
    </row>
    <row r="321" spans="1:11" ht="20" x14ac:dyDescent="0.25">
      <c r="A321" s="14" t="s">
        <v>2997</v>
      </c>
      <c r="B321" s="14" t="s">
        <v>4231</v>
      </c>
      <c r="C321" s="14" t="s">
        <v>3398</v>
      </c>
      <c r="D321" s="16">
        <v>45789</v>
      </c>
      <c r="E321" s="16">
        <v>45819</v>
      </c>
      <c r="F321" s="14" t="s">
        <v>3486</v>
      </c>
      <c r="G321" s="14"/>
      <c r="H321" s="14" t="s">
        <v>4736</v>
      </c>
      <c r="I321" s="15">
        <v>117</v>
      </c>
      <c r="J321" s="77"/>
      <c r="K321" s="92"/>
    </row>
    <row r="322" spans="1:11" ht="20" x14ac:dyDescent="0.25">
      <c r="A322" s="14" t="s">
        <v>2997</v>
      </c>
      <c r="B322" s="14" t="s">
        <v>4232</v>
      </c>
      <c r="C322" s="14" t="s">
        <v>3490</v>
      </c>
      <c r="D322" s="16">
        <v>45789</v>
      </c>
      <c r="E322" s="16">
        <v>45819</v>
      </c>
      <c r="F322" s="14" t="s">
        <v>3486</v>
      </c>
      <c r="G322" s="14"/>
      <c r="H322" s="14" t="s">
        <v>4737</v>
      </c>
      <c r="I322" s="15">
        <v>141</v>
      </c>
      <c r="J322" s="77"/>
      <c r="K322" s="92"/>
    </row>
    <row r="323" spans="1:11" ht="20" x14ac:dyDescent="0.25">
      <c r="A323" s="14" t="s">
        <v>2997</v>
      </c>
      <c r="B323" s="14" t="s">
        <v>4233</v>
      </c>
      <c r="C323" s="14" t="s">
        <v>3399</v>
      </c>
      <c r="D323" s="16">
        <v>45789</v>
      </c>
      <c r="E323" s="16">
        <v>45819</v>
      </c>
      <c r="F323" s="14" t="s">
        <v>3486</v>
      </c>
      <c r="G323" s="14"/>
      <c r="H323" s="14" t="s">
        <v>4738</v>
      </c>
      <c r="I323" s="15">
        <v>129</v>
      </c>
      <c r="J323" s="77"/>
      <c r="K323" s="92"/>
    </row>
    <row r="324" spans="1:11" ht="20" x14ac:dyDescent="0.25">
      <c r="A324" s="14" t="s">
        <v>2997</v>
      </c>
      <c r="B324" s="14" t="s">
        <v>4234</v>
      </c>
      <c r="C324" s="14" t="s">
        <v>3491</v>
      </c>
      <c r="D324" s="16">
        <v>45789</v>
      </c>
      <c r="E324" s="16">
        <v>45819</v>
      </c>
      <c r="F324" s="14" t="s">
        <v>3486</v>
      </c>
      <c r="G324" s="14"/>
      <c r="H324" s="14" t="s">
        <v>4739</v>
      </c>
      <c r="I324" s="15">
        <v>129</v>
      </c>
      <c r="J324" s="77"/>
      <c r="K324" s="92"/>
    </row>
    <row r="325" spans="1:11" ht="20" x14ac:dyDescent="0.25">
      <c r="A325" s="14" t="s">
        <v>2997</v>
      </c>
      <c r="B325" s="14" t="s">
        <v>4235</v>
      </c>
      <c r="C325" s="14" t="s">
        <v>3492</v>
      </c>
      <c r="D325" s="16">
        <v>45789</v>
      </c>
      <c r="E325" s="16">
        <v>45819</v>
      </c>
      <c r="F325" s="14" t="s">
        <v>3486</v>
      </c>
      <c r="G325" s="14"/>
      <c r="H325" s="14" t="s">
        <v>4740</v>
      </c>
      <c r="I325" s="15">
        <v>129</v>
      </c>
      <c r="J325" s="77"/>
      <c r="K325" s="92"/>
    </row>
    <row r="326" spans="1:11" ht="20" x14ac:dyDescent="0.25">
      <c r="A326" s="14" t="s">
        <v>2997</v>
      </c>
      <c r="B326" s="14" t="s">
        <v>4236</v>
      </c>
      <c r="C326" s="14" t="s">
        <v>3390</v>
      </c>
      <c r="D326" s="16">
        <v>45789</v>
      </c>
      <c r="E326" s="16">
        <v>45819</v>
      </c>
      <c r="F326" s="14" t="s">
        <v>3486</v>
      </c>
      <c r="G326" s="14"/>
      <c r="H326" s="14" t="s">
        <v>4741</v>
      </c>
      <c r="I326" s="15">
        <v>120</v>
      </c>
      <c r="J326" s="77"/>
      <c r="K326" s="92"/>
    </row>
    <row r="327" spans="1:11" ht="20" x14ac:dyDescent="0.25">
      <c r="A327" s="14" t="s">
        <v>2997</v>
      </c>
      <c r="B327" s="14" t="s">
        <v>4237</v>
      </c>
      <c r="C327" s="14" t="s">
        <v>3493</v>
      </c>
      <c r="D327" s="16">
        <v>45789</v>
      </c>
      <c r="E327" s="16">
        <v>45819</v>
      </c>
      <c r="F327" s="14" t="s">
        <v>3486</v>
      </c>
      <c r="G327" s="14"/>
      <c r="H327" s="14" t="s">
        <v>4742</v>
      </c>
      <c r="I327" s="15">
        <v>93</v>
      </c>
      <c r="J327" s="77"/>
      <c r="K327" s="92"/>
    </row>
    <row r="328" spans="1:11" ht="20" x14ac:dyDescent="0.25">
      <c r="A328" s="14" t="s">
        <v>2997</v>
      </c>
      <c r="B328" s="14" t="s">
        <v>4238</v>
      </c>
      <c r="C328" s="14" t="s">
        <v>3494</v>
      </c>
      <c r="D328" s="16">
        <v>45789</v>
      </c>
      <c r="E328" s="16">
        <v>45819</v>
      </c>
      <c r="F328" s="14" t="s">
        <v>3486</v>
      </c>
      <c r="G328" s="14"/>
      <c r="H328" s="14" t="s">
        <v>4743</v>
      </c>
      <c r="I328" s="15">
        <v>129</v>
      </c>
      <c r="J328" s="77"/>
      <c r="K328" s="92"/>
    </row>
    <row r="329" spans="1:11" ht="20" x14ac:dyDescent="0.25">
      <c r="A329" s="14" t="s">
        <v>2997</v>
      </c>
      <c r="B329" s="14" t="s">
        <v>4239</v>
      </c>
      <c r="C329" s="14" t="s">
        <v>3400</v>
      </c>
      <c r="D329" s="16">
        <v>45789</v>
      </c>
      <c r="E329" s="16">
        <v>45819</v>
      </c>
      <c r="F329" s="14" t="s">
        <v>3486</v>
      </c>
      <c r="G329" s="14"/>
      <c r="H329" s="14" t="s">
        <v>4744</v>
      </c>
      <c r="I329" s="15">
        <v>129</v>
      </c>
      <c r="J329" s="77"/>
      <c r="K329" s="92"/>
    </row>
    <row r="330" spans="1:11" ht="20" x14ac:dyDescent="0.25">
      <c r="A330" s="14" t="s">
        <v>2997</v>
      </c>
      <c r="B330" s="14" t="s">
        <v>4240</v>
      </c>
      <c r="C330" s="14" t="s">
        <v>3402</v>
      </c>
      <c r="D330" s="16">
        <v>45789</v>
      </c>
      <c r="E330" s="16">
        <v>45819</v>
      </c>
      <c r="F330" s="14" t="s">
        <v>3486</v>
      </c>
      <c r="G330" s="14"/>
      <c r="H330" s="14" t="s">
        <v>4745</v>
      </c>
      <c r="I330" s="15">
        <v>150</v>
      </c>
      <c r="J330" s="77"/>
      <c r="K330" s="92"/>
    </row>
    <row r="331" spans="1:11" ht="20" x14ac:dyDescent="0.25">
      <c r="A331" s="14" t="s">
        <v>2997</v>
      </c>
      <c r="B331" s="14" t="s">
        <v>4241</v>
      </c>
      <c r="C331" s="14" t="s">
        <v>3403</v>
      </c>
      <c r="D331" s="16">
        <v>45789</v>
      </c>
      <c r="E331" s="16">
        <v>45819</v>
      </c>
      <c r="F331" s="14" t="s">
        <v>3486</v>
      </c>
      <c r="G331" s="14"/>
      <c r="H331" s="14" t="s">
        <v>4746</v>
      </c>
      <c r="I331" s="15">
        <v>100</v>
      </c>
      <c r="J331" s="77"/>
      <c r="K331" s="92"/>
    </row>
    <row r="332" spans="1:11" ht="20" x14ac:dyDescent="0.25">
      <c r="A332" s="14" t="s">
        <v>2997</v>
      </c>
      <c r="B332" s="14" t="s">
        <v>4242</v>
      </c>
      <c r="C332" s="14" t="s">
        <v>3404</v>
      </c>
      <c r="D332" s="16">
        <v>45789</v>
      </c>
      <c r="E332" s="16">
        <v>45819</v>
      </c>
      <c r="F332" s="14" t="s">
        <v>3495</v>
      </c>
      <c r="G332" s="14"/>
      <c r="H332" s="14" t="s">
        <v>4710</v>
      </c>
      <c r="I332" s="15">
        <v>276</v>
      </c>
      <c r="J332" s="77"/>
      <c r="K332" s="92"/>
    </row>
    <row r="333" spans="1:11" ht="20" x14ac:dyDescent="0.25">
      <c r="A333" s="14" t="s">
        <v>2997</v>
      </c>
      <c r="B333" s="14" t="s">
        <v>4243</v>
      </c>
      <c r="C333" s="14" t="s">
        <v>3405</v>
      </c>
      <c r="D333" s="16">
        <v>45789</v>
      </c>
      <c r="E333" s="16">
        <v>45819</v>
      </c>
      <c r="F333" s="14" t="s">
        <v>3495</v>
      </c>
      <c r="G333" s="14"/>
      <c r="H333" s="14" t="s">
        <v>4686</v>
      </c>
      <c r="I333" s="15">
        <v>268</v>
      </c>
      <c r="J333" s="77"/>
      <c r="K333" s="92"/>
    </row>
    <row r="334" spans="1:11" ht="20" x14ac:dyDescent="0.25">
      <c r="A334" s="14" t="s">
        <v>2997</v>
      </c>
      <c r="B334" s="14" t="s">
        <v>4244</v>
      </c>
      <c r="C334" s="14" t="s">
        <v>3406</v>
      </c>
      <c r="D334" s="16">
        <v>45789</v>
      </c>
      <c r="E334" s="16">
        <v>45819</v>
      </c>
      <c r="F334" s="14" t="s">
        <v>3495</v>
      </c>
      <c r="G334" s="14"/>
      <c r="H334" s="14" t="s">
        <v>4682</v>
      </c>
      <c r="I334" s="15">
        <v>240</v>
      </c>
      <c r="J334" s="77"/>
      <c r="K334" s="92"/>
    </row>
    <row r="335" spans="1:11" ht="20" x14ac:dyDescent="0.25">
      <c r="A335" s="14" t="s">
        <v>2997</v>
      </c>
      <c r="B335" s="14" t="s">
        <v>4245</v>
      </c>
      <c r="C335" s="14" t="s">
        <v>3407</v>
      </c>
      <c r="D335" s="16">
        <v>45789</v>
      </c>
      <c r="E335" s="16">
        <v>45819</v>
      </c>
      <c r="F335" s="14" t="s">
        <v>3495</v>
      </c>
      <c r="G335" s="14"/>
      <c r="H335" s="14" t="s">
        <v>4692</v>
      </c>
      <c r="I335" s="15">
        <v>215</v>
      </c>
      <c r="J335" s="77"/>
      <c r="K335" s="92"/>
    </row>
    <row r="336" spans="1:11" ht="20" x14ac:dyDescent="0.25">
      <c r="A336" s="14" t="s">
        <v>2997</v>
      </c>
      <c r="B336" s="14" t="s">
        <v>4246</v>
      </c>
      <c r="C336" s="14" t="s">
        <v>3408</v>
      </c>
      <c r="D336" s="16">
        <v>45789</v>
      </c>
      <c r="E336" s="16">
        <v>45819</v>
      </c>
      <c r="F336" s="14" t="s">
        <v>3495</v>
      </c>
      <c r="G336" s="14"/>
      <c r="H336" s="14" t="s">
        <v>4747</v>
      </c>
      <c r="I336" s="15">
        <v>200</v>
      </c>
      <c r="J336" s="77"/>
      <c r="K336" s="92"/>
    </row>
    <row r="337" spans="1:11" ht="20" x14ac:dyDescent="0.25">
      <c r="A337" s="14" t="s">
        <v>2997</v>
      </c>
      <c r="B337" s="14" t="s">
        <v>4247</v>
      </c>
      <c r="C337" s="14" t="s">
        <v>3410</v>
      </c>
      <c r="D337" s="16">
        <v>45789</v>
      </c>
      <c r="E337" s="16">
        <v>45819</v>
      </c>
      <c r="F337" s="14" t="s">
        <v>3495</v>
      </c>
      <c r="G337" s="14"/>
      <c r="H337" s="14" t="s">
        <v>4748</v>
      </c>
      <c r="I337" s="15">
        <v>308</v>
      </c>
      <c r="J337" s="77"/>
      <c r="K337" s="92"/>
    </row>
    <row r="338" spans="1:11" ht="20" x14ac:dyDescent="0.25">
      <c r="A338" s="14" t="s">
        <v>2997</v>
      </c>
      <c r="B338" s="14" t="s">
        <v>4248</v>
      </c>
      <c r="C338" s="14" t="s">
        <v>3411</v>
      </c>
      <c r="D338" s="16">
        <v>45789</v>
      </c>
      <c r="E338" s="16">
        <v>45819</v>
      </c>
      <c r="F338" s="14" t="s">
        <v>3486</v>
      </c>
      <c r="G338" s="14"/>
      <c r="H338" s="14" t="s">
        <v>4749</v>
      </c>
      <c r="I338" s="15">
        <v>420</v>
      </c>
      <c r="J338" s="77"/>
      <c r="K338" s="92"/>
    </row>
    <row r="339" spans="1:11" ht="20" x14ac:dyDescent="0.25">
      <c r="A339" s="14" t="s">
        <v>2997</v>
      </c>
      <c r="B339" s="14" t="s">
        <v>4249</v>
      </c>
      <c r="C339" s="14" t="s">
        <v>3415</v>
      </c>
      <c r="D339" s="16">
        <v>45789</v>
      </c>
      <c r="E339" s="16">
        <v>45819</v>
      </c>
      <c r="F339" s="14" t="s">
        <v>3497</v>
      </c>
      <c r="G339" s="14"/>
      <c r="H339" s="14" t="s">
        <v>4709</v>
      </c>
      <c r="I339" s="15">
        <v>71</v>
      </c>
      <c r="J339" s="77"/>
      <c r="K339" s="92"/>
    </row>
    <row r="340" spans="1:11" ht="20" x14ac:dyDescent="0.25">
      <c r="A340" s="14" t="s">
        <v>2997</v>
      </c>
      <c r="B340" s="14" t="s">
        <v>4583</v>
      </c>
      <c r="C340" s="14" t="s">
        <v>3500</v>
      </c>
      <c r="D340" s="16">
        <v>45789</v>
      </c>
      <c r="E340" s="16">
        <v>45819</v>
      </c>
      <c r="F340" s="14" t="s">
        <v>3501</v>
      </c>
      <c r="G340" s="14" t="s">
        <v>3499</v>
      </c>
      <c r="H340" s="14" t="s">
        <v>3498</v>
      </c>
      <c r="I340" s="15">
        <v>131</v>
      </c>
      <c r="J340" s="77"/>
      <c r="K340" s="92"/>
    </row>
    <row r="341" spans="1:11" ht="20" x14ac:dyDescent="0.25">
      <c r="A341" s="14" t="s">
        <v>2997</v>
      </c>
      <c r="B341" s="14" t="s">
        <v>4584</v>
      </c>
      <c r="C341" s="14" t="s">
        <v>4850</v>
      </c>
      <c r="D341" s="16">
        <v>45790</v>
      </c>
      <c r="E341" s="16">
        <v>45819</v>
      </c>
      <c r="F341" s="14" t="s">
        <v>3502</v>
      </c>
      <c r="G341" s="14"/>
      <c r="H341" s="14" t="s">
        <v>3093</v>
      </c>
      <c r="I341" s="15">
        <v>120.4</v>
      </c>
      <c r="J341" s="77"/>
      <c r="K341" s="92"/>
    </row>
    <row r="342" spans="1:11" ht="20" x14ac:dyDescent="0.25">
      <c r="A342" s="14" t="s">
        <v>2997</v>
      </c>
      <c r="B342" s="14" t="s">
        <v>4585</v>
      </c>
      <c r="C342" s="14" t="s">
        <v>3503</v>
      </c>
      <c r="D342" s="16">
        <v>45791</v>
      </c>
      <c r="E342" s="16">
        <v>45819</v>
      </c>
      <c r="F342" s="14" t="s">
        <v>3506</v>
      </c>
      <c r="G342" s="14" t="s">
        <v>3505</v>
      </c>
      <c r="H342" s="14" t="s">
        <v>3504</v>
      </c>
      <c r="I342" s="15">
        <v>375.55</v>
      </c>
      <c r="J342" s="77"/>
      <c r="K342" s="92"/>
    </row>
    <row r="343" spans="1:11" ht="20" x14ac:dyDescent="0.25">
      <c r="A343" s="14" t="s">
        <v>2997</v>
      </c>
      <c r="B343" s="14" t="s">
        <v>4586</v>
      </c>
      <c r="C343" s="14" t="s">
        <v>4851</v>
      </c>
      <c r="D343" s="16">
        <v>45792</v>
      </c>
      <c r="E343" s="16">
        <v>45819</v>
      </c>
      <c r="F343" s="14" t="s">
        <v>3507</v>
      </c>
      <c r="G343" s="14"/>
      <c r="H343" s="14" t="s">
        <v>3093</v>
      </c>
      <c r="I343" s="15">
        <v>238.84</v>
      </c>
      <c r="J343" s="77"/>
      <c r="K343" s="92"/>
    </row>
    <row r="344" spans="1:11" ht="20" x14ac:dyDescent="0.25">
      <c r="A344" s="14" t="s">
        <v>2997</v>
      </c>
      <c r="B344" s="14" t="s">
        <v>4587</v>
      </c>
      <c r="C344" s="14" t="s">
        <v>3508</v>
      </c>
      <c r="D344" s="16">
        <v>45792</v>
      </c>
      <c r="E344" s="16">
        <v>45819</v>
      </c>
      <c r="F344" s="14" t="s">
        <v>3006</v>
      </c>
      <c r="G344" s="14" t="s">
        <v>3007</v>
      </c>
      <c r="H344" s="14" t="s">
        <v>3008</v>
      </c>
      <c r="I344" s="15">
        <v>10.25</v>
      </c>
      <c r="J344" s="77"/>
      <c r="K344" s="92"/>
    </row>
    <row r="345" spans="1:11" ht="20" x14ac:dyDescent="0.25">
      <c r="A345" s="14" t="s">
        <v>2997</v>
      </c>
      <c r="B345" s="14" t="s">
        <v>4588</v>
      </c>
      <c r="C345" s="14" t="s">
        <v>3509</v>
      </c>
      <c r="D345" s="16">
        <v>45793</v>
      </c>
      <c r="E345" s="16">
        <v>45819</v>
      </c>
      <c r="F345" s="14" t="s">
        <v>3158</v>
      </c>
      <c r="G345" s="14" t="s">
        <v>3003</v>
      </c>
      <c r="H345" s="14" t="s">
        <v>3004</v>
      </c>
      <c r="I345" s="15">
        <v>19</v>
      </c>
      <c r="J345" s="77"/>
      <c r="K345" s="92"/>
    </row>
    <row r="346" spans="1:11" ht="20" x14ac:dyDescent="0.25">
      <c r="A346" s="14" t="s">
        <v>2997</v>
      </c>
      <c r="B346" s="14" t="s">
        <v>4589</v>
      </c>
      <c r="C346" s="14" t="s">
        <v>3549</v>
      </c>
      <c r="D346" s="16">
        <v>45793</v>
      </c>
      <c r="E346" s="16">
        <v>45819</v>
      </c>
      <c r="F346" s="14" t="s">
        <v>3510</v>
      </c>
      <c r="G346" s="14" t="s">
        <v>3015</v>
      </c>
      <c r="H346" s="14" t="s">
        <v>3014</v>
      </c>
      <c r="I346" s="15">
        <v>39.11</v>
      </c>
      <c r="J346" s="77"/>
      <c r="K346" s="92"/>
    </row>
    <row r="347" spans="1:11" ht="40" x14ac:dyDescent="0.25">
      <c r="A347" s="14" t="s">
        <v>2997</v>
      </c>
      <c r="B347" s="14" t="s">
        <v>4590</v>
      </c>
      <c r="C347" s="14" t="s">
        <v>3511</v>
      </c>
      <c r="D347" s="16">
        <v>45793</v>
      </c>
      <c r="E347" s="16">
        <v>45819</v>
      </c>
      <c r="F347" s="14" t="s">
        <v>3512</v>
      </c>
      <c r="G347" s="14" t="s">
        <v>3220</v>
      </c>
      <c r="H347" s="14" t="s">
        <v>3221</v>
      </c>
      <c r="I347" s="15">
        <v>4865.08</v>
      </c>
      <c r="J347" s="77"/>
      <c r="K347" s="92"/>
    </row>
    <row r="348" spans="1:11" ht="20" x14ac:dyDescent="0.25">
      <c r="A348" s="14" t="s">
        <v>2997</v>
      </c>
      <c r="B348" s="14" t="s">
        <v>4845</v>
      </c>
      <c r="C348" s="14" t="s">
        <v>4659</v>
      </c>
      <c r="D348" s="16">
        <v>45796</v>
      </c>
      <c r="E348" s="16">
        <v>45819</v>
      </c>
      <c r="F348" s="14" t="s">
        <v>4661</v>
      </c>
      <c r="G348" s="14"/>
      <c r="H348" s="14" t="s">
        <v>4660</v>
      </c>
      <c r="I348" s="15">
        <v>5141</v>
      </c>
      <c r="J348" s="77"/>
      <c r="K348" s="92"/>
    </row>
    <row r="349" spans="1:11" ht="20" x14ac:dyDescent="0.25">
      <c r="A349" s="14" t="s">
        <v>2997</v>
      </c>
      <c r="B349" s="14" t="s">
        <v>4591</v>
      </c>
      <c r="C349" s="14" t="s">
        <v>3551</v>
      </c>
      <c r="D349" s="16">
        <v>45796</v>
      </c>
      <c r="E349" s="16">
        <v>45819</v>
      </c>
      <c r="F349" s="14" t="s">
        <v>3513</v>
      </c>
      <c r="G349" s="14" t="s">
        <v>3302</v>
      </c>
      <c r="H349" s="14" t="s">
        <v>3301</v>
      </c>
      <c r="I349" s="15">
        <v>150</v>
      </c>
      <c r="J349" s="77"/>
      <c r="K349" s="92"/>
    </row>
    <row r="350" spans="1:11" ht="20" x14ac:dyDescent="0.25">
      <c r="A350" s="14" t="s">
        <v>2997</v>
      </c>
      <c r="B350" s="14" t="s">
        <v>4852</v>
      </c>
      <c r="C350" s="14" t="s">
        <v>3416</v>
      </c>
      <c r="D350" s="16">
        <v>45796</v>
      </c>
      <c r="E350" s="16">
        <v>45819</v>
      </c>
      <c r="F350" s="14" t="s">
        <v>3067</v>
      </c>
      <c r="G350" s="14"/>
      <c r="H350" s="14" t="s">
        <v>4690</v>
      </c>
      <c r="I350" s="15">
        <v>277.5</v>
      </c>
      <c r="J350" s="77"/>
      <c r="K350" s="92"/>
    </row>
    <row r="351" spans="1:11" ht="20" x14ac:dyDescent="0.25">
      <c r="A351" s="14" t="s">
        <v>2997</v>
      </c>
      <c r="B351" s="14" t="s">
        <v>4853</v>
      </c>
      <c r="C351" s="14" t="s">
        <v>3417</v>
      </c>
      <c r="D351" s="16">
        <v>45796</v>
      </c>
      <c r="E351" s="16">
        <v>45819</v>
      </c>
      <c r="F351" s="14" t="s">
        <v>3514</v>
      </c>
      <c r="G351" s="14"/>
      <c r="H351" s="14" t="s">
        <v>4750</v>
      </c>
      <c r="I351" s="15">
        <v>490</v>
      </c>
      <c r="J351" s="77"/>
      <c r="K351" s="92"/>
    </row>
    <row r="352" spans="1:11" ht="30" x14ac:dyDescent="0.25">
      <c r="A352" s="14" t="s">
        <v>2997</v>
      </c>
      <c r="B352" s="14" t="s">
        <v>4509</v>
      </c>
      <c r="C352" s="14" t="s">
        <v>3517</v>
      </c>
      <c r="D352" s="16">
        <v>45796</v>
      </c>
      <c r="E352" s="16">
        <v>45819</v>
      </c>
      <c r="F352" s="14" t="s">
        <v>3596</v>
      </c>
      <c r="G352" s="14" t="s">
        <v>3516</v>
      </c>
      <c r="H352" s="14" t="s">
        <v>3515</v>
      </c>
      <c r="I352" s="15">
        <v>3000</v>
      </c>
      <c r="J352" s="77"/>
      <c r="K352" s="92"/>
    </row>
    <row r="353" spans="1:11" ht="20" x14ac:dyDescent="0.25">
      <c r="A353" s="14" t="s">
        <v>2997</v>
      </c>
      <c r="B353" s="14" t="s">
        <v>4471</v>
      </c>
      <c r="C353" s="14" t="s">
        <v>4472</v>
      </c>
      <c r="D353" s="16">
        <v>45798</v>
      </c>
      <c r="E353" s="16">
        <v>45819</v>
      </c>
      <c r="F353" s="14" t="s">
        <v>3129</v>
      </c>
      <c r="G353" s="14"/>
      <c r="H353" s="14" t="s">
        <v>3093</v>
      </c>
      <c r="I353" s="15">
        <v>56.16</v>
      </c>
      <c r="J353" s="77"/>
      <c r="K353" s="92"/>
    </row>
    <row r="354" spans="1:11" ht="20" x14ac:dyDescent="0.25">
      <c r="A354" s="14" t="s">
        <v>2997</v>
      </c>
      <c r="B354" s="14" t="s">
        <v>4250</v>
      </c>
      <c r="C354" s="14" t="s">
        <v>3518</v>
      </c>
      <c r="D354" s="16">
        <v>45798</v>
      </c>
      <c r="E354" s="16">
        <v>45819</v>
      </c>
      <c r="F354" s="14" t="s">
        <v>3364</v>
      </c>
      <c r="G354" s="14"/>
      <c r="H354" s="14" t="s">
        <v>4702</v>
      </c>
      <c r="I354" s="15">
        <v>157.5</v>
      </c>
      <c r="J354" s="77"/>
      <c r="K354" s="92"/>
    </row>
    <row r="355" spans="1:11" ht="20" x14ac:dyDescent="0.25">
      <c r="A355" s="14" t="s">
        <v>2997</v>
      </c>
      <c r="B355" s="14" t="s">
        <v>4251</v>
      </c>
      <c r="C355" s="14" t="s">
        <v>3418</v>
      </c>
      <c r="D355" s="16">
        <v>45799</v>
      </c>
      <c r="E355" s="16">
        <v>45819</v>
      </c>
      <c r="F355" s="14" t="s">
        <v>3522</v>
      </c>
      <c r="G355" s="14"/>
      <c r="H355" s="14" t="s">
        <v>4717</v>
      </c>
      <c r="I355" s="15">
        <v>45</v>
      </c>
      <c r="J355" s="77"/>
      <c r="K355" s="92"/>
    </row>
    <row r="356" spans="1:11" ht="20" x14ac:dyDescent="0.25">
      <c r="A356" s="14" t="s">
        <v>2997</v>
      </c>
      <c r="B356" s="14" t="s">
        <v>4252</v>
      </c>
      <c r="C356" s="14" t="s">
        <v>3519</v>
      </c>
      <c r="D356" s="16">
        <v>45800</v>
      </c>
      <c r="E356" s="16">
        <v>45819</v>
      </c>
      <c r="F356" s="14" t="s">
        <v>3163</v>
      </c>
      <c r="G356" s="14"/>
      <c r="H356" s="14" t="s">
        <v>4691</v>
      </c>
      <c r="I356" s="15">
        <v>500</v>
      </c>
      <c r="J356" s="77"/>
      <c r="K356" s="92"/>
    </row>
    <row r="357" spans="1:11" ht="20" x14ac:dyDescent="0.25">
      <c r="A357" s="14" t="s">
        <v>2997</v>
      </c>
      <c r="B357" s="14" t="s">
        <v>4253</v>
      </c>
      <c r="C357" s="14" t="s">
        <v>3520</v>
      </c>
      <c r="D357" s="16">
        <v>45800</v>
      </c>
      <c r="E357" s="16">
        <v>45819</v>
      </c>
      <c r="F357" s="14" t="s">
        <v>3521</v>
      </c>
      <c r="G357" s="14"/>
      <c r="H357" s="14" t="s">
        <v>4691</v>
      </c>
      <c r="I357" s="15">
        <v>500</v>
      </c>
      <c r="J357" s="77"/>
      <c r="K357" s="92"/>
    </row>
    <row r="358" spans="1:11" ht="30" x14ac:dyDescent="0.25">
      <c r="A358" s="14" t="s">
        <v>2997</v>
      </c>
      <c r="B358" s="14" t="s">
        <v>4501</v>
      </c>
      <c r="C358" s="14" t="s">
        <v>3523</v>
      </c>
      <c r="D358" s="16">
        <v>45800</v>
      </c>
      <c r="E358" s="16">
        <v>45819</v>
      </c>
      <c r="F358" s="14" t="s">
        <v>3579</v>
      </c>
      <c r="G358" s="14" t="s">
        <v>3220</v>
      </c>
      <c r="H358" s="14" t="s">
        <v>3221</v>
      </c>
      <c r="I358" s="15">
        <v>2177</v>
      </c>
      <c r="J358" s="77"/>
      <c r="K358" s="92"/>
    </row>
    <row r="359" spans="1:11" ht="20" x14ac:dyDescent="0.25">
      <c r="A359" s="14" t="s">
        <v>2997</v>
      </c>
      <c r="B359" s="14" t="s">
        <v>4592</v>
      </c>
      <c r="C359" s="14" t="s">
        <v>3524</v>
      </c>
      <c r="D359" s="16">
        <v>45804</v>
      </c>
      <c r="E359" s="16">
        <v>45819</v>
      </c>
      <c r="F359" s="14" t="s">
        <v>3017</v>
      </c>
      <c r="G359" s="14" t="s">
        <v>3019</v>
      </c>
      <c r="H359" s="14" t="s">
        <v>3018</v>
      </c>
      <c r="I359" s="15">
        <v>30.75</v>
      </c>
      <c r="J359" s="77"/>
      <c r="K359" s="92"/>
    </row>
    <row r="360" spans="1:11" ht="20" x14ac:dyDescent="0.25">
      <c r="A360" s="14" t="s">
        <v>2997</v>
      </c>
      <c r="B360" s="14" t="s">
        <v>4254</v>
      </c>
      <c r="C360" s="14" t="s">
        <v>3525</v>
      </c>
      <c r="D360" s="16">
        <v>45804</v>
      </c>
      <c r="E360" s="16">
        <v>45819</v>
      </c>
      <c r="F360" s="14" t="s">
        <v>3137</v>
      </c>
      <c r="G360" s="14"/>
      <c r="H360" s="14" t="s">
        <v>4678</v>
      </c>
      <c r="I360" s="15">
        <v>450</v>
      </c>
      <c r="J360" s="77"/>
      <c r="K360" s="92"/>
    </row>
    <row r="361" spans="1:11" ht="20" x14ac:dyDescent="0.25">
      <c r="A361" s="14" t="s">
        <v>2997</v>
      </c>
      <c r="B361" s="14" t="s">
        <v>4593</v>
      </c>
      <c r="C361" s="14" t="s">
        <v>3526</v>
      </c>
      <c r="D361" s="16">
        <v>45805</v>
      </c>
      <c r="E361" s="16">
        <v>45819</v>
      </c>
      <c r="F361" s="14" t="s">
        <v>3527</v>
      </c>
      <c r="G361" s="14" t="s">
        <v>3059</v>
      </c>
      <c r="H361" s="14" t="s">
        <v>3060</v>
      </c>
      <c r="I361" s="15">
        <v>450</v>
      </c>
      <c r="J361" s="77"/>
      <c r="K361" s="92"/>
    </row>
    <row r="362" spans="1:11" ht="20" x14ac:dyDescent="0.25">
      <c r="A362" s="14" t="s">
        <v>2997</v>
      </c>
      <c r="B362" s="14" t="s">
        <v>4594</v>
      </c>
      <c r="C362" s="14" t="s">
        <v>3556</v>
      </c>
      <c r="D362" s="16">
        <v>45805</v>
      </c>
      <c r="E362" s="16">
        <v>45819</v>
      </c>
      <c r="F362" s="14" t="s">
        <v>3528</v>
      </c>
      <c r="G362" s="14" t="s">
        <v>3172</v>
      </c>
      <c r="H362" s="14" t="s">
        <v>3173</v>
      </c>
      <c r="I362" s="15">
        <v>40</v>
      </c>
      <c r="J362" s="77"/>
      <c r="K362" s="92"/>
    </row>
    <row r="363" spans="1:11" ht="20" x14ac:dyDescent="0.25">
      <c r="A363" s="14" t="s">
        <v>2997</v>
      </c>
      <c r="B363" s="14" t="s">
        <v>4595</v>
      </c>
      <c r="C363" s="14" t="s">
        <v>3529</v>
      </c>
      <c r="D363" s="16">
        <v>45807</v>
      </c>
      <c r="E363" s="16">
        <v>45819</v>
      </c>
      <c r="F363" s="14" t="s">
        <v>3530</v>
      </c>
      <c r="G363" s="14" t="s">
        <v>3499</v>
      </c>
      <c r="H363" s="14" t="s">
        <v>3531</v>
      </c>
      <c r="I363" s="15">
        <v>162</v>
      </c>
      <c r="J363" s="77"/>
      <c r="K363" s="92"/>
    </row>
    <row r="364" spans="1:11" ht="20" x14ac:dyDescent="0.25">
      <c r="A364" s="14" t="s">
        <v>2997</v>
      </c>
      <c r="B364" s="14" t="s">
        <v>3613</v>
      </c>
      <c r="C364" s="14" t="s">
        <v>3559</v>
      </c>
      <c r="D364" s="16">
        <v>45810</v>
      </c>
      <c r="E364" s="16">
        <v>45819</v>
      </c>
      <c r="F364" s="14" t="s">
        <v>3560</v>
      </c>
      <c r="G364" s="14" t="s">
        <v>3311</v>
      </c>
      <c r="H364" s="14" t="s">
        <v>3310</v>
      </c>
      <c r="I364" s="15">
        <v>1062</v>
      </c>
      <c r="J364" s="77"/>
      <c r="K364" s="92"/>
    </row>
    <row r="365" spans="1:11" ht="20" x14ac:dyDescent="0.25">
      <c r="A365" s="14" t="s">
        <v>2997</v>
      </c>
      <c r="B365" s="14" t="s">
        <v>3614</v>
      </c>
      <c r="C365" s="14" t="s">
        <v>3564</v>
      </c>
      <c r="D365" s="16">
        <v>45811</v>
      </c>
      <c r="E365" s="16">
        <v>45819</v>
      </c>
      <c r="F365" s="14" t="s">
        <v>3563</v>
      </c>
      <c r="G365" s="14" t="s">
        <v>3561</v>
      </c>
      <c r="H365" s="14" t="s">
        <v>3562</v>
      </c>
      <c r="I365" s="15">
        <v>2833.89</v>
      </c>
      <c r="J365" s="77"/>
      <c r="K365" s="92"/>
    </row>
    <row r="366" spans="1:11" ht="20" x14ac:dyDescent="0.25">
      <c r="A366" s="14" t="s">
        <v>2997</v>
      </c>
      <c r="B366" s="14" t="s">
        <v>4596</v>
      </c>
      <c r="C366" s="14" t="s">
        <v>3565</v>
      </c>
      <c r="D366" s="16">
        <v>45812</v>
      </c>
      <c r="E366" s="16">
        <v>45819</v>
      </c>
      <c r="F366" s="14" t="s">
        <v>2998</v>
      </c>
      <c r="G366" s="14" t="s">
        <v>2999</v>
      </c>
      <c r="H366" s="14" t="s">
        <v>3000</v>
      </c>
      <c r="I366" s="15">
        <v>48.09</v>
      </c>
      <c r="J366" s="77"/>
      <c r="K366" s="92"/>
    </row>
    <row r="367" spans="1:11" ht="20" x14ac:dyDescent="0.25">
      <c r="A367" s="14" t="s">
        <v>2997</v>
      </c>
      <c r="B367" s="14" t="s">
        <v>4597</v>
      </c>
      <c r="C367" s="14" t="s">
        <v>3566</v>
      </c>
      <c r="D367" s="16">
        <v>45812</v>
      </c>
      <c r="E367" s="16">
        <v>45819</v>
      </c>
      <c r="F367" s="14" t="s">
        <v>3567</v>
      </c>
      <c r="G367" s="14" t="s">
        <v>3568</v>
      </c>
      <c r="H367" s="14" t="s">
        <v>3569</v>
      </c>
      <c r="I367" s="15">
        <v>100</v>
      </c>
      <c r="J367" s="77"/>
      <c r="K367" s="92"/>
    </row>
    <row r="368" spans="1:11" ht="20" x14ac:dyDescent="0.25">
      <c r="A368" s="14" t="s">
        <v>2997</v>
      </c>
      <c r="B368" s="14" t="s">
        <v>4255</v>
      </c>
      <c r="C368" s="14" t="s">
        <v>3419</v>
      </c>
      <c r="D368" s="16">
        <v>45812</v>
      </c>
      <c r="E368" s="16">
        <v>45819</v>
      </c>
      <c r="F368" s="14" t="s">
        <v>3486</v>
      </c>
      <c r="G368" s="14"/>
      <c r="H368" s="14" t="s">
        <v>4751</v>
      </c>
      <c r="I368" s="15">
        <v>234</v>
      </c>
      <c r="J368" s="77"/>
      <c r="K368" s="92"/>
    </row>
    <row r="369" spans="1:11" ht="20" x14ac:dyDescent="0.25">
      <c r="A369" s="14" t="s">
        <v>2997</v>
      </c>
      <c r="B369" s="14" t="s">
        <v>4256</v>
      </c>
      <c r="C369" s="14" t="s">
        <v>3424</v>
      </c>
      <c r="D369" s="16">
        <v>45812</v>
      </c>
      <c r="E369" s="16">
        <v>45819</v>
      </c>
      <c r="F369" s="14" t="s">
        <v>3486</v>
      </c>
      <c r="G369" s="14"/>
      <c r="H369" s="14" t="s">
        <v>4752</v>
      </c>
      <c r="I369" s="15">
        <v>370</v>
      </c>
      <c r="J369" s="77"/>
      <c r="K369" s="92"/>
    </row>
    <row r="370" spans="1:11" ht="20" x14ac:dyDescent="0.25">
      <c r="A370" s="14" t="s">
        <v>2997</v>
      </c>
      <c r="B370" s="14" t="s">
        <v>4164</v>
      </c>
      <c r="C370" s="14" t="s">
        <v>3570</v>
      </c>
      <c r="D370" s="16">
        <v>45812</v>
      </c>
      <c r="E370" s="16">
        <v>45819</v>
      </c>
      <c r="F370" s="14" t="s">
        <v>3486</v>
      </c>
      <c r="G370" s="14"/>
      <c r="H370" s="14" t="s">
        <v>4729</v>
      </c>
      <c r="I370" s="15">
        <v>375</v>
      </c>
      <c r="J370" s="77"/>
      <c r="K370" s="92"/>
    </row>
    <row r="371" spans="1:11" ht="20" x14ac:dyDescent="0.25">
      <c r="A371" s="14" t="s">
        <v>2997</v>
      </c>
      <c r="B371" s="14" t="s">
        <v>4598</v>
      </c>
      <c r="C371" s="14" t="s">
        <v>3571</v>
      </c>
      <c r="D371" s="16">
        <v>45814</v>
      </c>
      <c r="E371" s="16">
        <v>45819</v>
      </c>
      <c r="F371" s="14" t="s">
        <v>3572</v>
      </c>
      <c r="G371" s="14" t="s">
        <v>3574</v>
      </c>
      <c r="H371" s="14" t="s">
        <v>3573</v>
      </c>
      <c r="I371" s="15">
        <v>40</v>
      </c>
      <c r="J371" s="77"/>
      <c r="K371" s="92"/>
    </row>
    <row r="372" spans="1:11" ht="20" x14ac:dyDescent="0.25">
      <c r="A372" s="14" t="s">
        <v>2997</v>
      </c>
      <c r="B372" s="14" t="s">
        <v>4257</v>
      </c>
      <c r="C372" s="14" t="s">
        <v>3425</v>
      </c>
      <c r="D372" s="16">
        <v>45814</v>
      </c>
      <c r="E372" s="16">
        <v>45819</v>
      </c>
      <c r="F372" s="14" t="s">
        <v>3576</v>
      </c>
      <c r="G372" s="14"/>
      <c r="H372" s="14" t="s">
        <v>4693</v>
      </c>
      <c r="I372" s="15">
        <v>240</v>
      </c>
      <c r="J372" s="77"/>
      <c r="K372" s="92"/>
    </row>
    <row r="373" spans="1:11" ht="20" x14ac:dyDescent="0.25">
      <c r="A373" s="14" t="s">
        <v>2997</v>
      </c>
      <c r="B373" s="14" t="s">
        <v>4258</v>
      </c>
      <c r="C373" s="14" t="s">
        <v>3426</v>
      </c>
      <c r="D373" s="16">
        <v>45818</v>
      </c>
      <c r="E373" s="16">
        <v>45819</v>
      </c>
      <c r="F373" s="14" t="s">
        <v>3496</v>
      </c>
      <c r="G373" s="14"/>
      <c r="H373" s="14" t="s">
        <v>4700</v>
      </c>
      <c r="I373" s="15">
        <v>220</v>
      </c>
      <c r="J373" s="77"/>
      <c r="K373" s="92"/>
    </row>
    <row r="374" spans="1:11" ht="20" x14ac:dyDescent="0.25">
      <c r="A374" s="14" t="s">
        <v>2997</v>
      </c>
      <c r="B374" s="14" t="s">
        <v>4500</v>
      </c>
      <c r="C374" s="14" t="s">
        <v>3577</v>
      </c>
      <c r="D374" s="16">
        <v>45819</v>
      </c>
      <c r="E374" s="16">
        <v>45819</v>
      </c>
      <c r="F374" s="14" t="s">
        <v>4856</v>
      </c>
      <c r="G374" s="14" t="s">
        <v>3299</v>
      </c>
      <c r="H374" s="14" t="s">
        <v>3578</v>
      </c>
      <c r="I374" s="15">
        <v>685.11</v>
      </c>
      <c r="J374" s="77"/>
      <c r="K374" s="92"/>
    </row>
    <row r="375" spans="1:11" ht="30" x14ac:dyDescent="0.25">
      <c r="A375" s="14" t="s">
        <v>2997</v>
      </c>
      <c r="B375" s="14" t="s">
        <v>4501</v>
      </c>
      <c r="C375" s="14" t="s">
        <v>3523</v>
      </c>
      <c r="D375" s="16">
        <v>45819</v>
      </c>
      <c r="E375" s="16">
        <v>45819</v>
      </c>
      <c r="F375" s="14" t="s">
        <v>3580</v>
      </c>
      <c r="G375" s="14" t="s">
        <v>3220</v>
      </c>
      <c r="H375" s="14" t="s">
        <v>3221</v>
      </c>
      <c r="I375" s="15">
        <v>2000</v>
      </c>
      <c r="J375" s="77"/>
      <c r="K375" s="92"/>
    </row>
    <row r="376" spans="1:11" ht="20" x14ac:dyDescent="0.25">
      <c r="A376" s="14" t="s">
        <v>2997</v>
      </c>
      <c r="B376" s="14" t="s">
        <v>4502</v>
      </c>
      <c r="C376" s="14" t="s">
        <v>3581</v>
      </c>
      <c r="D376" s="16">
        <v>45819</v>
      </c>
      <c r="E376" s="16">
        <v>45819</v>
      </c>
      <c r="F376" s="14" t="s">
        <v>3582</v>
      </c>
      <c r="G376" s="14" t="s">
        <v>3220</v>
      </c>
      <c r="H376" s="14" t="s">
        <v>3221</v>
      </c>
      <c r="I376" s="15">
        <v>150</v>
      </c>
      <c r="J376" s="77"/>
      <c r="K376" s="92"/>
    </row>
    <row r="377" spans="1:11" ht="20" x14ac:dyDescent="0.25">
      <c r="A377" s="14" t="s">
        <v>2997</v>
      </c>
      <c r="B377" s="14" t="s">
        <v>4500</v>
      </c>
      <c r="C377" s="14" t="s">
        <v>3583</v>
      </c>
      <c r="D377" s="16">
        <v>45819</v>
      </c>
      <c r="E377" s="16">
        <v>45819</v>
      </c>
      <c r="F377" s="14" t="s">
        <v>4857</v>
      </c>
      <c r="G377" s="14" t="s">
        <v>3299</v>
      </c>
      <c r="H377" s="14" t="s">
        <v>3578</v>
      </c>
      <c r="I377" s="15">
        <v>36.9</v>
      </c>
      <c r="J377" s="77"/>
      <c r="K377" s="92"/>
    </row>
    <row r="378" spans="1:11" ht="20" x14ac:dyDescent="0.25">
      <c r="A378" s="14" t="s">
        <v>2997</v>
      </c>
      <c r="B378" s="14" t="s">
        <v>4503</v>
      </c>
      <c r="C378" s="14" t="s">
        <v>3584</v>
      </c>
      <c r="D378" s="16">
        <v>45819</v>
      </c>
      <c r="E378" s="16">
        <v>45819</v>
      </c>
      <c r="F378" s="14" t="s">
        <v>3585</v>
      </c>
      <c r="G378" s="14" t="s">
        <v>3252</v>
      </c>
      <c r="H378" s="14" t="s">
        <v>3251</v>
      </c>
      <c r="I378" s="15">
        <v>410</v>
      </c>
      <c r="J378" s="77"/>
      <c r="K378" s="92"/>
    </row>
    <row r="379" spans="1:11" ht="20" x14ac:dyDescent="0.25">
      <c r="A379" s="14" t="s">
        <v>2997</v>
      </c>
      <c r="B379" s="14" t="s">
        <v>4504</v>
      </c>
      <c r="C379" s="14" t="s">
        <v>3586</v>
      </c>
      <c r="D379" s="16">
        <v>45819</v>
      </c>
      <c r="E379" s="16">
        <v>45819</v>
      </c>
      <c r="F379" s="14" t="s">
        <v>3587</v>
      </c>
      <c r="G379" s="14" t="s">
        <v>3059</v>
      </c>
      <c r="H379" s="14" t="s">
        <v>3060</v>
      </c>
      <c r="I379" s="15">
        <v>763</v>
      </c>
      <c r="J379" s="77"/>
      <c r="K379" s="92"/>
    </row>
    <row r="380" spans="1:11" ht="20" x14ac:dyDescent="0.25">
      <c r="A380" s="14" t="s">
        <v>2997</v>
      </c>
      <c r="B380" s="14" t="s">
        <v>4505</v>
      </c>
      <c r="C380" s="14" t="s">
        <v>3588</v>
      </c>
      <c r="D380" s="16">
        <v>45819</v>
      </c>
      <c r="E380" s="16">
        <v>45819</v>
      </c>
      <c r="F380" s="14" t="s">
        <v>3589</v>
      </c>
      <c r="G380" s="14" t="s">
        <v>3045</v>
      </c>
      <c r="H380" s="14" t="s">
        <v>3590</v>
      </c>
      <c r="I380" s="15">
        <v>1083.95</v>
      </c>
      <c r="J380" s="77"/>
      <c r="K380" s="92"/>
    </row>
    <row r="381" spans="1:11" ht="20" x14ac:dyDescent="0.25">
      <c r="A381" s="14" t="s">
        <v>2997</v>
      </c>
      <c r="B381" s="14" t="s">
        <v>4506</v>
      </c>
      <c r="C381" s="14" t="s">
        <v>3145</v>
      </c>
      <c r="D381" s="16">
        <v>45819</v>
      </c>
      <c r="E381" s="16">
        <v>45819</v>
      </c>
      <c r="F381" s="14" t="s">
        <v>3587</v>
      </c>
      <c r="G381" s="14" t="s">
        <v>3108</v>
      </c>
      <c r="H381" s="14" t="s">
        <v>3109</v>
      </c>
      <c r="I381" s="15">
        <v>500</v>
      </c>
      <c r="J381" s="77"/>
      <c r="K381" s="92"/>
    </row>
    <row r="382" spans="1:11" ht="20" x14ac:dyDescent="0.25">
      <c r="A382" s="14" t="s">
        <v>2997</v>
      </c>
      <c r="B382" s="14" t="s">
        <v>4507</v>
      </c>
      <c r="C382" s="14" t="s">
        <v>3591</v>
      </c>
      <c r="D382" s="16">
        <v>45819</v>
      </c>
      <c r="E382" s="16">
        <v>45819</v>
      </c>
      <c r="F382" s="14" t="s">
        <v>3587</v>
      </c>
      <c r="G382" s="14" t="s">
        <v>3111</v>
      </c>
      <c r="H382" s="14" t="s">
        <v>3110</v>
      </c>
      <c r="I382" s="15">
        <v>500</v>
      </c>
      <c r="J382" s="77"/>
      <c r="K382" s="92"/>
    </row>
    <row r="383" spans="1:11" ht="30" x14ac:dyDescent="0.25">
      <c r="A383" s="14" t="s">
        <v>2997</v>
      </c>
      <c r="B383" s="14" t="s">
        <v>4508</v>
      </c>
      <c r="C383" s="14" t="s">
        <v>3592</v>
      </c>
      <c r="D383" s="16">
        <v>45819</v>
      </c>
      <c r="E383" s="16"/>
      <c r="F383" s="14" t="s">
        <v>3593</v>
      </c>
      <c r="G383" s="14" t="s">
        <v>3595</v>
      </c>
      <c r="H383" s="14" t="s">
        <v>3594</v>
      </c>
      <c r="I383" s="15">
        <v>1074</v>
      </c>
      <c r="J383" s="77"/>
      <c r="K383" s="92"/>
    </row>
    <row r="384" spans="1:11" ht="30" x14ac:dyDescent="0.25">
      <c r="A384" s="14" t="s">
        <v>2997</v>
      </c>
      <c r="B384" s="14" t="s">
        <v>4509</v>
      </c>
      <c r="C384" s="14" t="s">
        <v>3517</v>
      </c>
      <c r="D384" s="16">
        <v>45819</v>
      </c>
      <c r="E384" s="16"/>
      <c r="F384" s="14" t="s">
        <v>3596</v>
      </c>
      <c r="G384" s="14" t="s">
        <v>3516</v>
      </c>
      <c r="H384" s="14" t="s">
        <v>3515</v>
      </c>
      <c r="I384" s="15">
        <v>2628.91</v>
      </c>
      <c r="J384" s="77"/>
      <c r="K384" s="92"/>
    </row>
    <row r="385" spans="1:11" ht="20" x14ac:dyDescent="0.25">
      <c r="A385" s="14" t="s">
        <v>2997</v>
      </c>
      <c r="B385" s="14" t="s">
        <v>4510</v>
      </c>
      <c r="C385" s="14" t="s">
        <v>3597</v>
      </c>
      <c r="D385" s="16">
        <v>45819</v>
      </c>
      <c r="E385" s="16"/>
      <c r="F385" s="14" t="s">
        <v>3638</v>
      </c>
      <c r="G385" s="14" t="s">
        <v>3071</v>
      </c>
      <c r="H385" s="14" t="s">
        <v>3072</v>
      </c>
      <c r="I385" s="15">
        <v>587.79</v>
      </c>
      <c r="J385" s="77"/>
      <c r="K385" s="92"/>
    </row>
    <row r="386" spans="1:11" ht="20" x14ac:dyDescent="0.25">
      <c r="A386" s="14" t="s">
        <v>2997</v>
      </c>
      <c r="B386" s="14" t="s">
        <v>4511</v>
      </c>
      <c r="C386" s="14" t="s">
        <v>3598</v>
      </c>
      <c r="D386" s="16">
        <v>45819</v>
      </c>
      <c r="E386" s="16"/>
      <c r="F386" s="14" t="s">
        <v>3639</v>
      </c>
      <c r="G386" s="14" t="s">
        <v>3071</v>
      </c>
      <c r="H386" s="14" t="s">
        <v>3072</v>
      </c>
      <c r="I386" s="15">
        <v>594.05999999999995</v>
      </c>
      <c r="J386" s="77"/>
      <c r="K386" s="92"/>
    </row>
    <row r="387" spans="1:11" ht="20" x14ac:dyDescent="0.25">
      <c r="A387" s="14" t="s">
        <v>2997</v>
      </c>
      <c r="B387" s="14" t="s">
        <v>4512</v>
      </c>
      <c r="C387" s="14" t="s">
        <v>3599</v>
      </c>
      <c r="D387" s="16">
        <v>45819</v>
      </c>
      <c r="E387" s="16"/>
      <c r="F387" s="14" t="s">
        <v>3640</v>
      </c>
      <c r="G387" s="14" t="s">
        <v>3071</v>
      </c>
      <c r="H387" s="14" t="s">
        <v>3072</v>
      </c>
      <c r="I387" s="15">
        <v>2519.04</v>
      </c>
      <c r="J387" s="77"/>
      <c r="K387" s="92"/>
    </row>
    <row r="388" spans="1:11" ht="20" x14ac:dyDescent="0.25">
      <c r="A388" s="14" t="s">
        <v>2997</v>
      </c>
      <c r="B388" s="14" t="s">
        <v>4513</v>
      </c>
      <c r="C388" s="14" t="s">
        <v>3600</v>
      </c>
      <c r="D388" s="16">
        <v>45819</v>
      </c>
      <c r="E388" s="16"/>
      <c r="F388" s="14" t="s">
        <v>3601</v>
      </c>
      <c r="G388" s="14" t="s">
        <v>3603</v>
      </c>
      <c r="H388" s="14" t="s">
        <v>3602</v>
      </c>
      <c r="I388" s="15">
        <v>1300</v>
      </c>
      <c r="J388" s="77"/>
      <c r="K388" s="92"/>
    </row>
    <row r="389" spans="1:11" ht="20" x14ac:dyDescent="0.25">
      <c r="A389" s="14" t="s">
        <v>2997</v>
      </c>
      <c r="B389" s="14" t="s">
        <v>4514</v>
      </c>
      <c r="C389" s="14" t="s">
        <v>3605</v>
      </c>
      <c r="D389" s="16">
        <v>45819</v>
      </c>
      <c r="E389" s="16"/>
      <c r="F389" s="14" t="s">
        <v>3604</v>
      </c>
      <c r="G389" s="14" t="s">
        <v>3172</v>
      </c>
      <c r="H389" s="14" t="s">
        <v>3173</v>
      </c>
      <c r="I389" s="15">
        <v>1083.95</v>
      </c>
      <c r="J389" s="77"/>
      <c r="K389" s="92"/>
    </row>
    <row r="390" spans="1:11" ht="20" x14ac:dyDescent="0.25">
      <c r="A390" s="14" t="s">
        <v>2997</v>
      </c>
      <c r="B390" s="14" t="s">
        <v>4515</v>
      </c>
      <c r="C390" s="14" t="s">
        <v>3606</v>
      </c>
      <c r="D390" s="16">
        <v>45819</v>
      </c>
      <c r="E390" s="16"/>
      <c r="F390" s="14" t="s">
        <v>3607</v>
      </c>
      <c r="G390" s="14" t="s">
        <v>3609</v>
      </c>
      <c r="H390" s="14" t="s">
        <v>3608</v>
      </c>
      <c r="I390" s="15">
        <v>650</v>
      </c>
      <c r="J390" s="77"/>
      <c r="K390" s="92"/>
    </row>
    <row r="391" spans="1:11" ht="20" x14ac:dyDescent="0.25">
      <c r="A391" s="14" t="s">
        <v>2997</v>
      </c>
      <c r="B391" s="14" t="s">
        <v>4516</v>
      </c>
      <c r="C391" s="14" t="s">
        <v>3610</v>
      </c>
      <c r="D391" s="16">
        <v>45819</v>
      </c>
      <c r="E391" s="16"/>
      <c r="F391" s="14" t="s">
        <v>3611</v>
      </c>
      <c r="G391" s="14" t="s">
        <v>3370</v>
      </c>
      <c r="H391" s="14" t="s">
        <v>3371</v>
      </c>
      <c r="I391" s="15">
        <v>70</v>
      </c>
      <c r="J391" s="77"/>
      <c r="K391" s="92"/>
    </row>
    <row r="392" spans="1:11" ht="50" x14ac:dyDescent="0.25">
      <c r="A392" s="14" t="s">
        <v>2997</v>
      </c>
      <c r="B392" s="14" t="s">
        <v>4517</v>
      </c>
      <c r="C392" s="14" t="s">
        <v>3471</v>
      </c>
      <c r="D392" s="16">
        <v>45819</v>
      </c>
      <c r="E392" s="16">
        <v>45883</v>
      </c>
      <c r="F392" s="14" t="s">
        <v>4107</v>
      </c>
      <c r="G392" s="14" t="s">
        <v>3056</v>
      </c>
      <c r="H392" s="14" t="s">
        <v>3057</v>
      </c>
      <c r="I392" s="15">
        <v>1710</v>
      </c>
      <c r="J392" s="77"/>
      <c r="K392" s="92"/>
    </row>
    <row r="393" spans="1:11" ht="20" x14ac:dyDescent="0.25">
      <c r="A393" s="14" t="s">
        <v>2997</v>
      </c>
      <c r="B393" s="14" t="s">
        <v>4518</v>
      </c>
      <c r="C393" s="14" t="s">
        <v>3625</v>
      </c>
      <c r="D393" s="16">
        <v>45819</v>
      </c>
      <c r="E393" s="16">
        <v>45883</v>
      </c>
      <c r="F393" s="14" t="s">
        <v>3626</v>
      </c>
      <c r="G393" s="14" t="s">
        <v>3627</v>
      </c>
      <c r="H393" s="14" t="s">
        <v>3628</v>
      </c>
      <c r="I393" s="15">
        <v>300</v>
      </c>
      <c r="J393" s="77"/>
      <c r="K393" s="92"/>
    </row>
    <row r="394" spans="1:11" ht="30" x14ac:dyDescent="0.25">
      <c r="A394" s="14" t="s">
        <v>2997</v>
      </c>
      <c r="B394" s="14" t="s">
        <v>4519</v>
      </c>
      <c r="C394" s="14" t="s">
        <v>3629</v>
      </c>
      <c r="D394" s="16">
        <v>45819</v>
      </c>
      <c r="E394" s="16">
        <v>45883</v>
      </c>
      <c r="F394" s="14" t="s">
        <v>3630</v>
      </c>
      <c r="G394" s="14" t="s">
        <v>3632</v>
      </c>
      <c r="H394" s="14" t="s">
        <v>3631</v>
      </c>
      <c r="I394" s="15">
        <v>210.55</v>
      </c>
      <c r="J394" s="77"/>
      <c r="K394" s="92"/>
    </row>
    <row r="395" spans="1:11" ht="20" x14ac:dyDescent="0.25">
      <c r="A395" s="14" t="s">
        <v>2997</v>
      </c>
      <c r="B395" s="14" t="s">
        <v>4520</v>
      </c>
      <c r="C395" s="14" t="s">
        <v>3144</v>
      </c>
      <c r="D395" s="16">
        <v>45819</v>
      </c>
      <c r="E395" s="16">
        <v>45883</v>
      </c>
      <c r="F395" s="14" t="s">
        <v>3633</v>
      </c>
      <c r="G395" s="14" t="s">
        <v>3111</v>
      </c>
      <c r="H395" s="14" t="s">
        <v>3110</v>
      </c>
      <c r="I395" s="15">
        <v>500</v>
      </c>
      <c r="J395" s="77"/>
      <c r="K395" s="92"/>
    </row>
    <row r="396" spans="1:11" ht="20" x14ac:dyDescent="0.25">
      <c r="A396" s="14" t="s">
        <v>2997</v>
      </c>
      <c r="B396" s="14" t="s">
        <v>4259</v>
      </c>
      <c r="C396" s="14" t="s">
        <v>3634</v>
      </c>
      <c r="D396" s="16">
        <v>45819</v>
      </c>
      <c r="E396" s="16">
        <v>45883</v>
      </c>
      <c r="F396" s="14" t="s">
        <v>3633</v>
      </c>
      <c r="G396" s="14" t="s">
        <v>3108</v>
      </c>
      <c r="H396" s="14" t="s">
        <v>3109</v>
      </c>
      <c r="I396" s="15">
        <v>500</v>
      </c>
      <c r="J396" s="77"/>
      <c r="K396" s="92"/>
    </row>
    <row r="397" spans="1:11" ht="20" x14ac:dyDescent="0.25">
      <c r="A397" s="14" t="s">
        <v>2997</v>
      </c>
      <c r="B397" s="14" t="s">
        <v>4260</v>
      </c>
      <c r="C397" s="14" t="s">
        <v>3636</v>
      </c>
      <c r="D397" s="16">
        <v>45819</v>
      </c>
      <c r="E397" s="16">
        <v>45883</v>
      </c>
      <c r="F397" s="14" t="s">
        <v>3635</v>
      </c>
      <c r="G397" s="14" t="s">
        <v>3291</v>
      </c>
      <c r="H397" s="14" t="s">
        <v>3292</v>
      </c>
      <c r="I397" s="15">
        <v>96.15</v>
      </c>
      <c r="J397" s="77"/>
      <c r="K397" s="92"/>
    </row>
    <row r="398" spans="1:11" ht="20" x14ac:dyDescent="0.25">
      <c r="A398" s="14" t="s">
        <v>2997</v>
      </c>
      <c r="B398" s="14" t="s">
        <v>4493</v>
      </c>
      <c r="C398" s="14" t="s">
        <v>3637</v>
      </c>
      <c r="D398" s="16">
        <v>45820</v>
      </c>
      <c r="E398" s="16">
        <v>45883</v>
      </c>
      <c r="F398" s="14" t="s">
        <v>4111</v>
      </c>
      <c r="G398" s="14" t="s">
        <v>3048</v>
      </c>
      <c r="H398" s="14" t="s">
        <v>3049</v>
      </c>
      <c r="I398" s="15">
        <v>500</v>
      </c>
      <c r="J398" s="77"/>
      <c r="K398" s="92"/>
    </row>
    <row r="399" spans="1:11" ht="20" x14ac:dyDescent="0.25">
      <c r="A399" s="14" t="s">
        <v>2997</v>
      </c>
      <c r="B399" s="14" t="s">
        <v>4837</v>
      </c>
      <c r="C399" s="14" t="s">
        <v>4836</v>
      </c>
      <c r="D399" s="16">
        <v>45820</v>
      </c>
      <c r="E399" s="16">
        <v>45883</v>
      </c>
      <c r="F399" s="14" t="s">
        <v>3165</v>
      </c>
      <c r="G399" s="14"/>
      <c r="H399" s="14" t="s">
        <v>3166</v>
      </c>
      <c r="I399" s="15">
        <v>390</v>
      </c>
      <c r="J399" s="77"/>
      <c r="K399" s="92"/>
    </row>
    <row r="400" spans="1:11" ht="30" x14ac:dyDescent="0.25">
      <c r="A400" s="14" t="s">
        <v>2997</v>
      </c>
      <c r="B400" s="14" t="s">
        <v>4494</v>
      </c>
      <c r="C400" s="14" t="s">
        <v>3641</v>
      </c>
      <c r="D400" s="16">
        <v>45820</v>
      </c>
      <c r="E400" s="16">
        <v>45883</v>
      </c>
      <c r="F400" s="14" t="s">
        <v>3642</v>
      </c>
      <c r="G400" s="14" t="s">
        <v>3071</v>
      </c>
      <c r="H400" s="14" t="s">
        <v>3072</v>
      </c>
      <c r="I400" s="15">
        <v>841.66</v>
      </c>
      <c r="J400" s="77"/>
      <c r="K400" s="92"/>
    </row>
    <row r="401" spans="1:11" ht="20" x14ac:dyDescent="0.25">
      <c r="A401" s="14" t="s">
        <v>2997</v>
      </c>
      <c r="B401" s="14" t="s">
        <v>4495</v>
      </c>
      <c r="C401" s="14" t="s">
        <v>3643</v>
      </c>
      <c r="D401" s="16">
        <v>45821</v>
      </c>
      <c r="E401" s="16">
        <v>45883</v>
      </c>
      <c r="F401" s="14" t="s">
        <v>4095</v>
      </c>
      <c r="G401" s="14" t="s">
        <v>3050</v>
      </c>
      <c r="H401" s="14" t="s">
        <v>3051</v>
      </c>
      <c r="I401" s="15">
        <v>1200</v>
      </c>
      <c r="J401" s="77"/>
      <c r="K401" s="92"/>
    </row>
    <row r="402" spans="1:11" ht="20" x14ac:dyDescent="0.25">
      <c r="A402" s="14" t="s">
        <v>2997</v>
      </c>
      <c r="B402" s="14" t="s">
        <v>4496</v>
      </c>
      <c r="C402" s="14" t="s">
        <v>3644</v>
      </c>
      <c r="D402" s="16">
        <v>45821</v>
      </c>
      <c r="E402" s="16">
        <v>45883</v>
      </c>
      <c r="F402" s="14" t="s">
        <v>3006</v>
      </c>
      <c r="G402" s="14" t="s">
        <v>3007</v>
      </c>
      <c r="H402" s="14" t="s">
        <v>3008</v>
      </c>
      <c r="I402" s="15">
        <v>10.25</v>
      </c>
      <c r="J402" s="77"/>
      <c r="K402" s="92"/>
    </row>
    <row r="403" spans="1:11" ht="30" x14ac:dyDescent="0.25">
      <c r="A403" s="14" t="s">
        <v>2997</v>
      </c>
      <c r="B403" s="14" t="s">
        <v>4497</v>
      </c>
      <c r="C403" s="14" t="s">
        <v>3645</v>
      </c>
      <c r="D403" s="16">
        <v>45824</v>
      </c>
      <c r="E403" s="16">
        <v>45883</v>
      </c>
      <c r="F403" s="14" t="s">
        <v>4117</v>
      </c>
      <c r="G403" s="14" t="s">
        <v>3054</v>
      </c>
      <c r="H403" s="14" t="s">
        <v>3053</v>
      </c>
      <c r="I403" s="15">
        <v>1700</v>
      </c>
      <c r="J403" s="77"/>
      <c r="K403" s="92"/>
    </row>
    <row r="404" spans="1:11" ht="20" x14ac:dyDescent="0.25">
      <c r="A404" s="14" t="s">
        <v>2997</v>
      </c>
      <c r="B404" s="14" t="s">
        <v>4498</v>
      </c>
      <c r="C404" s="14" t="s">
        <v>3811</v>
      </c>
      <c r="D404" s="16">
        <v>45824</v>
      </c>
      <c r="E404" s="16">
        <v>45883</v>
      </c>
      <c r="F404" s="14" t="s">
        <v>3648</v>
      </c>
      <c r="G404" s="14" t="s">
        <v>3647</v>
      </c>
      <c r="H404" s="14" t="s">
        <v>3646</v>
      </c>
      <c r="I404" s="15">
        <v>200</v>
      </c>
      <c r="J404" s="77"/>
      <c r="K404" s="92"/>
    </row>
    <row r="405" spans="1:11" ht="20" x14ac:dyDescent="0.25">
      <c r="A405" s="14" t="s">
        <v>2997</v>
      </c>
      <c r="B405" s="14" t="s">
        <v>4499</v>
      </c>
      <c r="C405" s="14" t="s">
        <v>3649</v>
      </c>
      <c r="D405" s="16">
        <v>45824</v>
      </c>
      <c r="E405" s="16">
        <v>45883</v>
      </c>
      <c r="F405" s="14" t="s">
        <v>3650</v>
      </c>
      <c r="G405" s="14" t="s">
        <v>3652</v>
      </c>
      <c r="H405" s="14" t="s">
        <v>3651</v>
      </c>
      <c r="I405" s="15">
        <v>440</v>
      </c>
      <c r="J405" s="77"/>
      <c r="K405" s="92"/>
    </row>
    <row r="406" spans="1:11" ht="20" x14ac:dyDescent="0.25">
      <c r="A406" s="14" t="s">
        <v>2997</v>
      </c>
      <c r="B406" s="14" t="s">
        <v>4261</v>
      </c>
      <c r="C406" s="14" t="s">
        <v>3427</v>
      </c>
      <c r="D406" s="16">
        <v>45824</v>
      </c>
      <c r="E406" s="16">
        <v>45883</v>
      </c>
      <c r="F406" s="14" t="s">
        <v>3480</v>
      </c>
      <c r="G406" s="14"/>
      <c r="H406" s="14" t="s">
        <v>4727</v>
      </c>
      <c r="I406" s="15">
        <v>312.5</v>
      </c>
      <c r="J406" s="77"/>
      <c r="K406" s="92"/>
    </row>
    <row r="407" spans="1:11" ht="20" x14ac:dyDescent="0.25">
      <c r="A407" s="14" t="s">
        <v>2997</v>
      </c>
      <c r="B407" s="14" t="s">
        <v>4262</v>
      </c>
      <c r="C407" s="14" t="s">
        <v>3428</v>
      </c>
      <c r="D407" s="16">
        <v>45824</v>
      </c>
      <c r="E407" s="16">
        <v>45883</v>
      </c>
      <c r="F407" s="14" t="s">
        <v>3653</v>
      </c>
      <c r="G407" s="14"/>
      <c r="H407" s="14" t="s">
        <v>4753</v>
      </c>
      <c r="I407" s="15">
        <v>190</v>
      </c>
      <c r="J407" s="77"/>
      <c r="K407" s="92"/>
    </row>
    <row r="408" spans="1:11" ht="30" x14ac:dyDescent="0.25">
      <c r="A408" s="14" t="s">
        <v>2997</v>
      </c>
      <c r="B408" s="14" t="s">
        <v>4492</v>
      </c>
      <c r="C408" s="14" t="s">
        <v>4491</v>
      </c>
      <c r="D408" s="16">
        <v>45824</v>
      </c>
      <c r="E408" s="16">
        <v>45883</v>
      </c>
      <c r="F408" s="14" t="s">
        <v>4490</v>
      </c>
      <c r="G408" s="14" t="s">
        <v>3775</v>
      </c>
      <c r="H408" s="14" t="s">
        <v>3776</v>
      </c>
      <c r="I408" s="15">
        <v>400</v>
      </c>
      <c r="J408" s="77"/>
      <c r="K408" s="92"/>
    </row>
    <row r="409" spans="1:11" ht="20" x14ac:dyDescent="0.25">
      <c r="A409" s="14" t="s">
        <v>2997</v>
      </c>
      <c r="B409" s="14" t="s">
        <v>4263</v>
      </c>
      <c r="C409" s="14" t="s">
        <v>267</v>
      </c>
      <c r="D409" s="16">
        <v>45825</v>
      </c>
      <c r="E409" s="16">
        <v>45883</v>
      </c>
      <c r="F409" s="14" t="s">
        <v>3575</v>
      </c>
      <c r="G409" s="14"/>
      <c r="H409" s="14" t="s">
        <v>4693</v>
      </c>
      <c r="I409" s="15">
        <v>480</v>
      </c>
      <c r="J409" s="77"/>
      <c r="K409" s="92"/>
    </row>
    <row r="410" spans="1:11" ht="20" x14ac:dyDescent="0.25">
      <c r="A410" s="14" t="s">
        <v>2997</v>
      </c>
      <c r="B410" s="14" t="s">
        <v>4264</v>
      </c>
      <c r="C410" s="14" t="s">
        <v>3431</v>
      </c>
      <c r="D410" s="16">
        <v>45825</v>
      </c>
      <c r="E410" s="16">
        <v>45883</v>
      </c>
      <c r="F410" s="14" t="s">
        <v>3575</v>
      </c>
      <c r="G410" s="14"/>
      <c r="H410" s="14" t="s">
        <v>4684</v>
      </c>
      <c r="I410" s="15">
        <v>419</v>
      </c>
      <c r="J410" s="77"/>
      <c r="K410" s="92"/>
    </row>
    <row r="411" spans="1:11" ht="20" x14ac:dyDescent="0.25">
      <c r="A411" s="14" t="s">
        <v>2997</v>
      </c>
      <c r="B411" s="14" t="s">
        <v>4265</v>
      </c>
      <c r="C411" s="14" t="s">
        <v>3429</v>
      </c>
      <c r="D411" s="16">
        <v>45826</v>
      </c>
      <c r="E411" s="16">
        <v>45883</v>
      </c>
      <c r="F411" s="14" t="s">
        <v>3654</v>
      </c>
      <c r="G411" s="14"/>
      <c r="H411" s="14" t="s">
        <v>4680</v>
      </c>
      <c r="I411" s="15">
        <v>500</v>
      </c>
      <c r="J411" s="77"/>
      <c r="K411" s="92"/>
    </row>
    <row r="412" spans="1:11" ht="20" x14ac:dyDescent="0.25">
      <c r="A412" s="14" t="s">
        <v>2997</v>
      </c>
      <c r="B412" s="14" t="s">
        <v>4266</v>
      </c>
      <c r="C412" s="14" t="s">
        <v>3432</v>
      </c>
      <c r="D412" s="16">
        <v>45826</v>
      </c>
      <c r="E412" s="16">
        <v>45883</v>
      </c>
      <c r="F412" s="14" t="s">
        <v>3655</v>
      </c>
      <c r="G412" s="14"/>
      <c r="H412" s="14" t="s">
        <v>4699</v>
      </c>
      <c r="I412" s="15">
        <v>45</v>
      </c>
      <c r="J412" s="77"/>
      <c r="K412" s="92"/>
    </row>
    <row r="413" spans="1:11" ht="20" x14ac:dyDescent="0.25">
      <c r="A413" s="14" t="s">
        <v>2997</v>
      </c>
      <c r="B413" s="14" t="s">
        <v>4267</v>
      </c>
      <c r="C413" s="14" t="s">
        <v>3433</v>
      </c>
      <c r="D413" s="16">
        <v>45826</v>
      </c>
      <c r="E413" s="16">
        <v>45883</v>
      </c>
      <c r="F413" s="14" t="s">
        <v>3483</v>
      </c>
      <c r="G413" s="14"/>
      <c r="H413" s="14" t="s">
        <v>4683</v>
      </c>
      <c r="I413" s="15">
        <v>186</v>
      </c>
      <c r="J413" s="77"/>
      <c r="K413" s="92"/>
    </row>
    <row r="414" spans="1:11" ht="20" x14ac:dyDescent="0.25">
      <c r="A414" s="14" t="s">
        <v>2997</v>
      </c>
      <c r="B414" s="14" t="s">
        <v>4268</v>
      </c>
      <c r="C414" s="14" t="s">
        <v>3434</v>
      </c>
      <c r="D414" s="16">
        <v>45826</v>
      </c>
      <c r="E414" s="16">
        <v>45883</v>
      </c>
      <c r="F414" s="14" t="s">
        <v>3486</v>
      </c>
      <c r="G414" s="14"/>
      <c r="H414" s="14" t="s">
        <v>4705</v>
      </c>
      <c r="I414" s="15">
        <v>275</v>
      </c>
      <c r="J414" s="77"/>
      <c r="K414" s="92"/>
    </row>
    <row r="415" spans="1:11" ht="20" x14ac:dyDescent="0.25">
      <c r="A415" s="14" t="s">
        <v>2997</v>
      </c>
      <c r="B415" s="14" t="s">
        <v>4269</v>
      </c>
      <c r="C415" s="14" t="s">
        <v>3435</v>
      </c>
      <c r="D415" s="16">
        <v>45826</v>
      </c>
      <c r="E415" s="16">
        <v>45883</v>
      </c>
      <c r="F415" s="14" t="s">
        <v>3483</v>
      </c>
      <c r="G415" s="14"/>
      <c r="H415" s="14" t="s">
        <v>4754</v>
      </c>
      <c r="I415" s="15">
        <v>35</v>
      </c>
      <c r="J415" s="77"/>
      <c r="K415" s="92"/>
    </row>
    <row r="416" spans="1:11" ht="20" x14ac:dyDescent="0.25">
      <c r="A416" s="14" t="s">
        <v>2997</v>
      </c>
      <c r="B416" s="14" t="s">
        <v>4270</v>
      </c>
      <c r="C416" s="14" t="s">
        <v>3436</v>
      </c>
      <c r="D416" s="16">
        <v>45826</v>
      </c>
      <c r="E416" s="16">
        <v>45883</v>
      </c>
      <c r="F416" s="14" t="s">
        <v>3483</v>
      </c>
      <c r="G416" s="14"/>
      <c r="H416" s="14" t="s">
        <v>4707</v>
      </c>
      <c r="I416" s="15">
        <v>88</v>
      </c>
      <c r="J416" s="77"/>
      <c r="K416" s="92"/>
    </row>
    <row r="417" spans="1:11" ht="20" x14ac:dyDescent="0.25">
      <c r="A417" s="14" t="s">
        <v>2997</v>
      </c>
      <c r="B417" s="14" t="s">
        <v>4271</v>
      </c>
      <c r="C417" s="14" t="s">
        <v>3430</v>
      </c>
      <c r="D417" s="16">
        <v>45826</v>
      </c>
      <c r="E417" s="16">
        <v>45883</v>
      </c>
      <c r="F417" s="14" t="s">
        <v>3656</v>
      </c>
      <c r="G417" s="14"/>
      <c r="H417" s="14" t="s">
        <v>4695</v>
      </c>
      <c r="I417" s="15">
        <v>333</v>
      </c>
      <c r="J417" s="77"/>
      <c r="K417" s="92"/>
    </row>
    <row r="418" spans="1:11" ht="20" x14ac:dyDescent="0.25">
      <c r="A418" s="14" t="s">
        <v>2997</v>
      </c>
      <c r="B418" s="14" t="s">
        <v>4272</v>
      </c>
      <c r="C418" s="14" t="s">
        <v>3437</v>
      </c>
      <c r="D418" s="16">
        <v>45826</v>
      </c>
      <c r="E418" s="16">
        <v>45883</v>
      </c>
      <c r="F418" s="14" t="s">
        <v>3656</v>
      </c>
      <c r="G418" s="14"/>
      <c r="H418" s="14" t="s">
        <v>4713</v>
      </c>
      <c r="I418" s="15">
        <v>35</v>
      </c>
      <c r="J418" s="77"/>
      <c r="K418" s="92"/>
    </row>
    <row r="419" spans="1:11" ht="20" x14ac:dyDescent="0.25">
      <c r="A419" s="14" t="s">
        <v>2997</v>
      </c>
      <c r="B419" s="14" t="s">
        <v>4273</v>
      </c>
      <c r="C419" s="14" t="s">
        <v>3438</v>
      </c>
      <c r="D419" s="16">
        <v>45826</v>
      </c>
      <c r="E419" s="16">
        <v>45883</v>
      </c>
      <c r="F419" s="14" t="s">
        <v>3655</v>
      </c>
      <c r="G419" s="14"/>
      <c r="H419" s="14" t="s">
        <v>4696</v>
      </c>
      <c r="I419" s="15">
        <v>45</v>
      </c>
      <c r="J419" s="77"/>
      <c r="K419" s="92"/>
    </row>
    <row r="420" spans="1:11" ht="20" x14ac:dyDescent="0.25">
      <c r="A420" s="14" t="s">
        <v>2997</v>
      </c>
      <c r="B420" s="14" t="s">
        <v>4274</v>
      </c>
      <c r="C420" s="14" t="s">
        <v>3439</v>
      </c>
      <c r="D420" s="16">
        <v>45826</v>
      </c>
      <c r="E420" s="16">
        <v>45883</v>
      </c>
      <c r="F420" s="14" t="s">
        <v>3662</v>
      </c>
      <c r="G420" s="14"/>
      <c r="H420" s="14" t="s">
        <v>4716</v>
      </c>
      <c r="I420" s="15">
        <v>305</v>
      </c>
      <c r="J420" s="77"/>
      <c r="K420" s="92"/>
    </row>
    <row r="421" spans="1:11" ht="20" x14ac:dyDescent="0.25">
      <c r="A421" s="14" t="s">
        <v>2997</v>
      </c>
      <c r="B421" s="14" t="s">
        <v>4275</v>
      </c>
      <c r="C421" s="14" t="s">
        <v>3657</v>
      </c>
      <c r="D421" s="16">
        <v>45826</v>
      </c>
      <c r="E421" s="16">
        <v>45883</v>
      </c>
      <c r="F421" s="14" t="s">
        <v>3663</v>
      </c>
      <c r="G421" s="14"/>
      <c r="H421" s="14" t="s">
        <v>4692</v>
      </c>
      <c r="I421" s="15">
        <v>168</v>
      </c>
      <c r="J421" s="77"/>
      <c r="K421" s="92"/>
    </row>
    <row r="422" spans="1:11" ht="20" x14ac:dyDescent="0.25">
      <c r="A422" s="14" t="s">
        <v>2997</v>
      </c>
      <c r="B422" s="14" t="s">
        <v>4276</v>
      </c>
      <c r="C422" s="14" t="s">
        <v>3420</v>
      </c>
      <c r="D422" s="16">
        <v>45826</v>
      </c>
      <c r="E422" s="16">
        <v>45883</v>
      </c>
      <c r="F422" s="14" t="s">
        <v>3664</v>
      </c>
      <c r="G422" s="14"/>
      <c r="H422" s="14" t="s">
        <v>4710</v>
      </c>
      <c r="I422" s="15">
        <v>163</v>
      </c>
      <c r="J422" s="77"/>
      <c r="K422" s="92"/>
    </row>
    <row r="423" spans="1:11" ht="20" x14ac:dyDescent="0.25">
      <c r="A423" s="14" t="s">
        <v>2997</v>
      </c>
      <c r="B423" s="14" t="s">
        <v>4277</v>
      </c>
      <c r="C423" s="14" t="s">
        <v>3658</v>
      </c>
      <c r="D423" s="16">
        <v>45826</v>
      </c>
      <c r="E423" s="16">
        <v>45883</v>
      </c>
      <c r="F423" s="14" t="s">
        <v>3665</v>
      </c>
      <c r="G423" s="14"/>
      <c r="H423" s="14" t="s">
        <v>4698</v>
      </c>
      <c r="I423" s="15">
        <v>128</v>
      </c>
      <c r="J423" s="77"/>
      <c r="K423" s="92"/>
    </row>
    <row r="424" spans="1:11" ht="20" x14ac:dyDescent="0.25">
      <c r="A424" s="14" t="s">
        <v>2997</v>
      </c>
      <c r="B424" s="14" t="s">
        <v>4278</v>
      </c>
      <c r="C424" s="14" t="s">
        <v>3440</v>
      </c>
      <c r="D424" s="16">
        <v>45826</v>
      </c>
      <c r="E424" s="16">
        <v>45883</v>
      </c>
      <c r="F424" s="14" t="s">
        <v>3665</v>
      </c>
      <c r="G424" s="14"/>
      <c r="H424" s="14" t="s">
        <v>4686</v>
      </c>
      <c r="I424" s="15">
        <v>161</v>
      </c>
      <c r="J424" s="77"/>
      <c r="K424" s="92"/>
    </row>
    <row r="425" spans="1:11" ht="20" x14ac:dyDescent="0.25">
      <c r="A425" s="14" t="s">
        <v>2997</v>
      </c>
      <c r="B425" s="14" t="s">
        <v>4279</v>
      </c>
      <c r="C425" s="14" t="s">
        <v>3659</v>
      </c>
      <c r="D425" s="16">
        <v>45826</v>
      </c>
      <c r="E425" s="16">
        <v>45883</v>
      </c>
      <c r="F425" s="14" t="s">
        <v>3666</v>
      </c>
      <c r="G425" s="14"/>
      <c r="H425" s="14" t="s">
        <v>4680</v>
      </c>
      <c r="I425" s="15">
        <v>240</v>
      </c>
      <c r="J425" s="77"/>
      <c r="K425" s="92"/>
    </row>
    <row r="426" spans="1:11" ht="20" x14ac:dyDescent="0.25">
      <c r="A426" s="14" t="s">
        <v>2997</v>
      </c>
      <c r="B426" s="14" t="s">
        <v>4280</v>
      </c>
      <c r="C426" s="14" t="s">
        <v>3660</v>
      </c>
      <c r="D426" s="16">
        <v>45826</v>
      </c>
      <c r="E426" s="16">
        <v>45883</v>
      </c>
      <c r="F426" s="14" t="s">
        <v>3667</v>
      </c>
      <c r="G426" s="14"/>
      <c r="H426" s="14" t="s">
        <v>4755</v>
      </c>
      <c r="I426" s="15">
        <v>500</v>
      </c>
      <c r="J426" s="77"/>
      <c r="K426" s="92"/>
    </row>
    <row r="427" spans="1:11" ht="30" x14ac:dyDescent="0.25">
      <c r="A427" s="14" t="s">
        <v>2997</v>
      </c>
      <c r="B427" s="14" t="s">
        <v>4281</v>
      </c>
      <c r="C427" s="14" t="s">
        <v>3661</v>
      </c>
      <c r="D427" s="16">
        <v>45826</v>
      </c>
      <c r="E427" s="16">
        <v>45883</v>
      </c>
      <c r="F427" s="14" t="s">
        <v>3668</v>
      </c>
      <c r="G427" s="14"/>
      <c r="H427" s="14" t="s">
        <v>4755</v>
      </c>
      <c r="I427" s="15">
        <v>500</v>
      </c>
      <c r="J427" s="77"/>
      <c r="K427" s="92"/>
    </row>
    <row r="428" spans="1:11" ht="20" x14ac:dyDescent="0.25">
      <c r="A428" s="14" t="s">
        <v>2997</v>
      </c>
      <c r="B428" s="14" t="s">
        <v>4599</v>
      </c>
      <c r="C428" s="14" t="s">
        <v>3669</v>
      </c>
      <c r="D428" s="16">
        <v>45826</v>
      </c>
      <c r="E428" s="16">
        <v>45883</v>
      </c>
      <c r="F428" s="14" t="s">
        <v>3670</v>
      </c>
      <c r="G428" s="14" t="s">
        <v>3672</v>
      </c>
      <c r="H428" s="14" t="s">
        <v>3671</v>
      </c>
      <c r="I428" s="15">
        <v>4026</v>
      </c>
      <c r="J428" s="77"/>
      <c r="K428" s="92"/>
    </row>
    <row r="429" spans="1:11" ht="20" x14ac:dyDescent="0.25">
      <c r="A429" s="14" t="s">
        <v>2997</v>
      </c>
      <c r="B429" s="14" t="s">
        <v>4600</v>
      </c>
      <c r="C429" s="14" t="s">
        <v>3673</v>
      </c>
      <c r="D429" s="16">
        <v>45826</v>
      </c>
      <c r="E429" s="16">
        <v>45883</v>
      </c>
      <c r="F429" s="14" t="s">
        <v>3674</v>
      </c>
      <c r="G429" s="14" t="s">
        <v>3675</v>
      </c>
      <c r="H429" s="14" t="s">
        <v>3177</v>
      </c>
      <c r="I429" s="15">
        <v>960</v>
      </c>
      <c r="J429" s="77"/>
      <c r="K429" s="92"/>
    </row>
    <row r="430" spans="1:11" ht="20" x14ac:dyDescent="0.25">
      <c r="A430" s="14" t="s">
        <v>2997</v>
      </c>
      <c r="B430" s="14" t="s">
        <v>4601</v>
      </c>
      <c r="C430" s="14" t="s">
        <v>3676</v>
      </c>
      <c r="D430" s="16">
        <v>45826</v>
      </c>
      <c r="E430" s="16">
        <v>45883</v>
      </c>
      <c r="F430" s="14" t="s">
        <v>3017</v>
      </c>
      <c r="G430" s="14" t="s">
        <v>3019</v>
      </c>
      <c r="H430" s="14" t="s">
        <v>3018</v>
      </c>
      <c r="I430" s="15">
        <v>30.75</v>
      </c>
      <c r="J430" s="77"/>
      <c r="K430" s="92"/>
    </row>
    <row r="431" spans="1:11" ht="20" x14ac:dyDescent="0.25">
      <c r="A431" s="14" t="s">
        <v>2997</v>
      </c>
      <c r="B431" s="14" t="s">
        <v>4282</v>
      </c>
      <c r="C431" s="14" t="s">
        <v>3681</v>
      </c>
      <c r="D431" s="16">
        <v>45831</v>
      </c>
      <c r="E431" s="16">
        <v>45883</v>
      </c>
      <c r="F431" s="14" t="s">
        <v>3656</v>
      </c>
      <c r="G431" s="14"/>
      <c r="H431" s="14" t="s">
        <v>4756</v>
      </c>
      <c r="I431" s="15">
        <v>35</v>
      </c>
      <c r="J431" s="77"/>
      <c r="K431" s="92"/>
    </row>
    <row r="432" spans="1:11" ht="20" x14ac:dyDescent="0.25">
      <c r="A432" s="14" t="s">
        <v>2997</v>
      </c>
      <c r="B432" s="14" t="s">
        <v>4602</v>
      </c>
      <c r="C432" s="14" t="s">
        <v>3612</v>
      </c>
      <c r="D432" s="16">
        <v>45831</v>
      </c>
      <c r="E432" s="16"/>
      <c r="F432" s="14" t="s">
        <v>2998</v>
      </c>
      <c r="G432" s="14" t="s">
        <v>2999</v>
      </c>
      <c r="H432" s="14" t="s">
        <v>3000</v>
      </c>
      <c r="I432" s="15">
        <v>160.47</v>
      </c>
      <c r="J432" s="77"/>
      <c r="K432" s="92"/>
    </row>
    <row r="433" spans="1:11" ht="20" x14ac:dyDescent="0.25">
      <c r="A433" s="14" t="s">
        <v>2997</v>
      </c>
      <c r="B433" s="14" t="s">
        <v>4603</v>
      </c>
      <c r="C433" s="14" t="s">
        <v>3677</v>
      </c>
      <c r="D433" s="16">
        <v>45832</v>
      </c>
      <c r="E433" s="16">
        <v>45883</v>
      </c>
      <c r="F433" s="14" t="s">
        <v>3678</v>
      </c>
      <c r="G433" s="14" t="s">
        <v>3680</v>
      </c>
      <c r="H433" s="14" t="s">
        <v>3679</v>
      </c>
      <c r="I433" s="15">
        <v>300</v>
      </c>
      <c r="J433" s="77"/>
      <c r="K433" s="92"/>
    </row>
    <row r="434" spans="1:11" ht="20" x14ac:dyDescent="0.25">
      <c r="A434" s="14" t="s">
        <v>2997</v>
      </c>
      <c r="B434" s="14" t="s">
        <v>4283</v>
      </c>
      <c r="C434" s="14" t="s">
        <v>3412</v>
      </c>
      <c r="D434" s="16">
        <v>45832</v>
      </c>
      <c r="E434" s="16">
        <v>45883</v>
      </c>
      <c r="F434" s="14" t="s">
        <v>3025</v>
      </c>
      <c r="G434" s="14"/>
      <c r="H434" s="14" t="s">
        <v>4678</v>
      </c>
      <c r="I434" s="15">
        <v>450</v>
      </c>
      <c r="J434" s="77"/>
      <c r="K434" s="92"/>
    </row>
    <row r="435" spans="1:11" ht="20" x14ac:dyDescent="0.25">
      <c r="A435" s="14" t="s">
        <v>2997</v>
      </c>
      <c r="B435" s="14" t="s">
        <v>4604</v>
      </c>
      <c r="C435" s="14" t="s">
        <v>3683</v>
      </c>
      <c r="D435" s="16">
        <v>45832</v>
      </c>
      <c r="E435" s="16">
        <v>45883</v>
      </c>
      <c r="F435" s="14" t="s">
        <v>3682</v>
      </c>
      <c r="G435" s="14" t="s">
        <v>3499</v>
      </c>
      <c r="H435" s="14" t="s">
        <v>3498</v>
      </c>
      <c r="I435" s="15">
        <v>68.5</v>
      </c>
      <c r="J435" s="77"/>
      <c r="K435" s="92"/>
    </row>
    <row r="436" spans="1:11" ht="20" x14ac:dyDescent="0.25">
      <c r="A436" s="14" t="s">
        <v>2997</v>
      </c>
      <c r="B436" s="14" t="s">
        <v>4605</v>
      </c>
      <c r="C436" s="14" t="s">
        <v>3685</v>
      </c>
      <c r="D436" s="16">
        <v>45833</v>
      </c>
      <c r="E436" s="16">
        <v>45883</v>
      </c>
      <c r="F436" s="14" t="s">
        <v>3684</v>
      </c>
      <c r="G436" s="14" t="s">
        <v>3252</v>
      </c>
      <c r="H436" s="14" t="s">
        <v>3251</v>
      </c>
      <c r="I436" s="15">
        <v>400</v>
      </c>
      <c r="J436" s="77"/>
      <c r="K436" s="92"/>
    </row>
    <row r="437" spans="1:11" ht="20" x14ac:dyDescent="0.25">
      <c r="A437" s="14" t="s">
        <v>2997</v>
      </c>
      <c r="B437" s="14" t="s">
        <v>4606</v>
      </c>
      <c r="C437" s="14" t="s">
        <v>3634</v>
      </c>
      <c r="D437" s="16">
        <v>45833</v>
      </c>
      <c r="E437" s="16">
        <v>45883</v>
      </c>
      <c r="F437" s="14" t="s">
        <v>3686</v>
      </c>
      <c r="G437" s="14" t="s">
        <v>3688</v>
      </c>
      <c r="H437" s="14" t="s">
        <v>3687</v>
      </c>
      <c r="I437" s="15">
        <v>1600</v>
      </c>
      <c r="J437" s="77"/>
      <c r="K437" s="92"/>
    </row>
    <row r="438" spans="1:11" ht="20" x14ac:dyDescent="0.25">
      <c r="A438" s="14" t="s">
        <v>2997</v>
      </c>
      <c r="B438" s="14" t="s">
        <v>4607</v>
      </c>
      <c r="C438" s="14" t="s">
        <v>3689</v>
      </c>
      <c r="D438" s="16">
        <v>45834</v>
      </c>
      <c r="E438" s="16">
        <v>45883</v>
      </c>
      <c r="F438" s="14" t="s">
        <v>3690</v>
      </c>
      <c r="G438" s="14" t="s">
        <v>3632</v>
      </c>
      <c r="H438" s="14" t="s">
        <v>3631</v>
      </c>
      <c r="I438" s="15">
        <v>29.47</v>
      </c>
      <c r="J438" s="77"/>
      <c r="K438" s="92"/>
    </row>
    <row r="439" spans="1:11" ht="20" x14ac:dyDescent="0.25">
      <c r="A439" s="14" t="s">
        <v>2997</v>
      </c>
      <c r="B439" s="14" t="s">
        <v>4284</v>
      </c>
      <c r="C439" s="14" t="s">
        <v>3413</v>
      </c>
      <c r="D439" s="16">
        <v>45834</v>
      </c>
      <c r="E439" s="16">
        <v>45883</v>
      </c>
      <c r="F439" s="14" t="s">
        <v>3691</v>
      </c>
      <c r="G439" s="14"/>
      <c r="H439" s="14" t="s">
        <v>3692</v>
      </c>
      <c r="I439" s="15">
        <v>500</v>
      </c>
      <c r="J439" s="77"/>
      <c r="K439" s="92"/>
    </row>
    <row r="440" spans="1:11" ht="20" x14ac:dyDescent="0.25">
      <c r="A440" s="14" t="s">
        <v>2997</v>
      </c>
      <c r="B440" s="14" t="s">
        <v>4608</v>
      </c>
      <c r="C440" s="14" t="s">
        <v>3693</v>
      </c>
      <c r="D440" s="16">
        <v>45834</v>
      </c>
      <c r="E440" s="16">
        <v>45883</v>
      </c>
      <c r="F440" s="14" t="s">
        <v>3695</v>
      </c>
      <c r="G440" s="14" t="s">
        <v>3697</v>
      </c>
      <c r="H440" s="14" t="s">
        <v>3698</v>
      </c>
      <c r="I440" s="15">
        <v>42.62</v>
      </c>
      <c r="J440" s="77"/>
      <c r="K440" s="92"/>
    </row>
    <row r="441" spans="1:11" ht="20" x14ac:dyDescent="0.25">
      <c r="A441" s="14" t="s">
        <v>2997</v>
      </c>
      <c r="B441" s="14" t="s">
        <v>4609</v>
      </c>
      <c r="C441" s="14" t="s">
        <v>3694</v>
      </c>
      <c r="D441" s="16">
        <v>45834</v>
      </c>
      <c r="E441" s="16">
        <v>45883</v>
      </c>
      <c r="F441" s="14" t="s">
        <v>3696</v>
      </c>
      <c r="G441" s="14" t="s">
        <v>3697</v>
      </c>
      <c r="H441" s="14" t="s">
        <v>3698</v>
      </c>
      <c r="I441" s="15">
        <v>45.37</v>
      </c>
      <c r="J441" s="77"/>
      <c r="K441" s="92"/>
    </row>
    <row r="442" spans="1:11" ht="20" x14ac:dyDescent="0.25">
      <c r="A442" s="14" t="s">
        <v>2997</v>
      </c>
      <c r="B442" s="14" t="s">
        <v>4610</v>
      </c>
      <c r="C442" s="14" t="s">
        <v>3699</v>
      </c>
      <c r="D442" s="16">
        <v>45839</v>
      </c>
      <c r="E442" s="16">
        <v>45883</v>
      </c>
      <c r="F442" s="14" t="s">
        <v>3002</v>
      </c>
      <c r="G442" s="14" t="s">
        <v>3003</v>
      </c>
      <c r="H442" s="14" t="s">
        <v>3004</v>
      </c>
      <c r="I442" s="15">
        <v>21.21</v>
      </c>
      <c r="J442" s="77"/>
      <c r="K442" s="92"/>
    </row>
    <row r="443" spans="1:11" ht="20" x14ac:dyDescent="0.25">
      <c r="A443" s="14" t="s">
        <v>2997</v>
      </c>
      <c r="B443" s="14" t="s">
        <v>4611</v>
      </c>
      <c r="C443" s="14" t="s">
        <v>3185</v>
      </c>
      <c r="D443" s="16">
        <v>45839</v>
      </c>
      <c r="E443" s="16">
        <v>45883</v>
      </c>
      <c r="F443" s="14" t="s">
        <v>3700</v>
      </c>
      <c r="G443" s="14" t="s">
        <v>3702</v>
      </c>
      <c r="H443" s="14" t="s">
        <v>3701</v>
      </c>
      <c r="I443" s="15">
        <v>415</v>
      </c>
      <c r="J443" s="77"/>
      <c r="K443" s="92"/>
    </row>
    <row r="444" spans="1:11" ht="30" x14ac:dyDescent="0.25">
      <c r="A444" s="14" t="s">
        <v>2997</v>
      </c>
      <c r="B444" s="14" t="s">
        <v>4612</v>
      </c>
      <c r="C444" s="14" t="s">
        <v>3068</v>
      </c>
      <c r="D444" s="16">
        <v>45839</v>
      </c>
      <c r="E444" s="16">
        <v>45883</v>
      </c>
      <c r="F444" s="14" t="s">
        <v>3703</v>
      </c>
      <c r="G444" s="14" t="s">
        <v>3705</v>
      </c>
      <c r="H444" s="14" t="s">
        <v>3704</v>
      </c>
      <c r="I444" s="15">
        <v>400</v>
      </c>
      <c r="J444" s="77"/>
      <c r="K444" s="92"/>
    </row>
    <row r="445" spans="1:11" ht="30" x14ac:dyDescent="0.25">
      <c r="A445" s="14" t="s">
        <v>2997</v>
      </c>
      <c r="B445" s="14" t="s">
        <v>4613</v>
      </c>
      <c r="C445" s="14" t="s">
        <v>3706</v>
      </c>
      <c r="D445" s="16">
        <v>45839</v>
      </c>
      <c r="E445" s="16">
        <v>45883</v>
      </c>
      <c r="F445" s="14" t="s">
        <v>4112</v>
      </c>
      <c r="G445" s="14" t="s">
        <v>3048</v>
      </c>
      <c r="H445" s="14" t="s">
        <v>3049</v>
      </c>
      <c r="I445" s="15">
        <v>800</v>
      </c>
      <c r="J445" s="77"/>
      <c r="K445" s="92"/>
    </row>
    <row r="446" spans="1:11" ht="20" x14ac:dyDescent="0.25">
      <c r="A446" s="14" t="s">
        <v>2997</v>
      </c>
      <c r="B446" s="14" t="s">
        <v>4285</v>
      </c>
      <c r="C446" s="14" t="s">
        <v>3414</v>
      </c>
      <c r="D446" s="16">
        <v>45839</v>
      </c>
      <c r="E446" s="16">
        <v>45883</v>
      </c>
      <c r="F446" s="14" t="s">
        <v>3713</v>
      </c>
      <c r="G446" s="14"/>
      <c r="H446" s="14" t="s">
        <v>4757</v>
      </c>
      <c r="I446" s="15">
        <v>250</v>
      </c>
      <c r="J446" s="77"/>
      <c r="K446" s="92"/>
    </row>
    <row r="447" spans="1:11" ht="20" x14ac:dyDescent="0.25">
      <c r="A447" s="14" t="s">
        <v>2997</v>
      </c>
      <c r="B447" s="14" t="s">
        <v>4286</v>
      </c>
      <c r="C447" s="14" t="s">
        <v>3421</v>
      </c>
      <c r="D447" s="16">
        <v>45839</v>
      </c>
      <c r="E447" s="16">
        <v>45883</v>
      </c>
      <c r="F447" s="14" t="s">
        <v>3713</v>
      </c>
      <c r="G447" s="14"/>
      <c r="H447" s="14" t="s">
        <v>4758</v>
      </c>
      <c r="I447" s="15">
        <v>420</v>
      </c>
      <c r="J447" s="77"/>
      <c r="K447" s="92"/>
    </row>
    <row r="448" spans="1:11" ht="20" x14ac:dyDescent="0.25">
      <c r="A448" s="14" t="s">
        <v>2997</v>
      </c>
      <c r="B448" s="14" t="s">
        <v>4287</v>
      </c>
      <c r="C448" s="14" t="s">
        <v>3441</v>
      </c>
      <c r="D448" s="16">
        <v>45839</v>
      </c>
      <c r="E448" s="16">
        <v>45883</v>
      </c>
      <c r="F448" s="14" t="s">
        <v>3713</v>
      </c>
      <c r="G448" s="14"/>
      <c r="H448" s="14" t="s">
        <v>4759</v>
      </c>
      <c r="I448" s="15">
        <v>210</v>
      </c>
      <c r="J448" s="77"/>
      <c r="K448" s="92"/>
    </row>
    <row r="449" spans="1:11" ht="20" x14ac:dyDescent="0.25">
      <c r="A449" s="14" t="s">
        <v>2997</v>
      </c>
      <c r="B449" s="14" t="s">
        <v>4288</v>
      </c>
      <c r="C449" s="14" t="s">
        <v>3442</v>
      </c>
      <c r="D449" s="16">
        <v>45839</v>
      </c>
      <c r="E449" s="16">
        <v>45883</v>
      </c>
      <c r="F449" s="14" t="s">
        <v>3713</v>
      </c>
      <c r="G449" s="14"/>
      <c r="H449" s="14" t="s">
        <v>4760</v>
      </c>
      <c r="I449" s="15">
        <v>210</v>
      </c>
      <c r="J449" s="77"/>
      <c r="K449" s="92"/>
    </row>
    <row r="450" spans="1:11" ht="20" x14ac:dyDescent="0.25">
      <c r="A450" s="14" t="s">
        <v>2997</v>
      </c>
      <c r="B450" s="14" t="s">
        <v>4289</v>
      </c>
      <c r="C450" s="14" t="s">
        <v>3707</v>
      </c>
      <c r="D450" s="16">
        <v>45839</v>
      </c>
      <c r="E450" s="16">
        <v>45883</v>
      </c>
      <c r="F450" s="14" t="s">
        <v>3713</v>
      </c>
      <c r="G450" s="14"/>
      <c r="H450" s="14" t="s">
        <v>4720</v>
      </c>
      <c r="I450" s="15">
        <v>205</v>
      </c>
      <c r="J450" s="77"/>
      <c r="K450" s="92"/>
    </row>
    <row r="451" spans="1:11" ht="20" x14ac:dyDescent="0.25">
      <c r="A451" s="14" t="s">
        <v>2997</v>
      </c>
      <c r="B451" s="14" t="s">
        <v>4290</v>
      </c>
      <c r="C451" s="14" t="s">
        <v>3708</v>
      </c>
      <c r="D451" s="16">
        <v>45839</v>
      </c>
      <c r="E451" s="16">
        <v>45883</v>
      </c>
      <c r="F451" s="14" t="s">
        <v>3713</v>
      </c>
      <c r="G451" s="14"/>
      <c r="H451" s="14" t="s">
        <v>4761</v>
      </c>
      <c r="I451" s="15">
        <v>205</v>
      </c>
      <c r="J451" s="77"/>
      <c r="K451" s="92"/>
    </row>
    <row r="452" spans="1:11" ht="20" x14ac:dyDescent="0.25">
      <c r="A452" s="14" t="s">
        <v>2997</v>
      </c>
      <c r="B452" s="14" t="s">
        <v>4291</v>
      </c>
      <c r="C452" s="14" t="s">
        <v>3443</v>
      </c>
      <c r="D452" s="16">
        <v>45839</v>
      </c>
      <c r="E452" s="16">
        <v>45883</v>
      </c>
      <c r="F452" s="14" t="s">
        <v>3713</v>
      </c>
      <c r="G452" s="14"/>
      <c r="H452" s="14" t="s">
        <v>4762</v>
      </c>
      <c r="I452" s="15">
        <v>120</v>
      </c>
      <c r="J452" s="77"/>
      <c r="K452" s="92"/>
    </row>
    <row r="453" spans="1:11" ht="20" x14ac:dyDescent="0.25">
      <c r="A453" s="14" t="s">
        <v>2997</v>
      </c>
      <c r="B453" s="14" t="s">
        <v>4292</v>
      </c>
      <c r="C453" s="14" t="s">
        <v>3709</v>
      </c>
      <c r="D453" s="16">
        <v>45839</v>
      </c>
      <c r="E453" s="16">
        <v>45883</v>
      </c>
      <c r="F453" s="14" t="s">
        <v>3713</v>
      </c>
      <c r="G453" s="14"/>
      <c r="H453" s="14" t="s">
        <v>4763</v>
      </c>
      <c r="I453" s="15">
        <v>120</v>
      </c>
      <c r="J453" s="77"/>
      <c r="K453" s="92"/>
    </row>
    <row r="454" spans="1:11" ht="20" x14ac:dyDescent="0.25">
      <c r="A454" s="14" t="s">
        <v>2997</v>
      </c>
      <c r="B454" s="14" t="s">
        <v>4293</v>
      </c>
      <c r="C454" s="14" t="s">
        <v>3444</v>
      </c>
      <c r="D454" s="16">
        <v>45839</v>
      </c>
      <c r="E454" s="16">
        <v>45883</v>
      </c>
      <c r="F454" s="14" t="s">
        <v>3713</v>
      </c>
      <c r="G454" s="14"/>
      <c r="H454" s="14" t="s">
        <v>4764</v>
      </c>
      <c r="I454" s="15">
        <v>120</v>
      </c>
      <c r="J454" s="77"/>
      <c r="K454" s="92"/>
    </row>
    <row r="455" spans="1:11" ht="20" x14ac:dyDescent="0.25">
      <c r="A455" s="14" t="s">
        <v>2997</v>
      </c>
      <c r="B455" s="14" t="s">
        <v>4294</v>
      </c>
      <c r="C455" s="14" t="s">
        <v>3710</v>
      </c>
      <c r="D455" s="16">
        <v>45839</v>
      </c>
      <c r="E455" s="16">
        <v>45883</v>
      </c>
      <c r="F455" s="14" t="s">
        <v>3713</v>
      </c>
      <c r="G455" s="14"/>
      <c r="H455" s="14" t="s">
        <v>4765</v>
      </c>
      <c r="I455" s="15">
        <v>120</v>
      </c>
      <c r="J455" s="77"/>
      <c r="K455" s="92"/>
    </row>
    <row r="456" spans="1:11" ht="20" x14ac:dyDescent="0.25">
      <c r="A456" s="14" t="s">
        <v>2997</v>
      </c>
      <c r="B456" s="14" t="s">
        <v>4295</v>
      </c>
      <c r="C456" s="14" t="s">
        <v>3409</v>
      </c>
      <c r="D456" s="16">
        <v>45839</v>
      </c>
      <c r="E456" s="16">
        <v>45883</v>
      </c>
      <c r="F456" s="14" t="s">
        <v>3713</v>
      </c>
      <c r="G456" s="14"/>
      <c r="H456" s="14" t="s">
        <v>4766</v>
      </c>
      <c r="I456" s="15">
        <v>120</v>
      </c>
      <c r="J456" s="77"/>
      <c r="K456" s="92"/>
    </row>
    <row r="457" spans="1:11" ht="20" x14ac:dyDescent="0.25">
      <c r="A457" s="14" t="s">
        <v>2997</v>
      </c>
      <c r="B457" s="14" t="s">
        <v>4296</v>
      </c>
      <c r="C457" s="14" t="s">
        <v>3422</v>
      </c>
      <c r="D457" s="16">
        <v>45839</v>
      </c>
      <c r="E457" s="16">
        <v>45883</v>
      </c>
      <c r="F457" s="14" t="s">
        <v>3713</v>
      </c>
      <c r="G457" s="14"/>
      <c r="H457" s="14" t="s">
        <v>4767</v>
      </c>
      <c r="I457" s="15">
        <v>292</v>
      </c>
      <c r="J457" s="77"/>
      <c r="K457" s="92"/>
    </row>
    <row r="458" spans="1:11" ht="20" x14ac:dyDescent="0.25">
      <c r="A458" s="14" t="s">
        <v>2997</v>
      </c>
      <c r="B458" s="14" t="s">
        <v>4297</v>
      </c>
      <c r="C458" s="14" t="s">
        <v>3711</v>
      </c>
      <c r="D458" s="16">
        <v>45839</v>
      </c>
      <c r="E458" s="16">
        <v>45883</v>
      </c>
      <c r="F458" s="14" t="s">
        <v>3713</v>
      </c>
      <c r="G458" s="14"/>
      <c r="H458" s="14" t="s">
        <v>4768</v>
      </c>
      <c r="I458" s="15">
        <v>348</v>
      </c>
      <c r="J458" s="77"/>
      <c r="K458" s="92"/>
    </row>
    <row r="459" spans="1:11" ht="20" x14ac:dyDescent="0.25">
      <c r="A459" s="14" t="s">
        <v>2997</v>
      </c>
      <c r="B459" s="14" t="s">
        <v>4298</v>
      </c>
      <c r="C459" s="14" t="s">
        <v>3712</v>
      </c>
      <c r="D459" s="16">
        <v>45839</v>
      </c>
      <c r="E459" s="16">
        <v>45883</v>
      </c>
      <c r="F459" s="14" t="s">
        <v>3713</v>
      </c>
      <c r="G459" s="14"/>
      <c r="H459" s="14" t="s">
        <v>4769</v>
      </c>
      <c r="I459" s="15">
        <v>292</v>
      </c>
      <c r="J459" s="77"/>
      <c r="K459" s="92"/>
    </row>
    <row r="460" spans="1:11" ht="20" x14ac:dyDescent="0.25">
      <c r="A460" s="14" t="s">
        <v>2997</v>
      </c>
      <c r="B460" s="14" t="s">
        <v>4299</v>
      </c>
      <c r="C460" s="14" t="s">
        <v>3532</v>
      </c>
      <c r="D460" s="16">
        <v>45839</v>
      </c>
      <c r="E460" s="16">
        <v>45883</v>
      </c>
      <c r="F460" s="14" t="s">
        <v>3713</v>
      </c>
      <c r="G460" s="14"/>
      <c r="H460" s="14" t="s">
        <v>4770</v>
      </c>
      <c r="I460" s="15">
        <v>292</v>
      </c>
      <c r="J460" s="77"/>
      <c r="K460" s="92"/>
    </row>
    <row r="461" spans="1:11" ht="20" x14ac:dyDescent="0.25">
      <c r="A461" s="14" t="s">
        <v>2997</v>
      </c>
      <c r="B461" s="14" t="s">
        <v>4300</v>
      </c>
      <c r="C461" s="14" t="s">
        <v>3533</v>
      </c>
      <c r="D461" s="16">
        <v>45839</v>
      </c>
      <c r="E461" s="16">
        <v>45883</v>
      </c>
      <c r="F461" s="14" t="s">
        <v>3713</v>
      </c>
      <c r="G461" s="14"/>
      <c r="H461" s="14" t="s">
        <v>4771</v>
      </c>
      <c r="I461" s="15">
        <v>292</v>
      </c>
      <c r="J461" s="77"/>
      <c r="K461" s="92"/>
    </row>
    <row r="462" spans="1:11" ht="20" x14ac:dyDescent="0.25">
      <c r="A462" s="14" t="s">
        <v>2997</v>
      </c>
      <c r="B462" s="14" t="s">
        <v>4301</v>
      </c>
      <c r="C462" s="14" t="s">
        <v>3534</v>
      </c>
      <c r="D462" s="16">
        <v>45839</v>
      </c>
      <c r="E462" s="16">
        <v>45883</v>
      </c>
      <c r="F462" s="14" t="s">
        <v>3713</v>
      </c>
      <c r="G462" s="14"/>
      <c r="H462" s="14" t="s">
        <v>4695</v>
      </c>
      <c r="I462" s="15">
        <v>394</v>
      </c>
      <c r="J462" s="77"/>
      <c r="K462" s="92"/>
    </row>
    <row r="463" spans="1:11" ht="20" x14ac:dyDescent="0.25">
      <c r="A463" s="14" t="s">
        <v>2997</v>
      </c>
      <c r="B463" s="14" t="s">
        <v>4302</v>
      </c>
      <c r="C463" s="14" t="s">
        <v>3535</v>
      </c>
      <c r="D463" s="16">
        <v>45839</v>
      </c>
      <c r="E463" s="16">
        <v>45883</v>
      </c>
      <c r="F463" s="14" t="s">
        <v>3713</v>
      </c>
      <c r="G463" s="14"/>
      <c r="H463" s="14" t="s">
        <v>4693</v>
      </c>
      <c r="I463" s="15">
        <v>437</v>
      </c>
      <c r="J463" s="77"/>
      <c r="K463" s="92"/>
    </row>
    <row r="464" spans="1:11" ht="20" x14ac:dyDescent="0.25">
      <c r="A464" s="14" t="s">
        <v>2997</v>
      </c>
      <c r="B464" s="14" t="s">
        <v>4303</v>
      </c>
      <c r="C464" s="14" t="s">
        <v>3536</v>
      </c>
      <c r="D464" s="16">
        <v>45839</v>
      </c>
      <c r="E464" s="16">
        <v>45883</v>
      </c>
      <c r="F464" s="14" t="s">
        <v>3713</v>
      </c>
      <c r="G464" s="14"/>
      <c r="H464" s="14" t="s">
        <v>4697</v>
      </c>
      <c r="I464" s="15">
        <v>336</v>
      </c>
      <c r="J464" s="77"/>
      <c r="K464" s="92"/>
    </row>
    <row r="465" spans="1:11" ht="20" x14ac:dyDescent="0.25">
      <c r="A465" s="14" t="s">
        <v>2997</v>
      </c>
      <c r="B465" s="14" t="s">
        <v>4304</v>
      </c>
      <c r="C465" s="14" t="s">
        <v>3537</v>
      </c>
      <c r="D465" s="16">
        <v>45839</v>
      </c>
      <c r="E465" s="16">
        <v>45883</v>
      </c>
      <c r="F465" s="14" t="s">
        <v>3713</v>
      </c>
      <c r="G465" s="14"/>
      <c r="H465" s="14" t="s">
        <v>4713</v>
      </c>
      <c r="I465" s="15">
        <v>346</v>
      </c>
      <c r="J465" s="77"/>
      <c r="K465" s="92"/>
    </row>
    <row r="466" spans="1:11" ht="20" x14ac:dyDescent="0.25">
      <c r="A466" s="14" t="s">
        <v>2997</v>
      </c>
      <c r="B466" s="14" t="s">
        <v>4305</v>
      </c>
      <c r="C466" s="14" t="s">
        <v>3714</v>
      </c>
      <c r="D466" s="16">
        <v>45839</v>
      </c>
      <c r="E466" s="16">
        <v>45883</v>
      </c>
      <c r="F466" s="14" t="s">
        <v>3717</v>
      </c>
      <c r="G466" s="14"/>
      <c r="H466" s="14" t="s">
        <v>4680</v>
      </c>
      <c r="I466" s="15">
        <v>394</v>
      </c>
      <c r="J466" s="77"/>
      <c r="K466" s="92"/>
    </row>
    <row r="467" spans="1:11" ht="20" x14ac:dyDescent="0.25">
      <c r="A467" s="14" t="s">
        <v>2997</v>
      </c>
      <c r="B467" s="14" t="s">
        <v>4306</v>
      </c>
      <c r="C467" s="14" t="s">
        <v>3423</v>
      </c>
      <c r="D467" s="16">
        <v>45839</v>
      </c>
      <c r="E467" s="16">
        <v>45883</v>
      </c>
      <c r="F467" s="14" t="s">
        <v>3713</v>
      </c>
      <c r="G467" s="14"/>
      <c r="H467" s="14" t="s">
        <v>4694</v>
      </c>
      <c r="I467" s="15">
        <v>318</v>
      </c>
      <c r="J467" s="77"/>
      <c r="K467" s="92"/>
    </row>
    <row r="468" spans="1:11" ht="20" x14ac:dyDescent="0.25">
      <c r="A468" s="14" t="s">
        <v>2997</v>
      </c>
      <c r="B468" s="14" t="s">
        <v>4307</v>
      </c>
      <c r="C468" s="14" t="s">
        <v>3715</v>
      </c>
      <c r="D468" s="16">
        <v>45839</v>
      </c>
      <c r="E468" s="16">
        <v>45883</v>
      </c>
      <c r="F468" s="14" t="s">
        <v>3713</v>
      </c>
      <c r="G468" s="14"/>
      <c r="H468" s="14" t="s">
        <v>4772</v>
      </c>
      <c r="I468" s="15">
        <v>346</v>
      </c>
      <c r="J468" s="77"/>
      <c r="K468" s="92"/>
    </row>
    <row r="469" spans="1:11" ht="20" x14ac:dyDescent="0.25">
      <c r="A469" s="14" t="s">
        <v>2997</v>
      </c>
      <c r="B469" s="14" t="s">
        <v>4308</v>
      </c>
      <c r="C469" s="14" t="s">
        <v>3716</v>
      </c>
      <c r="D469" s="16">
        <v>45839</v>
      </c>
      <c r="E469" s="16">
        <v>45883</v>
      </c>
      <c r="F469" s="14" t="s">
        <v>3713</v>
      </c>
      <c r="G469" s="14"/>
      <c r="H469" s="14" t="s">
        <v>4773</v>
      </c>
      <c r="I469" s="15">
        <v>346</v>
      </c>
      <c r="J469" s="77"/>
      <c r="K469" s="92"/>
    </row>
    <row r="470" spans="1:11" ht="20" x14ac:dyDescent="0.25">
      <c r="A470" s="14" t="s">
        <v>2997</v>
      </c>
      <c r="B470" s="14" t="s">
        <v>4309</v>
      </c>
      <c r="C470" s="14" t="s">
        <v>3538</v>
      </c>
      <c r="D470" s="16">
        <v>45839</v>
      </c>
      <c r="E470" s="16">
        <v>45883</v>
      </c>
      <c r="F470" s="14" t="s">
        <v>3713</v>
      </c>
      <c r="G470" s="14"/>
      <c r="H470" s="14" t="s">
        <v>4684</v>
      </c>
      <c r="I470" s="15">
        <v>325</v>
      </c>
      <c r="J470" s="77"/>
      <c r="K470" s="92"/>
    </row>
    <row r="471" spans="1:11" ht="20" x14ac:dyDescent="0.25">
      <c r="A471" s="14" t="s">
        <v>2997</v>
      </c>
      <c r="B471" s="14" t="s">
        <v>4310</v>
      </c>
      <c r="C471" s="14" t="s">
        <v>3539</v>
      </c>
      <c r="D471" s="16">
        <v>45839</v>
      </c>
      <c r="E471" s="16">
        <v>45883</v>
      </c>
      <c r="F471" s="14" t="s">
        <v>3713</v>
      </c>
      <c r="G471" s="14"/>
      <c r="H471" s="14" t="s">
        <v>4774</v>
      </c>
      <c r="I471" s="15">
        <v>500</v>
      </c>
      <c r="J471" s="77"/>
      <c r="K471" s="92"/>
    </row>
    <row r="472" spans="1:11" ht="20" x14ac:dyDescent="0.25">
      <c r="A472" s="14" t="s">
        <v>2997</v>
      </c>
      <c r="B472" s="14" t="s">
        <v>4311</v>
      </c>
      <c r="C472" s="14" t="s">
        <v>3540</v>
      </c>
      <c r="D472" s="16">
        <v>45839</v>
      </c>
      <c r="E472" s="16">
        <v>45883</v>
      </c>
      <c r="F472" s="14" t="s">
        <v>3713</v>
      </c>
      <c r="G472" s="14"/>
      <c r="H472" s="14" t="s">
        <v>4774</v>
      </c>
      <c r="I472" s="15">
        <v>58</v>
      </c>
      <c r="J472" s="77"/>
      <c r="K472" s="92"/>
    </row>
    <row r="473" spans="1:11" ht="20" x14ac:dyDescent="0.25">
      <c r="A473" s="14" t="s">
        <v>2997</v>
      </c>
      <c r="B473" s="14" t="s">
        <v>4312</v>
      </c>
      <c r="C473" s="14" t="s">
        <v>3541</v>
      </c>
      <c r="D473" s="16">
        <v>45839</v>
      </c>
      <c r="E473" s="16">
        <v>45883</v>
      </c>
      <c r="F473" s="14" t="s">
        <v>3713</v>
      </c>
      <c r="G473" s="14"/>
      <c r="H473" s="14" t="s">
        <v>4775</v>
      </c>
      <c r="I473" s="15">
        <v>336</v>
      </c>
      <c r="J473" s="77"/>
      <c r="K473" s="92"/>
    </row>
    <row r="474" spans="1:11" ht="20" x14ac:dyDescent="0.25">
      <c r="A474" s="14" t="s">
        <v>2997</v>
      </c>
      <c r="B474" s="14" t="s">
        <v>4313</v>
      </c>
      <c r="C474" s="14" t="s">
        <v>3718</v>
      </c>
      <c r="D474" s="16">
        <v>45839</v>
      </c>
      <c r="E474" s="16">
        <v>45883</v>
      </c>
      <c r="F474" s="14" t="s">
        <v>3713</v>
      </c>
      <c r="G474" s="14"/>
      <c r="H474" s="14" t="s">
        <v>4776</v>
      </c>
      <c r="I474" s="15">
        <v>381</v>
      </c>
      <c r="J474" s="77"/>
      <c r="K474" s="92"/>
    </row>
    <row r="475" spans="1:11" ht="20" x14ac:dyDescent="0.25">
      <c r="A475" s="14" t="s">
        <v>2997</v>
      </c>
      <c r="B475" s="14" t="s">
        <v>4314</v>
      </c>
      <c r="C475" s="14" t="s">
        <v>3719</v>
      </c>
      <c r="D475" s="16">
        <v>45839</v>
      </c>
      <c r="E475" s="16">
        <v>45883</v>
      </c>
      <c r="F475" s="14" t="s">
        <v>3713</v>
      </c>
      <c r="G475" s="14"/>
      <c r="H475" s="14" t="s">
        <v>4705</v>
      </c>
      <c r="I475" s="15">
        <v>288</v>
      </c>
      <c r="J475" s="77"/>
      <c r="K475" s="92"/>
    </row>
    <row r="476" spans="1:11" ht="20" x14ac:dyDescent="0.25">
      <c r="A476" s="14" t="s">
        <v>2997</v>
      </c>
      <c r="B476" s="14" t="s">
        <v>4315</v>
      </c>
      <c r="C476" s="14" t="s">
        <v>3720</v>
      </c>
      <c r="D476" s="16">
        <v>45839</v>
      </c>
      <c r="E476" s="16">
        <v>45883</v>
      </c>
      <c r="F476" s="14" t="s">
        <v>3713</v>
      </c>
      <c r="G476" s="14"/>
      <c r="H476" s="14" t="s">
        <v>4715</v>
      </c>
      <c r="I476" s="15">
        <v>394</v>
      </c>
      <c r="J476" s="77"/>
      <c r="K476" s="92"/>
    </row>
    <row r="477" spans="1:11" ht="20" x14ac:dyDescent="0.25">
      <c r="A477" s="14" t="s">
        <v>2997</v>
      </c>
      <c r="B477" s="14" t="s">
        <v>4316</v>
      </c>
      <c r="C477" s="14" t="s">
        <v>3721</v>
      </c>
      <c r="D477" s="16">
        <v>45839</v>
      </c>
      <c r="E477" s="16">
        <v>45883</v>
      </c>
      <c r="F477" s="14" t="s">
        <v>3713</v>
      </c>
      <c r="G477" s="14"/>
      <c r="H477" s="14" t="s">
        <v>4681</v>
      </c>
      <c r="I477" s="15">
        <v>386</v>
      </c>
      <c r="J477" s="77"/>
      <c r="K477" s="92"/>
    </row>
    <row r="478" spans="1:11" ht="20" x14ac:dyDescent="0.25">
      <c r="A478" s="14" t="s">
        <v>2997</v>
      </c>
      <c r="B478" s="14" t="s">
        <v>4317</v>
      </c>
      <c r="C478" s="14" t="s">
        <v>3722</v>
      </c>
      <c r="D478" s="16">
        <v>45839</v>
      </c>
      <c r="E478" s="16">
        <v>45883</v>
      </c>
      <c r="F478" s="14" t="s">
        <v>3713</v>
      </c>
      <c r="G478" s="14"/>
      <c r="H478" s="14" t="s">
        <v>4696</v>
      </c>
      <c r="I478" s="15">
        <v>434</v>
      </c>
      <c r="J478" s="77"/>
      <c r="K478" s="92"/>
    </row>
    <row r="479" spans="1:11" ht="20" x14ac:dyDescent="0.25">
      <c r="A479" s="14" t="s">
        <v>2997</v>
      </c>
      <c r="B479" s="14" t="s">
        <v>4318</v>
      </c>
      <c r="C479" s="14" t="s">
        <v>3723</v>
      </c>
      <c r="D479" s="16">
        <v>45840</v>
      </c>
      <c r="E479" s="16">
        <v>45883</v>
      </c>
      <c r="F479" s="14" t="s">
        <v>3717</v>
      </c>
      <c r="G479" s="14"/>
      <c r="H479" s="14" t="s">
        <v>4680</v>
      </c>
      <c r="I479" s="15">
        <v>150</v>
      </c>
      <c r="J479" s="77"/>
      <c r="K479" s="92"/>
    </row>
    <row r="480" spans="1:11" ht="20" x14ac:dyDescent="0.25">
      <c r="A480" s="14" t="s">
        <v>2997</v>
      </c>
      <c r="B480" s="14" t="s">
        <v>4319</v>
      </c>
      <c r="C480" s="14" t="s">
        <v>3542</v>
      </c>
      <c r="D480" s="16">
        <v>45840</v>
      </c>
      <c r="E480" s="16">
        <v>45883</v>
      </c>
      <c r="F480" s="14" t="s">
        <v>3713</v>
      </c>
      <c r="G480" s="14"/>
      <c r="H480" s="14" t="s">
        <v>4684</v>
      </c>
      <c r="I480" s="15">
        <v>70</v>
      </c>
      <c r="J480" s="77"/>
      <c r="K480" s="92"/>
    </row>
    <row r="481" spans="1:11" ht="20" x14ac:dyDescent="0.25">
      <c r="A481" s="14" t="s">
        <v>2997</v>
      </c>
      <c r="B481" s="14" t="s">
        <v>4614</v>
      </c>
      <c r="C481" s="14" t="s">
        <v>3724</v>
      </c>
      <c r="D481" s="16">
        <v>45841</v>
      </c>
      <c r="E481" s="16">
        <v>45883</v>
      </c>
      <c r="F481" s="14" t="s">
        <v>3725</v>
      </c>
      <c r="G481" s="14" t="s">
        <v>3727</v>
      </c>
      <c r="H481" s="14" t="s">
        <v>3726</v>
      </c>
      <c r="I481" s="15">
        <v>1825.06</v>
      </c>
      <c r="J481" s="77"/>
      <c r="K481" s="92"/>
    </row>
    <row r="482" spans="1:11" ht="40" x14ac:dyDescent="0.25">
      <c r="A482" s="14" t="s">
        <v>2997</v>
      </c>
      <c r="B482" s="14" t="s">
        <v>4615</v>
      </c>
      <c r="C482" s="14" t="s">
        <v>3728</v>
      </c>
      <c r="D482" s="16">
        <v>45841</v>
      </c>
      <c r="E482" s="16">
        <v>45883</v>
      </c>
      <c r="F482" s="14" t="s">
        <v>3729</v>
      </c>
      <c r="G482" s="14" t="s">
        <v>3731</v>
      </c>
      <c r="H482" s="14" t="s">
        <v>3730</v>
      </c>
      <c r="I482" s="15">
        <v>96.76</v>
      </c>
      <c r="J482" s="77"/>
      <c r="K482" s="92"/>
    </row>
    <row r="483" spans="1:11" ht="20" x14ac:dyDescent="0.25">
      <c r="A483" s="14" t="s">
        <v>2997</v>
      </c>
      <c r="B483" s="14" t="s">
        <v>4616</v>
      </c>
      <c r="C483" s="14" t="s">
        <v>3732</v>
      </c>
      <c r="D483" s="16">
        <v>45841</v>
      </c>
      <c r="E483" s="16">
        <v>45883</v>
      </c>
      <c r="F483" s="14" t="s">
        <v>3733</v>
      </c>
      <c r="G483" s="14" t="s">
        <v>3461</v>
      </c>
      <c r="H483" s="14" t="s">
        <v>3460</v>
      </c>
      <c r="I483" s="15">
        <v>860</v>
      </c>
      <c r="J483" s="77"/>
      <c r="K483" s="92"/>
    </row>
    <row r="484" spans="1:11" ht="20" x14ac:dyDescent="0.25">
      <c r="A484" s="14" t="s">
        <v>2997</v>
      </c>
      <c r="B484" s="14" t="s">
        <v>4617</v>
      </c>
      <c r="C484" s="14" t="s">
        <v>3734</v>
      </c>
      <c r="D484" s="16">
        <v>45841</v>
      </c>
      <c r="E484" s="16">
        <v>45883</v>
      </c>
      <c r="F484" s="14" t="s">
        <v>3735</v>
      </c>
      <c r="G484" s="14" t="s">
        <v>3737</v>
      </c>
      <c r="H484" s="14" t="s">
        <v>3736</v>
      </c>
      <c r="I484" s="15">
        <v>1374.77</v>
      </c>
      <c r="J484" s="77"/>
      <c r="K484" s="92"/>
    </row>
    <row r="485" spans="1:11" ht="30" x14ac:dyDescent="0.25">
      <c r="A485" s="14" t="s">
        <v>2997</v>
      </c>
      <c r="B485" s="14" t="s">
        <v>4618</v>
      </c>
      <c r="C485" s="14" t="s">
        <v>3738</v>
      </c>
      <c r="D485" s="16">
        <v>45842</v>
      </c>
      <c r="E485" s="16">
        <v>45883</v>
      </c>
      <c r="F485" s="14" t="s">
        <v>4099</v>
      </c>
      <c r="G485" s="14" t="s">
        <v>3050</v>
      </c>
      <c r="H485" s="14" t="s">
        <v>3051</v>
      </c>
      <c r="I485" s="15">
        <v>200</v>
      </c>
      <c r="J485" s="77"/>
      <c r="K485" s="92"/>
    </row>
    <row r="486" spans="1:11" ht="20" x14ac:dyDescent="0.25">
      <c r="A486" s="14" t="s">
        <v>2997</v>
      </c>
      <c r="B486" s="14" t="s">
        <v>4619</v>
      </c>
      <c r="C486" s="14" t="s">
        <v>3748</v>
      </c>
      <c r="D486" s="16">
        <v>45845</v>
      </c>
      <c r="E486" s="16">
        <v>45883</v>
      </c>
      <c r="F486" s="14" t="s">
        <v>4662</v>
      </c>
      <c r="G486" s="14"/>
      <c r="H486" s="14" t="s">
        <v>4777</v>
      </c>
      <c r="I486" s="15">
        <v>197.68</v>
      </c>
      <c r="J486" s="77"/>
      <c r="K486" s="92"/>
    </row>
    <row r="487" spans="1:11" ht="20" x14ac:dyDescent="0.25">
      <c r="A487" s="14" t="s">
        <v>2997</v>
      </c>
      <c r="B487" s="14" t="s">
        <v>4620</v>
      </c>
      <c r="C487" s="14" t="s">
        <v>3543</v>
      </c>
      <c r="D487" s="16">
        <v>45845</v>
      </c>
      <c r="E487" s="16">
        <v>45883</v>
      </c>
      <c r="F487" s="14" t="s">
        <v>4663</v>
      </c>
      <c r="G487" s="14"/>
      <c r="H487" s="14" t="s">
        <v>4777</v>
      </c>
      <c r="I487" s="15">
        <v>209.77</v>
      </c>
      <c r="J487" s="77"/>
      <c r="K487" s="92"/>
    </row>
    <row r="488" spans="1:11" ht="20" x14ac:dyDescent="0.25">
      <c r="A488" s="14" t="s">
        <v>2997</v>
      </c>
      <c r="B488" s="14" t="s">
        <v>4621</v>
      </c>
      <c r="C488" s="14" t="s">
        <v>3544</v>
      </c>
      <c r="D488" s="16">
        <v>45845</v>
      </c>
      <c r="E488" s="16">
        <v>45883</v>
      </c>
      <c r="F488" s="14" t="s">
        <v>4662</v>
      </c>
      <c r="G488" s="14"/>
      <c r="H488" s="14" t="s">
        <v>4777</v>
      </c>
      <c r="I488" s="15">
        <v>266.64</v>
      </c>
      <c r="J488" s="77"/>
      <c r="K488" s="92"/>
    </row>
    <row r="489" spans="1:11" ht="20" x14ac:dyDescent="0.25">
      <c r="A489" s="14" t="s">
        <v>2997</v>
      </c>
      <c r="B489" s="14" t="s">
        <v>4622</v>
      </c>
      <c r="C489" s="14" t="s">
        <v>3740</v>
      </c>
      <c r="D489" s="16">
        <v>45845</v>
      </c>
      <c r="E489" s="16">
        <v>45883</v>
      </c>
      <c r="F489" s="14" t="s">
        <v>3739</v>
      </c>
      <c r="G489" s="14" t="s">
        <v>3652</v>
      </c>
      <c r="H489" s="14" t="s">
        <v>3651</v>
      </c>
      <c r="I489" s="15">
        <v>1853.78</v>
      </c>
      <c r="J489" s="77"/>
      <c r="K489" s="92"/>
    </row>
    <row r="490" spans="1:11" ht="20" x14ac:dyDescent="0.25">
      <c r="A490" s="14" t="s">
        <v>2997</v>
      </c>
      <c r="B490" s="14" t="s">
        <v>4623</v>
      </c>
      <c r="C490" s="14" t="s">
        <v>3743</v>
      </c>
      <c r="D490" s="16">
        <v>45847</v>
      </c>
      <c r="E490" s="16">
        <v>45883</v>
      </c>
      <c r="F490" s="14" t="s">
        <v>3741</v>
      </c>
      <c r="G490" s="14" t="s">
        <v>3071</v>
      </c>
      <c r="H490" s="14" t="s">
        <v>3072</v>
      </c>
      <c r="I490" s="15">
        <v>48.4</v>
      </c>
      <c r="J490" s="77"/>
      <c r="K490" s="92"/>
    </row>
    <row r="491" spans="1:11" ht="20" x14ac:dyDescent="0.25">
      <c r="A491" s="14" t="s">
        <v>2997</v>
      </c>
      <c r="B491" s="14" t="s">
        <v>4624</v>
      </c>
      <c r="C491" s="14" t="s">
        <v>3744</v>
      </c>
      <c r="D491" s="16">
        <v>45847</v>
      </c>
      <c r="E491" s="16">
        <v>45883</v>
      </c>
      <c r="F491" s="14" t="s">
        <v>3742</v>
      </c>
      <c r="G491" s="14" t="s">
        <v>3071</v>
      </c>
      <c r="H491" s="14" t="s">
        <v>3072</v>
      </c>
      <c r="I491" s="15">
        <v>147.6</v>
      </c>
      <c r="J491" s="77"/>
      <c r="K491" s="92"/>
    </row>
    <row r="492" spans="1:11" ht="20" x14ac:dyDescent="0.25">
      <c r="A492" s="14" t="s">
        <v>2997</v>
      </c>
      <c r="B492" s="14" t="s">
        <v>4625</v>
      </c>
      <c r="C492" s="14" t="s">
        <v>3745</v>
      </c>
      <c r="D492" s="16">
        <v>45847</v>
      </c>
      <c r="E492" s="16">
        <v>45883</v>
      </c>
      <c r="F492" s="14" t="s">
        <v>3747</v>
      </c>
      <c r="G492" s="14" t="s">
        <v>3499</v>
      </c>
      <c r="H492" s="14" t="s">
        <v>3498</v>
      </c>
      <c r="I492" s="15">
        <v>137.15</v>
      </c>
      <c r="J492" s="77"/>
      <c r="K492" s="92"/>
    </row>
    <row r="493" spans="1:11" ht="20" x14ac:dyDescent="0.25">
      <c r="A493" s="14" t="s">
        <v>2997</v>
      </c>
      <c r="B493" s="14" t="s">
        <v>4626</v>
      </c>
      <c r="C493" s="14" t="s">
        <v>3746</v>
      </c>
      <c r="D493" s="16">
        <v>45847</v>
      </c>
      <c r="E493" s="16">
        <v>45883</v>
      </c>
      <c r="F493" s="14" t="s">
        <v>3747</v>
      </c>
      <c r="G493" s="14" t="s">
        <v>3499</v>
      </c>
      <c r="H493" s="14" t="s">
        <v>3498</v>
      </c>
      <c r="I493" s="15">
        <v>213.8</v>
      </c>
      <c r="J493" s="77"/>
      <c r="K493" s="92"/>
    </row>
    <row r="494" spans="1:11" ht="20" x14ac:dyDescent="0.25">
      <c r="A494" s="14" t="s">
        <v>2997</v>
      </c>
      <c r="B494" s="14" t="s">
        <v>4320</v>
      </c>
      <c r="C494" s="14" t="s">
        <v>3750</v>
      </c>
      <c r="D494" s="16">
        <v>45847</v>
      </c>
      <c r="E494" s="16">
        <v>45883</v>
      </c>
      <c r="F494" s="14" t="s">
        <v>3749</v>
      </c>
      <c r="G494" s="14"/>
      <c r="H494" s="14" t="s">
        <v>4778</v>
      </c>
      <c r="I494" s="15">
        <v>325</v>
      </c>
      <c r="J494" s="77"/>
      <c r="K494" s="92"/>
    </row>
    <row r="495" spans="1:11" ht="20" x14ac:dyDescent="0.25">
      <c r="A495" s="14" t="s">
        <v>2997</v>
      </c>
      <c r="B495" s="14" t="s">
        <v>4321</v>
      </c>
      <c r="C495" s="14" t="s">
        <v>3751</v>
      </c>
      <c r="D495" s="16">
        <v>45847</v>
      </c>
      <c r="E495" s="16">
        <v>45883</v>
      </c>
      <c r="F495" s="14" t="s">
        <v>3749</v>
      </c>
      <c r="G495" s="14"/>
      <c r="H495" s="14" t="s">
        <v>4678</v>
      </c>
      <c r="I495" s="15">
        <v>90</v>
      </c>
      <c r="J495" s="77"/>
      <c r="K495" s="92"/>
    </row>
    <row r="496" spans="1:11" ht="20" x14ac:dyDescent="0.25">
      <c r="A496" s="14" t="s">
        <v>2997</v>
      </c>
      <c r="B496" s="14" t="s">
        <v>4322</v>
      </c>
      <c r="C496" s="14" t="s">
        <v>3545</v>
      </c>
      <c r="D496" s="16">
        <v>45847</v>
      </c>
      <c r="E496" s="16">
        <v>45883</v>
      </c>
      <c r="F496" s="14" t="s">
        <v>3749</v>
      </c>
      <c r="G496" s="14"/>
      <c r="H496" s="14" t="s">
        <v>4682</v>
      </c>
      <c r="I496" s="15">
        <v>260</v>
      </c>
      <c r="J496" s="77"/>
      <c r="K496" s="92"/>
    </row>
    <row r="497" spans="1:11" ht="20" x14ac:dyDescent="0.25">
      <c r="A497" s="14" t="s">
        <v>2997</v>
      </c>
      <c r="B497" s="14" t="s">
        <v>4323</v>
      </c>
      <c r="C497" s="14" t="s">
        <v>3752</v>
      </c>
      <c r="D497" s="16">
        <v>45847</v>
      </c>
      <c r="E497" s="16">
        <v>45883</v>
      </c>
      <c r="F497" s="14" t="s">
        <v>3749</v>
      </c>
      <c r="G497" s="14"/>
      <c r="H497" s="14" t="s">
        <v>4779</v>
      </c>
      <c r="I497" s="15">
        <v>149</v>
      </c>
      <c r="J497" s="77"/>
      <c r="K497" s="92"/>
    </row>
    <row r="498" spans="1:11" ht="20" x14ac:dyDescent="0.25">
      <c r="A498" s="14" t="s">
        <v>2997</v>
      </c>
      <c r="B498" s="14" t="s">
        <v>4324</v>
      </c>
      <c r="C498" s="14" t="s">
        <v>3753</v>
      </c>
      <c r="D498" s="16">
        <v>45847</v>
      </c>
      <c r="E498" s="16">
        <v>45883</v>
      </c>
      <c r="F498" s="14" t="s">
        <v>3749</v>
      </c>
      <c r="G498" s="14"/>
      <c r="H498" s="14" t="s">
        <v>4780</v>
      </c>
      <c r="I498" s="15">
        <v>392</v>
      </c>
      <c r="J498" s="77"/>
      <c r="K498" s="92"/>
    </row>
    <row r="499" spans="1:11" ht="20" x14ac:dyDescent="0.25">
      <c r="A499" s="14" t="s">
        <v>2997</v>
      </c>
      <c r="B499" s="14" t="s">
        <v>4325</v>
      </c>
      <c r="C499" s="14" t="s">
        <v>3754</v>
      </c>
      <c r="D499" s="16">
        <v>45847</v>
      </c>
      <c r="E499" s="16">
        <v>45883</v>
      </c>
      <c r="F499" s="14" t="s">
        <v>3749</v>
      </c>
      <c r="G499" s="14"/>
      <c r="H499" s="14" t="s">
        <v>4781</v>
      </c>
      <c r="I499" s="15">
        <v>314</v>
      </c>
      <c r="J499" s="77"/>
      <c r="K499" s="92"/>
    </row>
    <row r="500" spans="1:11" ht="20" x14ac:dyDescent="0.25">
      <c r="A500" s="14" t="s">
        <v>2997</v>
      </c>
      <c r="B500" s="14" t="s">
        <v>4326</v>
      </c>
      <c r="C500" s="14" t="s">
        <v>3755</v>
      </c>
      <c r="D500" s="16">
        <v>45847</v>
      </c>
      <c r="E500" s="16">
        <v>45883</v>
      </c>
      <c r="F500" s="14" t="s">
        <v>3749</v>
      </c>
      <c r="G500" s="14"/>
      <c r="H500" s="14" t="s">
        <v>4782</v>
      </c>
      <c r="I500" s="15">
        <v>200</v>
      </c>
      <c r="J500" s="77"/>
      <c r="K500" s="92"/>
    </row>
    <row r="501" spans="1:11" ht="20" x14ac:dyDescent="0.25">
      <c r="A501" s="14" t="s">
        <v>2997</v>
      </c>
      <c r="B501" s="14" t="s">
        <v>4327</v>
      </c>
      <c r="C501" s="14" t="s">
        <v>3759</v>
      </c>
      <c r="D501" s="16">
        <v>45847</v>
      </c>
      <c r="E501" s="16">
        <v>45883</v>
      </c>
      <c r="F501" s="14" t="s">
        <v>3749</v>
      </c>
      <c r="G501" s="14"/>
      <c r="H501" s="14" t="s">
        <v>4699</v>
      </c>
      <c r="I501" s="15">
        <v>392</v>
      </c>
      <c r="J501" s="77"/>
      <c r="K501" s="92"/>
    </row>
    <row r="502" spans="1:11" ht="20" x14ac:dyDescent="0.25">
      <c r="A502" s="14" t="s">
        <v>2997</v>
      </c>
      <c r="B502" s="14" t="s">
        <v>4328</v>
      </c>
      <c r="C502" s="14" t="s">
        <v>3761</v>
      </c>
      <c r="D502" s="16">
        <v>45847</v>
      </c>
      <c r="E502" s="16">
        <v>45883</v>
      </c>
      <c r="F502" s="14" t="s">
        <v>3749</v>
      </c>
      <c r="G502" s="14"/>
      <c r="H502" s="14" t="s">
        <v>4685</v>
      </c>
      <c r="I502" s="15">
        <v>244</v>
      </c>
      <c r="J502" s="77"/>
      <c r="K502" s="92"/>
    </row>
    <row r="503" spans="1:11" ht="20" x14ac:dyDescent="0.25">
      <c r="A503" s="14" t="s">
        <v>2997</v>
      </c>
      <c r="B503" s="14" t="s">
        <v>4329</v>
      </c>
      <c r="C503" s="14" t="s">
        <v>3762</v>
      </c>
      <c r="D503" s="16">
        <v>45847</v>
      </c>
      <c r="E503" s="16">
        <v>45883</v>
      </c>
      <c r="F503" s="14" t="s">
        <v>3756</v>
      </c>
      <c r="G503" s="14"/>
      <c r="H503" s="14" t="s">
        <v>4783</v>
      </c>
      <c r="I503" s="15">
        <v>106</v>
      </c>
      <c r="J503" s="77"/>
      <c r="K503" s="92"/>
    </row>
    <row r="504" spans="1:11" ht="20" x14ac:dyDescent="0.25">
      <c r="A504" s="14" t="s">
        <v>2997</v>
      </c>
      <c r="B504" s="14" t="s">
        <v>4330</v>
      </c>
      <c r="C504" s="14" t="s">
        <v>3794</v>
      </c>
      <c r="D504" s="16">
        <v>45847</v>
      </c>
      <c r="E504" s="16">
        <v>45883</v>
      </c>
      <c r="F504" s="14" t="s">
        <v>3756</v>
      </c>
      <c r="G504" s="14"/>
      <c r="H504" s="14" t="s">
        <v>4784</v>
      </c>
      <c r="I504" s="15">
        <v>150</v>
      </c>
      <c r="J504" s="77"/>
      <c r="K504" s="92"/>
    </row>
    <row r="505" spans="1:11" ht="20" x14ac:dyDescent="0.25">
      <c r="A505" s="14" t="s">
        <v>2997</v>
      </c>
      <c r="B505" s="14" t="s">
        <v>4627</v>
      </c>
      <c r="C505" s="14" t="s">
        <v>3757</v>
      </c>
      <c r="D505" s="16">
        <v>45852</v>
      </c>
      <c r="E505" s="16"/>
      <c r="F505" s="14" t="s">
        <v>3002</v>
      </c>
      <c r="G505" s="14" t="s">
        <v>3015</v>
      </c>
      <c r="H505" s="14" t="s">
        <v>3014</v>
      </c>
      <c r="I505" s="15">
        <v>19.559999999999999</v>
      </c>
      <c r="J505" s="77"/>
      <c r="K505" s="92"/>
    </row>
    <row r="506" spans="1:11" ht="20" x14ac:dyDescent="0.25">
      <c r="A506" s="14" t="s">
        <v>2997</v>
      </c>
      <c r="B506" s="14" t="s">
        <v>4441</v>
      </c>
      <c r="C506" s="14" t="s">
        <v>3758</v>
      </c>
      <c r="D506" s="16">
        <v>45853</v>
      </c>
      <c r="E506" s="16">
        <v>45883</v>
      </c>
      <c r="F506" s="14" t="s">
        <v>3006</v>
      </c>
      <c r="G506" s="14" t="s">
        <v>3007</v>
      </c>
      <c r="H506" s="14" t="s">
        <v>3008</v>
      </c>
      <c r="I506" s="15">
        <v>10.25</v>
      </c>
      <c r="J506" s="77"/>
      <c r="K506" s="92"/>
    </row>
    <row r="507" spans="1:11" ht="20" x14ac:dyDescent="0.25">
      <c r="A507" s="14" t="s">
        <v>2997</v>
      </c>
      <c r="B507" s="14" t="s">
        <v>4331</v>
      </c>
      <c r="C507" s="14" t="s">
        <v>3795</v>
      </c>
      <c r="D507" s="16">
        <v>45859</v>
      </c>
      <c r="E507" s="16">
        <v>45883</v>
      </c>
      <c r="F507" s="14" t="s">
        <v>3760</v>
      </c>
      <c r="G507" s="14"/>
      <c r="H507" s="14" t="s">
        <v>4678</v>
      </c>
      <c r="I507" s="15">
        <v>450</v>
      </c>
      <c r="J507" s="77"/>
      <c r="K507" s="92"/>
    </row>
    <row r="508" spans="1:11" ht="20" x14ac:dyDescent="0.25">
      <c r="A508" s="14" t="s">
        <v>2997</v>
      </c>
      <c r="B508" s="14" t="s">
        <v>4332</v>
      </c>
      <c r="C508" s="14" t="s">
        <v>3796</v>
      </c>
      <c r="D508" s="16">
        <v>45859</v>
      </c>
      <c r="E508" s="16">
        <v>45883</v>
      </c>
      <c r="F508" s="14" t="s">
        <v>3713</v>
      </c>
      <c r="G508" s="14"/>
      <c r="H508" s="14" t="s">
        <v>4785</v>
      </c>
      <c r="I508" s="15">
        <v>500</v>
      </c>
      <c r="J508" s="77"/>
      <c r="K508" s="92"/>
    </row>
    <row r="509" spans="1:11" ht="20" x14ac:dyDescent="0.25">
      <c r="A509" s="14" t="s">
        <v>2997</v>
      </c>
      <c r="B509" s="14" t="s">
        <v>4333</v>
      </c>
      <c r="C509" s="14" t="s">
        <v>3619</v>
      </c>
      <c r="D509" s="16">
        <v>45859</v>
      </c>
      <c r="E509" s="16">
        <v>45883</v>
      </c>
      <c r="F509" s="14" t="s">
        <v>3713</v>
      </c>
      <c r="G509" s="14"/>
      <c r="H509" s="14" t="s">
        <v>4785</v>
      </c>
      <c r="I509" s="15">
        <v>394</v>
      </c>
      <c r="J509" s="77"/>
      <c r="K509" s="92"/>
    </row>
    <row r="510" spans="1:11" ht="20" x14ac:dyDescent="0.25">
      <c r="A510" s="14" t="s">
        <v>2997</v>
      </c>
      <c r="B510" s="14" t="s">
        <v>4166</v>
      </c>
      <c r="C510" s="14" t="s">
        <v>3724</v>
      </c>
      <c r="D510" s="16">
        <v>45859</v>
      </c>
      <c r="E510" s="16">
        <v>45883</v>
      </c>
      <c r="F510" s="14" t="s">
        <v>3763</v>
      </c>
      <c r="G510" s="14" t="s">
        <v>3023</v>
      </c>
      <c r="H510" s="14" t="s">
        <v>3022</v>
      </c>
      <c r="I510" s="15">
        <v>850</v>
      </c>
      <c r="J510" s="77"/>
      <c r="K510" s="92"/>
    </row>
    <row r="511" spans="1:11" ht="20" x14ac:dyDescent="0.25">
      <c r="A511" s="14" t="s">
        <v>2997</v>
      </c>
      <c r="B511" s="14" t="s">
        <v>4628</v>
      </c>
      <c r="C511" s="14" t="s">
        <v>3764</v>
      </c>
      <c r="D511" s="16">
        <v>45860</v>
      </c>
      <c r="E511" s="16"/>
      <c r="F511" s="14" t="s">
        <v>2998</v>
      </c>
      <c r="G511" s="14" t="s">
        <v>2999</v>
      </c>
      <c r="H511" s="14" t="s">
        <v>3000</v>
      </c>
      <c r="I511" s="15">
        <v>47.15</v>
      </c>
      <c r="J511" s="77"/>
      <c r="K511" s="92"/>
    </row>
    <row r="512" spans="1:11" ht="20" x14ac:dyDescent="0.25">
      <c r="A512" s="14" t="s">
        <v>2997</v>
      </c>
      <c r="B512" s="14" t="s">
        <v>4629</v>
      </c>
      <c r="C512" s="14" t="s">
        <v>3765</v>
      </c>
      <c r="D512" s="16">
        <v>45866</v>
      </c>
      <c r="E512" s="16"/>
      <c r="F512" s="14" t="s">
        <v>3017</v>
      </c>
      <c r="G512" s="14" t="s">
        <v>3019</v>
      </c>
      <c r="H512" s="14" t="s">
        <v>3018</v>
      </c>
      <c r="I512" s="15">
        <v>30.75</v>
      </c>
      <c r="J512" s="77"/>
      <c r="K512" s="92"/>
    </row>
    <row r="513" spans="1:11" ht="20" x14ac:dyDescent="0.25">
      <c r="A513" s="14" t="s">
        <v>2997</v>
      </c>
      <c r="B513" s="14" t="s">
        <v>4630</v>
      </c>
      <c r="C513" s="14" t="s">
        <v>3797</v>
      </c>
      <c r="D513" s="16">
        <v>45866</v>
      </c>
      <c r="E513" s="16"/>
      <c r="F513" s="14" t="s">
        <v>4664</v>
      </c>
      <c r="G513" s="14"/>
      <c r="H513" s="14" t="s">
        <v>4777</v>
      </c>
      <c r="I513" s="15">
        <v>116.55</v>
      </c>
      <c r="J513" s="77"/>
      <c r="K513" s="92"/>
    </row>
    <row r="514" spans="1:11" ht="30" x14ac:dyDescent="0.25">
      <c r="A514" s="14" t="s">
        <v>2997</v>
      </c>
      <c r="B514" s="14" t="s">
        <v>4631</v>
      </c>
      <c r="C514" s="14" t="s">
        <v>3766</v>
      </c>
      <c r="D514" s="16">
        <v>45866</v>
      </c>
      <c r="E514" s="16">
        <v>45883</v>
      </c>
      <c r="F514" s="14" t="s">
        <v>3767</v>
      </c>
      <c r="G514" s="14" t="s">
        <v>3769</v>
      </c>
      <c r="H514" s="14" t="s">
        <v>3768</v>
      </c>
      <c r="I514" s="15">
        <v>6282</v>
      </c>
      <c r="J514" s="77"/>
      <c r="K514" s="92"/>
    </row>
    <row r="515" spans="1:11" ht="30" x14ac:dyDescent="0.25">
      <c r="A515" s="14" t="s">
        <v>2997</v>
      </c>
      <c r="B515" s="14" t="s">
        <v>4632</v>
      </c>
      <c r="C515" s="14" t="s">
        <v>3770</v>
      </c>
      <c r="D515" s="16">
        <v>45866</v>
      </c>
      <c r="E515" s="16">
        <v>45883</v>
      </c>
      <c r="F515" s="14" t="s">
        <v>3771</v>
      </c>
      <c r="G515" s="14" t="s">
        <v>3773</v>
      </c>
      <c r="H515" s="14" t="s">
        <v>3772</v>
      </c>
      <c r="I515" s="15">
        <v>100</v>
      </c>
      <c r="J515" s="77"/>
      <c r="K515" s="92"/>
    </row>
    <row r="516" spans="1:11" ht="40" x14ac:dyDescent="0.25">
      <c r="A516" s="14" t="s">
        <v>2997</v>
      </c>
      <c r="B516" s="14" t="s">
        <v>4633</v>
      </c>
      <c r="C516" s="14" t="s">
        <v>3145</v>
      </c>
      <c r="D516" s="16">
        <v>45866</v>
      </c>
      <c r="E516" s="16">
        <v>45883</v>
      </c>
      <c r="F516" s="14" t="s">
        <v>3774</v>
      </c>
      <c r="G516" s="14" t="s">
        <v>3775</v>
      </c>
      <c r="H516" s="14" t="s">
        <v>3776</v>
      </c>
      <c r="I516" s="15">
        <v>800</v>
      </c>
      <c r="J516" s="77"/>
      <c r="K516" s="92"/>
    </row>
    <row r="517" spans="1:11" ht="20" x14ac:dyDescent="0.25">
      <c r="A517" s="14" t="s">
        <v>2997</v>
      </c>
      <c r="B517" s="14" t="s">
        <v>4634</v>
      </c>
      <c r="C517" s="14" t="s">
        <v>3777</v>
      </c>
      <c r="D517" s="16">
        <v>45866</v>
      </c>
      <c r="E517" s="16">
        <v>45883</v>
      </c>
      <c r="F517" s="14" t="s">
        <v>3778</v>
      </c>
      <c r="G517" s="14" t="s">
        <v>3780</v>
      </c>
      <c r="H517" s="14" t="s">
        <v>3779</v>
      </c>
      <c r="I517" s="15">
        <v>105</v>
      </c>
      <c r="J517" s="77"/>
      <c r="K517" s="92"/>
    </row>
    <row r="518" spans="1:11" ht="30" x14ac:dyDescent="0.25">
      <c r="A518" s="14" t="s">
        <v>2997</v>
      </c>
      <c r="B518" s="14" t="s">
        <v>4635</v>
      </c>
      <c r="C518" s="14" t="s">
        <v>3781</v>
      </c>
      <c r="D518" s="16">
        <v>45866</v>
      </c>
      <c r="E518" s="16">
        <v>45883</v>
      </c>
      <c r="F518" s="14" t="s">
        <v>3782</v>
      </c>
      <c r="G518" s="14" t="s">
        <v>3784</v>
      </c>
      <c r="H518" s="14" t="s">
        <v>3783</v>
      </c>
      <c r="I518" s="15">
        <v>615</v>
      </c>
      <c r="J518" s="77"/>
      <c r="K518" s="92"/>
    </row>
    <row r="519" spans="1:11" ht="20" x14ac:dyDescent="0.25">
      <c r="A519" s="14" t="s">
        <v>2997</v>
      </c>
      <c r="B519" s="14" t="s">
        <v>4636</v>
      </c>
      <c r="C519" s="14" t="s">
        <v>3785</v>
      </c>
      <c r="D519" s="16">
        <v>45866</v>
      </c>
      <c r="E519" s="16">
        <v>45883</v>
      </c>
      <c r="F519" s="14" t="s">
        <v>3763</v>
      </c>
      <c r="G519" s="14" t="s">
        <v>3148</v>
      </c>
      <c r="H519" s="14" t="s">
        <v>3149</v>
      </c>
      <c r="I519" s="15">
        <v>600</v>
      </c>
      <c r="J519" s="77"/>
      <c r="K519" s="92"/>
    </row>
    <row r="520" spans="1:11" ht="20" x14ac:dyDescent="0.25">
      <c r="A520" s="14" t="s">
        <v>2997</v>
      </c>
      <c r="B520" s="14" t="s">
        <v>4637</v>
      </c>
      <c r="C520" s="14" t="s">
        <v>3786</v>
      </c>
      <c r="D520" s="16">
        <v>45866</v>
      </c>
      <c r="E520" s="16">
        <v>45883</v>
      </c>
      <c r="F520" s="14" t="s">
        <v>3787</v>
      </c>
      <c r="G520" s="14" t="s">
        <v>3045</v>
      </c>
      <c r="H520" s="14" t="s">
        <v>3590</v>
      </c>
      <c r="I520" s="15">
        <v>1083.95</v>
      </c>
      <c r="J520" s="77"/>
      <c r="K520" s="92"/>
    </row>
    <row r="521" spans="1:11" ht="40" x14ac:dyDescent="0.25">
      <c r="A521" s="14" t="s">
        <v>2997</v>
      </c>
      <c r="B521" s="14" t="s">
        <v>4638</v>
      </c>
      <c r="C521" s="14" t="s">
        <v>3788</v>
      </c>
      <c r="D521" s="16">
        <v>45866</v>
      </c>
      <c r="E521" s="16">
        <v>45883</v>
      </c>
      <c r="F521" s="14" t="s">
        <v>3790</v>
      </c>
      <c r="G521" s="14"/>
      <c r="H521" s="14" t="s">
        <v>3789</v>
      </c>
      <c r="I521" s="15">
        <v>3207</v>
      </c>
      <c r="J521" s="77"/>
      <c r="K521" s="92"/>
    </row>
    <row r="522" spans="1:11" ht="40" x14ac:dyDescent="0.25">
      <c r="A522" s="14" t="s">
        <v>2997</v>
      </c>
      <c r="B522" s="14" t="s">
        <v>4639</v>
      </c>
      <c r="C522" s="14" t="s">
        <v>3791</v>
      </c>
      <c r="D522" s="16">
        <v>45866</v>
      </c>
      <c r="E522" s="16">
        <v>45883</v>
      </c>
      <c r="F522" s="14" t="s">
        <v>4108</v>
      </c>
      <c r="G522" s="14" t="s">
        <v>3056</v>
      </c>
      <c r="H522" s="14" t="s">
        <v>3057</v>
      </c>
      <c r="I522" s="15">
        <v>1600</v>
      </c>
      <c r="J522" s="77"/>
      <c r="K522" s="92"/>
    </row>
    <row r="523" spans="1:11" ht="20" x14ac:dyDescent="0.25">
      <c r="A523" s="14" t="s">
        <v>2997</v>
      </c>
      <c r="B523" s="14" t="s">
        <v>4640</v>
      </c>
      <c r="C523" s="14" t="s">
        <v>3792</v>
      </c>
      <c r="D523" s="16">
        <v>45866</v>
      </c>
      <c r="E523" s="16">
        <v>45883</v>
      </c>
      <c r="F523" s="14" t="s">
        <v>3793</v>
      </c>
      <c r="G523" s="14" t="s">
        <v>3059</v>
      </c>
      <c r="H523" s="14" t="s">
        <v>3060</v>
      </c>
      <c r="I523" s="15">
        <v>200</v>
      </c>
      <c r="J523" s="77"/>
      <c r="K523" s="92"/>
    </row>
    <row r="524" spans="1:11" ht="20" x14ac:dyDescent="0.25">
      <c r="A524" s="14" t="s">
        <v>2997</v>
      </c>
      <c r="B524" s="14" t="s">
        <v>4334</v>
      </c>
      <c r="C524" s="14" t="s">
        <v>3798</v>
      </c>
      <c r="D524" s="16">
        <v>45867</v>
      </c>
      <c r="E524" s="16">
        <v>45883</v>
      </c>
      <c r="F524" s="14" t="s">
        <v>3749</v>
      </c>
      <c r="G524" s="14"/>
      <c r="H524" s="14" t="s">
        <v>4683</v>
      </c>
      <c r="I524" s="15">
        <v>260</v>
      </c>
      <c r="J524" s="77"/>
      <c r="K524" s="92"/>
    </row>
    <row r="525" spans="1:11" ht="20" x14ac:dyDescent="0.25">
      <c r="A525" s="14" t="s">
        <v>2997</v>
      </c>
      <c r="B525" s="14" t="s">
        <v>4335</v>
      </c>
      <c r="C525" s="14" t="s">
        <v>3799</v>
      </c>
      <c r="D525" s="16">
        <v>45867</v>
      </c>
      <c r="E525" s="16">
        <v>45883</v>
      </c>
      <c r="F525" s="14" t="s">
        <v>3749</v>
      </c>
      <c r="G525" s="14"/>
      <c r="H525" s="14" t="s">
        <v>4692</v>
      </c>
      <c r="I525" s="15">
        <v>419</v>
      </c>
      <c r="J525" s="77"/>
      <c r="K525" s="92"/>
    </row>
    <row r="526" spans="1:11" ht="20" x14ac:dyDescent="0.25">
      <c r="A526" s="14" t="s">
        <v>2997</v>
      </c>
      <c r="B526" s="14" t="s">
        <v>4336</v>
      </c>
      <c r="C526" s="14" t="s">
        <v>3800</v>
      </c>
      <c r="D526" s="16">
        <v>45867</v>
      </c>
      <c r="E526" s="16">
        <v>45883</v>
      </c>
      <c r="F526" s="14" t="s">
        <v>3749</v>
      </c>
      <c r="G526" s="14"/>
      <c r="H526" s="14" t="s">
        <v>4689</v>
      </c>
      <c r="I526" s="15">
        <v>396</v>
      </c>
      <c r="J526" s="77"/>
      <c r="K526" s="92"/>
    </row>
    <row r="527" spans="1:11" ht="20" x14ac:dyDescent="0.25">
      <c r="A527" s="14" t="s">
        <v>2997</v>
      </c>
      <c r="B527" s="14" t="s">
        <v>4337</v>
      </c>
      <c r="C527" s="14" t="s">
        <v>3820</v>
      </c>
      <c r="D527" s="16">
        <v>45867</v>
      </c>
      <c r="E527" s="16">
        <v>45883</v>
      </c>
      <c r="F527" s="14" t="s">
        <v>3749</v>
      </c>
      <c r="G527" s="14"/>
      <c r="H527" s="14" t="s">
        <v>4701</v>
      </c>
      <c r="I527" s="15">
        <v>363</v>
      </c>
      <c r="J527" s="77"/>
      <c r="K527" s="92"/>
    </row>
    <row r="528" spans="1:11" ht="20" x14ac:dyDescent="0.25">
      <c r="A528" s="14" t="s">
        <v>2997</v>
      </c>
      <c r="B528" s="14" t="s">
        <v>4338</v>
      </c>
      <c r="C528" s="14" t="s">
        <v>3821</v>
      </c>
      <c r="D528" s="16">
        <v>45867</v>
      </c>
      <c r="E528" s="16">
        <v>45883</v>
      </c>
      <c r="F528" s="14" t="s">
        <v>3749</v>
      </c>
      <c r="G528" s="14"/>
      <c r="H528" s="14" t="s">
        <v>4786</v>
      </c>
      <c r="I528" s="15">
        <v>270</v>
      </c>
      <c r="J528" s="77"/>
      <c r="K528" s="92"/>
    </row>
    <row r="529" spans="1:11" ht="20" x14ac:dyDescent="0.25">
      <c r="A529" s="14" t="s">
        <v>2997</v>
      </c>
      <c r="B529" s="14" t="s">
        <v>4339</v>
      </c>
      <c r="C529" s="14" t="s">
        <v>3822</v>
      </c>
      <c r="D529" s="16">
        <v>45867</v>
      </c>
      <c r="E529" s="16">
        <v>45883</v>
      </c>
      <c r="F529" s="14" t="s">
        <v>3749</v>
      </c>
      <c r="G529" s="14"/>
      <c r="H529" s="14" t="s">
        <v>4710</v>
      </c>
      <c r="I529" s="15">
        <v>423</v>
      </c>
      <c r="J529" s="77"/>
      <c r="K529" s="92"/>
    </row>
    <row r="530" spans="1:11" ht="20" x14ac:dyDescent="0.25">
      <c r="A530" s="14" t="s">
        <v>2997</v>
      </c>
      <c r="B530" s="14" t="s">
        <v>4340</v>
      </c>
      <c r="C530" s="14" t="s">
        <v>3622</v>
      </c>
      <c r="D530" s="16">
        <v>45867</v>
      </c>
      <c r="E530" s="16">
        <v>45883</v>
      </c>
      <c r="F530" s="14" t="s">
        <v>3749</v>
      </c>
      <c r="G530" s="14"/>
      <c r="H530" s="14" t="s">
        <v>4698</v>
      </c>
      <c r="I530" s="15">
        <v>263</v>
      </c>
      <c r="J530" s="77"/>
      <c r="K530" s="92"/>
    </row>
    <row r="531" spans="1:11" ht="20" x14ac:dyDescent="0.25">
      <c r="A531" s="14" t="s">
        <v>2997</v>
      </c>
      <c r="B531" s="14" t="s">
        <v>4478</v>
      </c>
      <c r="C531" s="14" t="s">
        <v>4474</v>
      </c>
      <c r="D531" s="16">
        <v>45873</v>
      </c>
      <c r="E531" s="16">
        <v>45883</v>
      </c>
      <c r="F531" s="14" t="s">
        <v>4475</v>
      </c>
      <c r="G531" s="14" t="s">
        <v>4476</v>
      </c>
      <c r="H531" s="14" t="s">
        <v>4477</v>
      </c>
      <c r="I531" s="15">
        <v>600</v>
      </c>
      <c r="J531" s="77"/>
      <c r="K531" s="92"/>
    </row>
    <row r="532" spans="1:11" ht="20" x14ac:dyDescent="0.25">
      <c r="A532" s="14" t="s">
        <v>2997</v>
      </c>
      <c r="B532" s="14" t="s">
        <v>4456</v>
      </c>
      <c r="C532" s="14" t="s">
        <v>4479</v>
      </c>
      <c r="D532" s="16">
        <v>45874</v>
      </c>
      <c r="E532" s="16">
        <v>45883</v>
      </c>
      <c r="F532" s="14" t="s">
        <v>4480</v>
      </c>
      <c r="G532" s="14" t="s">
        <v>4481</v>
      </c>
      <c r="H532" s="14" t="s">
        <v>3631</v>
      </c>
      <c r="I532" s="15">
        <v>362.52</v>
      </c>
      <c r="J532" s="77"/>
      <c r="K532" s="92"/>
    </row>
    <row r="533" spans="1:11" ht="30" x14ac:dyDescent="0.25">
      <c r="A533" s="14" t="s">
        <v>2997</v>
      </c>
      <c r="B533" s="14" t="s">
        <v>4641</v>
      </c>
      <c r="C533" s="14" t="s">
        <v>3584</v>
      </c>
      <c r="D533" s="16">
        <v>45876</v>
      </c>
      <c r="E533" s="16">
        <v>45883</v>
      </c>
      <c r="F533" s="14" t="s">
        <v>4117</v>
      </c>
      <c r="G533" s="14" t="s">
        <v>3054</v>
      </c>
      <c r="H533" s="14" t="s">
        <v>3053</v>
      </c>
      <c r="I533" s="15">
        <v>1700</v>
      </c>
      <c r="J533" s="77"/>
      <c r="K533" s="92"/>
    </row>
    <row r="534" spans="1:11" ht="20" x14ac:dyDescent="0.25">
      <c r="A534" s="14" t="s">
        <v>2997</v>
      </c>
      <c r="B534" s="14" t="s">
        <v>4341</v>
      </c>
      <c r="C534" s="14" t="s">
        <v>3827</v>
      </c>
      <c r="D534" s="16">
        <v>45877</v>
      </c>
      <c r="E534" s="16">
        <v>45883</v>
      </c>
      <c r="F534" s="14" t="s">
        <v>3713</v>
      </c>
      <c r="G534" s="14"/>
      <c r="H534" s="14" t="s">
        <v>4679</v>
      </c>
      <c r="I534" s="15">
        <v>100</v>
      </c>
      <c r="J534" s="77"/>
      <c r="K534" s="92"/>
    </row>
    <row r="535" spans="1:11" ht="20" x14ac:dyDescent="0.25">
      <c r="A535" s="14" t="s">
        <v>2997</v>
      </c>
      <c r="B535" s="14" t="s">
        <v>4642</v>
      </c>
      <c r="C535" s="14" t="s">
        <v>3669</v>
      </c>
      <c r="D535" s="16">
        <v>45877</v>
      </c>
      <c r="E535" s="16">
        <v>45883</v>
      </c>
      <c r="F535" s="14" t="s">
        <v>3801</v>
      </c>
      <c r="G535" s="14" t="s">
        <v>3803</v>
      </c>
      <c r="H535" s="14" t="s">
        <v>3802</v>
      </c>
      <c r="I535" s="15">
        <v>500</v>
      </c>
      <c r="J535" s="77"/>
      <c r="K535" s="92"/>
    </row>
    <row r="536" spans="1:11" ht="20" x14ac:dyDescent="0.25">
      <c r="A536" s="14" t="s">
        <v>2997</v>
      </c>
      <c r="B536" s="14" t="s">
        <v>4643</v>
      </c>
      <c r="C536" s="14" t="s">
        <v>3804</v>
      </c>
      <c r="D536" s="16">
        <v>45877</v>
      </c>
      <c r="E536" s="16">
        <v>45883</v>
      </c>
      <c r="F536" s="14" t="s">
        <v>3805</v>
      </c>
      <c r="G536" s="14" t="s">
        <v>3807</v>
      </c>
      <c r="H536" s="14" t="s">
        <v>3806</v>
      </c>
      <c r="I536" s="15">
        <v>24.73</v>
      </c>
      <c r="J536" s="77"/>
      <c r="K536" s="92"/>
    </row>
    <row r="537" spans="1:11" ht="20" x14ac:dyDescent="0.25">
      <c r="A537" s="14" t="s">
        <v>2997</v>
      </c>
      <c r="B537" s="14" t="s">
        <v>4644</v>
      </c>
      <c r="C537" s="14" t="s">
        <v>3808</v>
      </c>
      <c r="D537" s="16">
        <v>45877</v>
      </c>
      <c r="E537" s="16">
        <v>45883</v>
      </c>
      <c r="F537" s="14" t="s">
        <v>4859</v>
      </c>
      <c r="G537" s="14" t="s">
        <v>3807</v>
      </c>
      <c r="H537" s="14" t="s">
        <v>3806</v>
      </c>
      <c r="I537" s="15">
        <v>80.540000000000006</v>
      </c>
      <c r="J537" s="77"/>
      <c r="K537" s="92"/>
    </row>
    <row r="538" spans="1:11" ht="20" x14ac:dyDescent="0.25">
      <c r="A538" s="14" t="s">
        <v>2997</v>
      </c>
      <c r="B538" s="14" t="s">
        <v>4645</v>
      </c>
      <c r="C538" s="14" t="s">
        <v>3281</v>
      </c>
      <c r="D538" s="16">
        <v>45880</v>
      </c>
      <c r="E538" s="16">
        <v>45883</v>
      </c>
      <c r="F538" s="14" t="s">
        <v>3809</v>
      </c>
      <c r="G538" s="14" t="s">
        <v>3111</v>
      </c>
      <c r="H538" s="14" t="s">
        <v>3110</v>
      </c>
      <c r="I538" s="15">
        <v>500</v>
      </c>
      <c r="J538" s="77"/>
      <c r="K538" s="92"/>
    </row>
    <row r="539" spans="1:11" ht="20" x14ac:dyDescent="0.25">
      <c r="A539" s="14" t="s">
        <v>2997</v>
      </c>
      <c r="B539" s="14" t="s">
        <v>4646</v>
      </c>
      <c r="C539" s="14" t="s">
        <v>3372</v>
      </c>
      <c r="D539" s="16">
        <v>45880</v>
      </c>
      <c r="E539" s="16">
        <v>45883</v>
      </c>
      <c r="F539" s="14" t="s">
        <v>3809</v>
      </c>
      <c r="G539" s="14" t="s">
        <v>3108</v>
      </c>
      <c r="H539" s="14" t="s">
        <v>3109</v>
      </c>
      <c r="I539" s="15">
        <v>500</v>
      </c>
      <c r="J539" s="77"/>
      <c r="K539" s="92"/>
    </row>
    <row r="540" spans="1:11" ht="20" x14ac:dyDescent="0.25">
      <c r="A540" s="14" t="s">
        <v>2997</v>
      </c>
      <c r="B540" s="14" t="s">
        <v>4647</v>
      </c>
      <c r="C540" s="14" t="s">
        <v>3812</v>
      </c>
      <c r="D540" s="16">
        <v>45881</v>
      </c>
      <c r="E540" s="16"/>
      <c r="F540" s="14" t="s">
        <v>4096</v>
      </c>
      <c r="G540" s="14" t="s">
        <v>3050</v>
      </c>
      <c r="H540" s="14" t="s">
        <v>3051</v>
      </c>
      <c r="I540" s="15">
        <v>1200</v>
      </c>
      <c r="J540" s="77"/>
      <c r="K540" s="92"/>
    </row>
    <row r="541" spans="1:11" ht="40" x14ac:dyDescent="0.25">
      <c r="A541" s="14" t="s">
        <v>2997</v>
      </c>
      <c r="B541" s="14" t="s">
        <v>4648</v>
      </c>
      <c r="C541" s="14" t="s">
        <v>3813</v>
      </c>
      <c r="D541" s="16">
        <v>45881</v>
      </c>
      <c r="E541" s="16"/>
      <c r="F541" s="14" t="s">
        <v>4104</v>
      </c>
      <c r="G541" s="14" t="s">
        <v>3056</v>
      </c>
      <c r="H541" s="14" t="s">
        <v>3057</v>
      </c>
      <c r="I541" s="15">
        <v>1600</v>
      </c>
      <c r="J541" s="77"/>
      <c r="K541" s="92"/>
    </row>
    <row r="542" spans="1:11" ht="20" x14ac:dyDescent="0.25">
      <c r="A542" s="14" t="s">
        <v>2997</v>
      </c>
      <c r="B542" s="14" t="s">
        <v>4649</v>
      </c>
      <c r="C542" s="14" t="s">
        <v>3814</v>
      </c>
      <c r="D542" s="16">
        <v>45881</v>
      </c>
      <c r="E542" s="16"/>
      <c r="F542" s="14" t="s">
        <v>4658</v>
      </c>
      <c r="G542" s="14" t="s">
        <v>3045</v>
      </c>
      <c r="H542" s="14" t="s">
        <v>3590</v>
      </c>
      <c r="I542" s="15">
        <v>1083.95</v>
      </c>
      <c r="J542" s="77"/>
      <c r="K542" s="92"/>
    </row>
    <row r="543" spans="1:11" ht="20" x14ac:dyDescent="0.25">
      <c r="A543" s="14" t="s">
        <v>2997</v>
      </c>
      <c r="B543" s="14" t="s">
        <v>4650</v>
      </c>
      <c r="C543" s="14" t="s">
        <v>3816</v>
      </c>
      <c r="D543" s="16">
        <v>45881</v>
      </c>
      <c r="E543" s="16"/>
      <c r="F543" s="14" t="s">
        <v>3815</v>
      </c>
      <c r="G543" s="14" t="s">
        <v>3059</v>
      </c>
      <c r="H543" s="14" t="s">
        <v>3060</v>
      </c>
      <c r="I543" s="15">
        <v>300</v>
      </c>
      <c r="J543" s="77"/>
      <c r="K543" s="92"/>
    </row>
    <row r="544" spans="1:11" ht="20" x14ac:dyDescent="0.25">
      <c r="A544" s="14" t="s">
        <v>2997</v>
      </c>
      <c r="B544" s="14" t="s">
        <v>4651</v>
      </c>
      <c r="C544" s="14" t="s">
        <v>3618</v>
      </c>
      <c r="D544" s="16">
        <v>45881</v>
      </c>
      <c r="E544" s="16"/>
      <c r="F544" s="14" t="s">
        <v>4665</v>
      </c>
      <c r="G544" s="14"/>
      <c r="H544" s="14" t="s">
        <v>4777</v>
      </c>
      <c r="I544" s="15">
        <v>170.99</v>
      </c>
      <c r="J544" s="77"/>
      <c r="K544" s="92"/>
    </row>
    <row r="545" spans="1:11" ht="20" x14ac:dyDescent="0.25">
      <c r="A545" s="14" t="s">
        <v>2997</v>
      </c>
      <c r="B545" s="14" t="s">
        <v>4652</v>
      </c>
      <c r="C545" s="14" t="s">
        <v>3828</v>
      </c>
      <c r="D545" s="16">
        <v>45881</v>
      </c>
      <c r="E545" s="16"/>
      <c r="F545" s="14" t="s">
        <v>4666</v>
      </c>
      <c r="G545" s="14"/>
      <c r="H545" s="14" t="s">
        <v>4777</v>
      </c>
      <c r="I545" s="15">
        <v>162.88</v>
      </c>
      <c r="J545" s="77"/>
      <c r="K545" s="92"/>
    </row>
    <row r="546" spans="1:11" ht="20" x14ac:dyDescent="0.25">
      <c r="A546" s="14" t="s">
        <v>2997</v>
      </c>
      <c r="B546" s="14" t="s">
        <v>4487</v>
      </c>
      <c r="C546" s="14" t="s">
        <v>3817</v>
      </c>
      <c r="D546" s="16">
        <v>45881</v>
      </c>
      <c r="E546" s="16"/>
      <c r="F546" s="14" t="s">
        <v>3815</v>
      </c>
      <c r="G546" s="14" t="s">
        <v>3108</v>
      </c>
      <c r="H546" s="14" t="s">
        <v>3109</v>
      </c>
      <c r="I546" s="15">
        <v>750</v>
      </c>
      <c r="J546" s="77"/>
      <c r="K546" s="92"/>
    </row>
    <row r="547" spans="1:11" ht="30" x14ac:dyDescent="0.25">
      <c r="A547" s="14" t="s">
        <v>2997</v>
      </c>
      <c r="B547" s="14" t="s">
        <v>4486</v>
      </c>
      <c r="C547" s="14" t="s">
        <v>3818</v>
      </c>
      <c r="D547" s="16">
        <v>45881</v>
      </c>
      <c r="E547" s="16"/>
      <c r="F547" s="14" t="s">
        <v>4117</v>
      </c>
      <c r="G547" s="14" t="s">
        <v>3054</v>
      </c>
      <c r="H547" s="14" t="s">
        <v>3053</v>
      </c>
      <c r="I547" s="15">
        <v>1700</v>
      </c>
      <c r="J547" s="77"/>
      <c r="K547" s="92"/>
    </row>
    <row r="548" spans="1:11" ht="20" x14ac:dyDescent="0.25">
      <c r="A548" s="14" t="s">
        <v>2997</v>
      </c>
      <c r="B548" s="14" t="s">
        <v>4485</v>
      </c>
      <c r="C548" s="14" t="s">
        <v>3819</v>
      </c>
      <c r="D548" s="16">
        <v>45881</v>
      </c>
      <c r="E548" s="16"/>
      <c r="F548" s="14" t="s">
        <v>4113</v>
      </c>
      <c r="G548" s="14" t="s">
        <v>3048</v>
      </c>
      <c r="H548" s="14" t="s">
        <v>3049</v>
      </c>
      <c r="I548" s="15">
        <v>500</v>
      </c>
      <c r="J548" s="77"/>
      <c r="K548" s="92"/>
    </row>
    <row r="549" spans="1:11" ht="20" x14ac:dyDescent="0.25">
      <c r="A549" s="14" t="s">
        <v>2997</v>
      </c>
      <c r="B549" s="14" t="s">
        <v>4342</v>
      </c>
      <c r="C549" s="14" t="s">
        <v>3829</v>
      </c>
      <c r="D549" s="16">
        <v>45881</v>
      </c>
      <c r="E549" s="16"/>
      <c r="F549" s="14" t="s">
        <v>3823</v>
      </c>
      <c r="G549" s="14"/>
      <c r="H549" s="14" t="s">
        <v>4684</v>
      </c>
      <c r="I549" s="15">
        <v>268</v>
      </c>
      <c r="J549" s="77"/>
      <c r="K549" s="92"/>
    </row>
    <row r="550" spans="1:11" ht="20" x14ac:dyDescent="0.25">
      <c r="A550" s="14" t="s">
        <v>2997</v>
      </c>
      <c r="B550" s="14" t="s">
        <v>4343</v>
      </c>
      <c r="C550" s="14" t="s">
        <v>3830</v>
      </c>
      <c r="D550" s="16">
        <v>45881</v>
      </c>
      <c r="E550" s="16"/>
      <c r="F550" s="14" t="s">
        <v>3576</v>
      </c>
      <c r="G550" s="14"/>
      <c r="H550" s="14" t="s">
        <v>4693</v>
      </c>
      <c r="I550" s="15">
        <v>226</v>
      </c>
      <c r="J550" s="77"/>
      <c r="K550" s="92"/>
    </row>
    <row r="551" spans="1:11" ht="20" x14ac:dyDescent="0.25">
      <c r="A551" s="14" t="s">
        <v>2997</v>
      </c>
      <c r="B551" s="14" t="s">
        <v>4344</v>
      </c>
      <c r="C551" s="14" t="s">
        <v>3831</v>
      </c>
      <c r="D551" s="16">
        <v>45881</v>
      </c>
      <c r="E551" s="16"/>
      <c r="F551" s="14" t="s">
        <v>3824</v>
      </c>
      <c r="G551" s="14"/>
      <c r="H551" s="14" t="s">
        <v>4787</v>
      </c>
      <c r="I551" s="15">
        <v>477</v>
      </c>
      <c r="J551" s="77"/>
      <c r="K551" s="92"/>
    </row>
    <row r="552" spans="1:11" ht="20" x14ac:dyDescent="0.25">
      <c r="A552" s="14" t="s">
        <v>2997</v>
      </c>
      <c r="B552" s="14" t="s">
        <v>4484</v>
      </c>
      <c r="C552" s="14" t="s">
        <v>3825</v>
      </c>
      <c r="D552" s="16">
        <v>45883</v>
      </c>
      <c r="E552" s="16"/>
      <c r="F552" s="14" t="s">
        <v>3826</v>
      </c>
      <c r="G552" s="14" t="s">
        <v>3071</v>
      </c>
      <c r="H552" s="14" t="s">
        <v>3072</v>
      </c>
      <c r="I552" s="15">
        <v>43.64</v>
      </c>
      <c r="J552" s="77"/>
      <c r="K552" s="92"/>
    </row>
    <row r="553" spans="1:11" ht="20" x14ac:dyDescent="0.25">
      <c r="A553" s="14" t="s">
        <v>2997</v>
      </c>
      <c r="B553" s="14" t="s">
        <v>4483</v>
      </c>
      <c r="C553" s="14" t="s">
        <v>4482</v>
      </c>
      <c r="D553" s="16">
        <v>45883</v>
      </c>
      <c r="E553" s="16">
        <v>45883</v>
      </c>
      <c r="F553" s="14" t="s">
        <v>4488</v>
      </c>
      <c r="G553" s="14" t="s">
        <v>4489</v>
      </c>
      <c r="H553" s="14" t="s">
        <v>3072</v>
      </c>
      <c r="I553" s="15">
        <v>514.98</v>
      </c>
      <c r="J553" s="77"/>
      <c r="K553" s="92"/>
    </row>
    <row r="554" spans="1:11" ht="20" x14ac:dyDescent="0.25">
      <c r="A554" s="14" t="s">
        <v>2997</v>
      </c>
      <c r="B554" s="14" t="s">
        <v>4345</v>
      </c>
      <c r="C554" s="14" t="s">
        <v>3832</v>
      </c>
      <c r="D554" s="16">
        <v>45884</v>
      </c>
      <c r="E554" s="16"/>
      <c r="F554" s="14" t="s">
        <v>3713</v>
      </c>
      <c r="G554" s="14"/>
      <c r="H554" s="14" t="s">
        <v>4788</v>
      </c>
      <c r="I554" s="15">
        <v>350</v>
      </c>
      <c r="J554" s="77"/>
      <c r="K554" s="92"/>
    </row>
    <row r="555" spans="1:11" ht="20" x14ac:dyDescent="0.25">
      <c r="A555" s="14" t="s">
        <v>2997</v>
      </c>
      <c r="B555" s="14" t="s">
        <v>4346</v>
      </c>
      <c r="C555" s="14" t="s">
        <v>3833</v>
      </c>
      <c r="D555" s="16">
        <v>45884</v>
      </c>
      <c r="E555" s="16"/>
      <c r="F555" s="14" t="s">
        <v>3713</v>
      </c>
      <c r="G555" s="14"/>
      <c r="H555" s="14" t="s">
        <v>4789</v>
      </c>
      <c r="I555" s="15">
        <v>486.3</v>
      </c>
      <c r="J555" s="77"/>
      <c r="K555" s="92"/>
    </row>
    <row r="556" spans="1:11" ht="20" x14ac:dyDescent="0.25">
      <c r="A556" s="14" t="s">
        <v>2997</v>
      </c>
      <c r="B556" s="14" t="s">
        <v>4347</v>
      </c>
      <c r="C556" s="14" t="s">
        <v>3834</v>
      </c>
      <c r="D556" s="16">
        <v>45884</v>
      </c>
      <c r="E556" s="16"/>
      <c r="F556" s="14" t="s">
        <v>3486</v>
      </c>
      <c r="G556" s="14"/>
      <c r="H556" s="14" t="s">
        <v>4790</v>
      </c>
      <c r="I556" s="15">
        <v>447</v>
      </c>
      <c r="J556" s="77"/>
      <c r="K556" s="92"/>
    </row>
    <row r="557" spans="1:11" ht="20" x14ac:dyDescent="0.25">
      <c r="A557" s="14" t="s">
        <v>2997</v>
      </c>
      <c r="B557" s="14" t="s">
        <v>4348</v>
      </c>
      <c r="C557" s="14" t="s">
        <v>3623</v>
      </c>
      <c r="D557" s="16">
        <v>45884</v>
      </c>
      <c r="E557" s="16"/>
      <c r="F557" s="14" t="s">
        <v>3486</v>
      </c>
      <c r="G557" s="14"/>
      <c r="H557" s="14" t="s">
        <v>4791</v>
      </c>
      <c r="I557" s="15">
        <v>500</v>
      </c>
      <c r="J557" s="77"/>
      <c r="K557" s="92"/>
    </row>
    <row r="558" spans="1:11" ht="20" x14ac:dyDescent="0.25">
      <c r="A558" s="14" t="s">
        <v>2997</v>
      </c>
      <c r="B558" s="14" t="s">
        <v>4349</v>
      </c>
      <c r="C558" s="14" t="s">
        <v>3835</v>
      </c>
      <c r="D558" s="16">
        <v>45884</v>
      </c>
      <c r="E558" s="16"/>
      <c r="F558" s="14" t="s">
        <v>3862</v>
      </c>
      <c r="G558" s="14"/>
      <c r="H558" s="14" t="s">
        <v>4791</v>
      </c>
      <c r="I558" s="15">
        <v>70.5</v>
      </c>
      <c r="J558" s="77"/>
      <c r="K558" s="92"/>
    </row>
    <row r="559" spans="1:11" ht="20" x14ac:dyDescent="0.25">
      <c r="A559" s="14" t="s">
        <v>2997</v>
      </c>
      <c r="B559" s="14" t="s">
        <v>4350</v>
      </c>
      <c r="C559" s="14" t="s">
        <v>3836</v>
      </c>
      <c r="D559" s="16">
        <v>45884</v>
      </c>
      <c r="E559" s="16"/>
      <c r="F559" s="14" t="s">
        <v>3486</v>
      </c>
      <c r="G559" s="14"/>
      <c r="H559" s="14" t="s">
        <v>4792</v>
      </c>
      <c r="I559" s="15">
        <v>369.7</v>
      </c>
      <c r="J559" s="77"/>
      <c r="K559" s="92"/>
    </row>
    <row r="560" spans="1:11" ht="20" x14ac:dyDescent="0.25">
      <c r="A560" s="14" t="s">
        <v>2997</v>
      </c>
      <c r="B560" s="14" t="s">
        <v>4351</v>
      </c>
      <c r="C560" s="14" t="s">
        <v>3837</v>
      </c>
      <c r="D560" s="16">
        <v>45884</v>
      </c>
      <c r="E560" s="16"/>
      <c r="F560" s="14" t="s">
        <v>4667</v>
      </c>
      <c r="G560" s="14"/>
      <c r="H560" s="14" t="s">
        <v>4793</v>
      </c>
      <c r="I560" s="15">
        <v>456.5</v>
      </c>
      <c r="J560" s="77"/>
      <c r="K560" s="92"/>
    </row>
    <row r="561" spans="1:11" ht="20" x14ac:dyDescent="0.25">
      <c r="A561" s="14" t="s">
        <v>2997</v>
      </c>
      <c r="B561" s="14" t="s">
        <v>4352</v>
      </c>
      <c r="C561" s="14" t="s">
        <v>3838</v>
      </c>
      <c r="D561" s="16">
        <v>45884</v>
      </c>
      <c r="E561" s="16"/>
      <c r="F561" s="14" t="s">
        <v>4668</v>
      </c>
      <c r="G561" s="14"/>
      <c r="H561" s="14" t="s">
        <v>4794</v>
      </c>
      <c r="I561" s="15">
        <v>474</v>
      </c>
      <c r="J561" s="77"/>
      <c r="K561" s="92"/>
    </row>
    <row r="562" spans="1:11" ht="20" x14ac:dyDescent="0.25">
      <c r="A562" s="14" t="s">
        <v>2997</v>
      </c>
      <c r="B562" s="14" t="s">
        <v>4353</v>
      </c>
      <c r="C562" s="14" t="s">
        <v>3839</v>
      </c>
      <c r="D562" s="16">
        <v>45884</v>
      </c>
      <c r="E562" s="16"/>
      <c r="F562" s="14" t="s">
        <v>4667</v>
      </c>
      <c r="G562" s="14"/>
      <c r="H562" s="14" t="s">
        <v>4795</v>
      </c>
      <c r="I562" s="15">
        <v>495.5</v>
      </c>
      <c r="J562" s="77"/>
      <c r="K562" s="92"/>
    </row>
    <row r="563" spans="1:11" ht="20" x14ac:dyDescent="0.25">
      <c r="A563" s="14" t="s">
        <v>2997</v>
      </c>
      <c r="B563" s="14" t="s">
        <v>4354</v>
      </c>
      <c r="C563" s="14" t="s">
        <v>3840</v>
      </c>
      <c r="D563" s="16">
        <v>45884</v>
      </c>
      <c r="E563" s="16"/>
      <c r="F563" s="14" t="s">
        <v>4669</v>
      </c>
      <c r="G563" s="14"/>
      <c r="H563" s="14" t="s">
        <v>4796</v>
      </c>
      <c r="I563" s="15">
        <v>410</v>
      </c>
      <c r="J563" s="77"/>
      <c r="K563" s="92"/>
    </row>
    <row r="564" spans="1:11" ht="20" x14ac:dyDescent="0.25">
      <c r="A564" s="14" t="s">
        <v>2997</v>
      </c>
      <c r="B564" s="14" t="s">
        <v>4355</v>
      </c>
      <c r="C564" s="14" t="s">
        <v>3841</v>
      </c>
      <c r="D564" s="16">
        <v>45884</v>
      </c>
      <c r="E564" s="16"/>
      <c r="F564" s="14" t="s">
        <v>4668</v>
      </c>
      <c r="G564" s="14"/>
      <c r="H564" s="14" t="s">
        <v>4797</v>
      </c>
      <c r="I564" s="15">
        <v>442.5</v>
      </c>
      <c r="J564" s="77"/>
      <c r="K564" s="92"/>
    </row>
    <row r="565" spans="1:11" ht="20" x14ac:dyDescent="0.25">
      <c r="A565" s="14" t="s">
        <v>2997</v>
      </c>
      <c r="B565" s="14" t="s">
        <v>4356</v>
      </c>
      <c r="C565" s="14" t="s">
        <v>3842</v>
      </c>
      <c r="D565" s="16">
        <v>45884</v>
      </c>
      <c r="E565" s="16"/>
      <c r="F565" s="14" t="s">
        <v>4669</v>
      </c>
      <c r="G565" s="14"/>
      <c r="H565" s="14" t="s">
        <v>4798</v>
      </c>
      <c r="I565" s="15">
        <v>439.2</v>
      </c>
      <c r="J565" s="77"/>
      <c r="K565" s="92"/>
    </row>
    <row r="566" spans="1:11" ht="20" x14ac:dyDescent="0.25">
      <c r="A566" s="14" t="s">
        <v>2997</v>
      </c>
      <c r="B566" s="14" t="s">
        <v>4357</v>
      </c>
      <c r="C566" s="14" t="s">
        <v>3843</v>
      </c>
      <c r="D566" s="16">
        <v>45884</v>
      </c>
      <c r="E566" s="16"/>
      <c r="F566" s="14" t="s">
        <v>4671</v>
      </c>
      <c r="G566" s="14"/>
      <c r="H566" s="14" t="s">
        <v>4799</v>
      </c>
      <c r="I566" s="15">
        <v>460</v>
      </c>
      <c r="J566" s="77"/>
      <c r="K566" s="92"/>
    </row>
    <row r="567" spans="1:11" ht="20" x14ac:dyDescent="0.25">
      <c r="A567" s="14" t="s">
        <v>2997</v>
      </c>
      <c r="B567" s="14" t="s">
        <v>4358</v>
      </c>
      <c r="C567" s="14" t="s">
        <v>3624</v>
      </c>
      <c r="D567" s="16">
        <v>45884</v>
      </c>
      <c r="E567" s="16"/>
      <c r="F567" s="14" t="s">
        <v>4672</v>
      </c>
      <c r="G567" s="14"/>
      <c r="H567" s="14" t="s">
        <v>4800</v>
      </c>
      <c r="I567" s="15">
        <v>423.5</v>
      </c>
      <c r="J567" s="77"/>
      <c r="K567" s="92"/>
    </row>
    <row r="568" spans="1:11" ht="20" x14ac:dyDescent="0.25">
      <c r="A568" s="14" t="s">
        <v>2997</v>
      </c>
      <c r="B568" s="14" t="s">
        <v>4359</v>
      </c>
      <c r="C568" s="14" t="s">
        <v>3844</v>
      </c>
      <c r="D568" s="16">
        <v>45884</v>
      </c>
      <c r="E568" s="16"/>
      <c r="F568" s="14" t="s">
        <v>4670</v>
      </c>
      <c r="G568" s="14"/>
      <c r="H568" s="14" t="s">
        <v>4801</v>
      </c>
      <c r="I568" s="15">
        <v>400</v>
      </c>
      <c r="J568" s="77"/>
      <c r="K568" s="92"/>
    </row>
    <row r="569" spans="1:11" ht="20" x14ac:dyDescent="0.25">
      <c r="A569" s="14" t="s">
        <v>2997</v>
      </c>
      <c r="B569" s="14" t="s">
        <v>4360</v>
      </c>
      <c r="C569" s="14" t="s">
        <v>3845</v>
      </c>
      <c r="D569" s="16">
        <v>45884</v>
      </c>
      <c r="E569" s="16"/>
      <c r="F569" s="14" t="s">
        <v>3862</v>
      </c>
      <c r="G569" s="14"/>
      <c r="H569" s="14" t="s">
        <v>4801</v>
      </c>
      <c r="I569" s="15">
        <v>118.8</v>
      </c>
      <c r="J569" s="77"/>
      <c r="K569" s="92"/>
    </row>
    <row r="570" spans="1:11" ht="20" x14ac:dyDescent="0.25">
      <c r="A570" s="14" t="s">
        <v>2997</v>
      </c>
      <c r="B570" s="14" t="s">
        <v>4361</v>
      </c>
      <c r="C570" s="14" t="s">
        <v>3848</v>
      </c>
      <c r="D570" s="16">
        <v>45884</v>
      </c>
      <c r="E570" s="16"/>
      <c r="F570" s="14" t="s">
        <v>3486</v>
      </c>
      <c r="G570" s="14"/>
      <c r="H570" s="14" t="s">
        <v>4802</v>
      </c>
      <c r="I570" s="15">
        <v>499.5</v>
      </c>
      <c r="J570" s="77"/>
      <c r="K570" s="92"/>
    </row>
    <row r="571" spans="1:11" ht="20" x14ac:dyDescent="0.25">
      <c r="A571" s="14" t="s">
        <v>2997</v>
      </c>
      <c r="B571" s="14" t="s">
        <v>4362</v>
      </c>
      <c r="C571" s="14" t="s">
        <v>3849</v>
      </c>
      <c r="D571" s="16">
        <v>45884</v>
      </c>
      <c r="E571" s="16"/>
      <c r="F571" s="14" t="s">
        <v>3713</v>
      </c>
      <c r="G571" s="14"/>
      <c r="H571" s="14" t="s">
        <v>4803</v>
      </c>
      <c r="I571" s="15">
        <v>410</v>
      </c>
      <c r="J571" s="77"/>
      <c r="K571" s="92"/>
    </row>
    <row r="572" spans="1:11" ht="20" x14ac:dyDescent="0.25">
      <c r="A572" s="14" t="s">
        <v>2997</v>
      </c>
      <c r="B572" s="14" t="s">
        <v>4363</v>
      </c>
      <c r="C572" s="14" t="s">
        <v>3853</v>
      </c>
      <c r="D572" s="16">
        <v>45884</v>
      </c>
      <c r="E572" s="16"/>
      <c r="F572" s="14" t="s">
        <v>3486</v>
      </c>
      <c r="G572" s="14"/>
      <c r="H572" s="14" t="s">
        <v>4804</v>
      </c>
      <c r="I572" s="15">
        <v>500</v>
      </c>
      <c r="J572" s="77"/>
      <c r="K572" s="92"/>
    </row>
    <row r="573" spans="1:11" ht="20" x14ac:dyDescent="0.25">
      <c r="A573" s="14" t="s">
        <v>2997</v>
      </c>
      <c r="B573" s="14" t="s">
        <v>4364</v>
      </c>
      <c r="C573" s="14" t="s">
        <v>3854</v>
      </c>
      <c r="D573" s="16">
        <v>45884</v>
      </c>
      <c r="E573" s="16"/>
      <c r="F573" s="14" t="s">
        <v>4118</v>
      </c>
      <c r="G573" s="14"/>
      <c r="H573" s="14" t="s">
        <v>4804</v>
      </c>
      <c r="I573" s="15">
        <v>159</v>
      </c>
      <c r="J573" s="77"/>
      <c r="K573" s="92"/>
    </row>
    <row r="574" spans="1:11" ht="20" x14ac:dyDescent="0.25">
      <c r="A574" s="14" t="s">
        <v>2997</v>
      </c>
      <c r="B574" s="14" t="s">
        <v>4365</v>
      </c>
      <c r="C574" s="14" t="s">
        <v>3855</v>
      </c>
      <c r="D574" s="16">
        <v>45884</v>
      </c>
      <c r="E574" s="16"/>
      <c r="F574" s="14" t="s">
        <v>3486</v>
      </c>
      <c r="G574" s="14"/>
      <c r="H574" s="14" t="s">
        <v>4805</v>
      </c>
      <c r="I574" s="15">
        <v>500</v>
      </c>
      <c r="J574" s="77"/>
      <c r="K574" s="92"/>
    </row>
    <row r="575" spans="1:11" ht="20" x14ac:dyDescent="0.25">
      <c r="A575" s="14" t="s">
        <v>2997</v>
      </c>
      <c r="B575" s="14" t="s">
        <v>4366</v>
      </c>
      <c r="C575" s="14" t="s">
        <v>3856</v>
      </c>
      <c r="D575" s="16">
        <v>45884</v>
      </c>
      <c r="E575" s="16"/>
      <c r="F575" s="14" t="s">
        <v>3713</v>
      </c>
      <c r="G575" s="14"/>
      <c r="H575" s="14" t="s">
        <v>4805</v>
      </c>
      <c r="I575" s="15">
        <v>500</v>
      </c>
      <c r="J575" s="77"/>
      <c r="K575" s="92"/>
    </row>
    <row r="576" spans="1:11" ht="20" x14ac:dyDescent="0.25">
      <c r="A576" s="14" t="s">
        <v>2997</v>
      </c>
      <c r="B576" s="14" t="s">
        <v>4367</v>
      </c>
      <c r="C576" s="14" t="s">
        <v>3857</v>
      </c>
      <c r="D576" s="16">
        <v>45884</v>
      </c>
      <c r="E576" s="16"/>
      <c r="F576" s="14" t="s">
        <v>4673</v>
      </c>
      <c r="G576" s="14"/>
      <c r="H576" s="14" t="s">
        <v>4805</v>
      </c>
      <c r="I576" s="15">
        <v>300</v>
      </c>
      <c r="J576" s="77"/>
      <c r="K576" s="92"/>
    </row>
    <row r="577" spans="1:11" ht="20" x14ac:dyDescent="0.25">
      <c r="A577" s="14" t="s">
        <v>2997</v>
      </c>
      <c r="B577" s="14" t="s">
        <v>4839</v>
      </c>
      <c r="C577" s="14" t="s">
        <v>4840</v>
      </c>
      <c r="D577" s="16">
        <v>45884</v>
      </c>
      <c r="E577" s="16"/>
      <c r="F577" s="14" t="s">
        <v>3846</v>
      </c>
      <c r="G577" s="14"/>
      <c r="H577" s="14" t="s">
        <v>3850</v>
      </c>
      <c r="I577" s="15">
        <v>3900</v>
      </c>
      <c r="J577" s="77"/>
      <c r="K577" s="92"/>
    </row>
    <row r="578" spans="1:11" ht="20" x14ac:dyDescent="0.25">
      <c r="A578" s="14" t="s">
        <v>2997</v>
      </c>
      <c r="B578" s="14" t="s">
        <v>4843</v>
      </c>
      <c r="C578" s="14" t="s">
        <v>4841</v>
      </c>
      <c r="D578" s="16">
        <v>45884</v>
      </c>
      <c r="E578" s="16"/>
      <c r="F578" s="14" t="s">
        <v>3847</v>
      </c>
      <c r="G578" s="14"/>
      <c r="H578" s="14" t="s">
        <v>3851</v>
      </c>
      <c r="I578" s="15">
        <v>1950</v>
      </c>
      <c r="J578" s="77"/>
      <c r="K578" s="92"/>
    </row>
    <row r="579" spans="1:11" ht="20" x14ac:dyDescent="0.25">
      <c r="A579" s="14" t="s">
        <v>2997</v>
      </c>
      <c r="B579" s="14" t="s">
        <v>4368</v>
      </c>
      <c r="C579" s="14" t="s">
        <v>3858</v>
      </c>
      <c r="D579" s="16">
        <v>45884</v>
      </c>
      <c r="E579" s="16"/>
      <c r="F579" s="14" t="s">
        <v>3862</v>
      </c>
      <c r="G579" s="14"/>
      <c r="H579" s="14" t="s">
        <v>4806</v>
      </c>
      <c r="I579" s="15">
        <v>100</v>
      </c>
      <c r="J579" s="77"/>
      <c r="K579" s="92"/>
    </row>
    <row r="580" spans="1:11" ht="20" x14ac:dyDescent="0.25">
      <c r="A580" s="14" t="s">
        <v>2997</v>
      </c>
      <c r="B580" s="14" t="s">
        <v>4844</v>
      </c>
      <c r="C580" s="14" t="s">
        <v>4842</v>
      </c>
      <c r="D580" s="16">
        <v>45884</v>
      </c>
      <c r="E580" s="16"/>
      <c r="F580" s="14" t="s">
        <v>3847</v>
      </c>
      <c r="G580" s="14"/>
      <c r="H580" s="14" t="s">
        <v>3852</v>
      </c>
      <c r="I580" s="15">
        <v>1950</v>
      </c>
      <c r="J580" s="77"/>
      <c r="K580" s="92"/>
    </row>
    <row r="581" spans="1:11" ht="20" x14ac:dyDescent="0.25">
      <c r="A581" s="14" t="s">
        <v>2997</v>
      </c>
      <c r="B581" s="14" t="s">
        <v>4369</v>
      </c>
      <c r="C581" s="14" t="s">
        <v>3859</v>
      </c>
      <c r="D581" s="16">
        <v>45884</v>
      </c>
      <c r="E581" s="16"/>
      <c r="F581" s="14" t="s">
        <v>3862</v>
      </c>
      <c r="G581" s="14"/>
      <c r="H581" s="14" t="s">
        <v>4807</v>
      </c>
      <c r="I581" s="15">
        <v>50</v>
      </c>
      <c r="J581" s="77"/>
      <c r="K581" s="92"/>
    </row>
    <row r="582" spans="1:11" ht="20" x14ac:dyDescent="0.25">
      <c r="A582" s="14" t="s">
        <v>2997</v>
      </c>
      <c r="B582" s="14" t="s">
        <v>4370</v>
      </c>
      <c r="C582" s="14" t="s">
        <v>263</v>
      </c>
      <c r="D582" s="16">
        <v>45887</v>
      </c>
      <c r="E582" s="16"/>
      <c r="F582" s="14" t="s">
        <v>3865</v>
      </c>
      <c r="G582" s="14"/>
      <c r="H582" s="14" t="s">
        <v>4808</v>
      </c>
      <c r="I582" s="15">
        <v>80</v>
      </c>
      <c r="J582" s="77"/>
      <c r="K582" s="92"/>
    </row>
    <row r="583" spans="1:11" ht="20" x14ac:dyDescent="0.25">
      <c r="A583" s="14" t="s">
        <v>2997</v>
      </c>
      <c r="B583" s="14" t="s">
        <v>4371</v>
      </c>
      <c r="C583" s="14" t="s">
        <v>3392</v>
      </c>
      <c r="D583" s="16">
        <v>45887</v>
      </c>
      <c r="E583" s="16"/>
      <c r="F583" s="14" t="s">
        <v>3863</v>
      </c>
      <c r="G583" s="14"/>
      <c r="H583" s="14" t="s">
        <v>4773</v>
      </c>
      <c r="I583" s="15">
        <v>40</v>
      </c>
      <c r="J583" s="77"/>
      <c r="K583" s="92"/>
    </row>
    <row r="584" spans="1:11" ht="20" x14ac:dyDescent="0.25">
      <c r="A584" s="14" t="s">
        <v>2997</v>
      </c>
      <c r="B584" s="14" t="s">
        <v>4372</v>
      </c>
      <c r="C584" s="14" t="s">
        <v>130</v>
      </c>
      <c r="D584" s="16">
        <v>45887</v>
      </c>
      <c r="E584" s="16"/>
      <c r="F584" s="14" t="s">
        <v>3864</v>
      </c>
      <c r="G584" s="14"/>
      <c r="H584" s="14" t="s">
        <v>4710</v>
      </c>
      <c r="I584" s="15">
        <v>45</v>
      </c>
      <c r="J584" s="77"/>
      <c r="K584" s="92"/>
    </row>
    <row r="585" spans="1:11" ht="20" x14ac:dyDescent="0.25">
      <c r="A585" s="14" t="s">
        <v>2997</v>
      </c>
      <c r="B585" s="14" t="s">
        <v>4373</v>
      </c>
      <c r="C585" s="14" t="s">
        <v>3860</v>
      </c>
      <c r="D585" s="16">
        <v>45887</v>
      </c>
      <c r="E585" s="16"/>
      <c r="F585" s="14" t="s">
        <v>3867</v>
      </c>
      <c r="G585" s="14"/>
      <c r="H585" s="14" t="s">
        <v>4809</v>
      </c>
      <c r="I585" s="15">
        <v>20</v>
      </c>
      <c r="J585" s="77"/>
      <c r="K585" s="92"/>
    </row>
    <row r="586" spans="1:11" ht="20" x14ac:dyDescent="0.25">
      <c r="A586" s="14" t="s">
        <v>2997</v>
      </c>
      <c r="B586" s="14" t="s">
        <v>4374</v>
      </c>
      <c r="C586" s="14" t="s">
        <v>138</v>
      </c>
      <c r="D586" s="16">
        <v>45887</v>
      </c>
      <c r="E586" s="16"/>
      <c r="F586" s="14" t="s">
        <v>3866</v>
      </c>
      <c r="G586" s="14"/>
      <c r="H586" s="14" t="s">
        <v>4684</v>
      </c>
      <c r="I586" s="15">
        <v>85</v>
      </c>
      <c r="J586" s="77"/>
      <c r="K586" s="92"/>
    </row>
    <row r="587" spans="1:11" ht="20" x14ac:dyDescent="0.25">
      <c r="A587" s="14" t="s">
        <v>2997</v>
      </c>
      <c r="B587" s="14" t="s">
        <v>4375</v>
      </c>
      <c r="C587" s="14" t="s">
        <v>3861</v>
      </c>
      <c r="D587" s="16">
        <v>45887</v>
      </c>
      <c r="E587" s="16"/>
      <c r="F587" s="14" t="s">
        <v>3868</v>
      </c>
      <c r="G587" s="14"/>
      <c r="H587" s="14" t="s">
        <v>4678</v>
      </c>
      <c r="I587" s="15">
        <v>32</v>
      </c>
      <c r="J587" s="77"/>
      <c r="K587" s="92"/>
    </row>
    <row r="588" spans="1:11" ht="20" x14ac:dyDescent="0.25">
      <c r="A588" s="14" t="s">
        <v>2997</v>
      </c>
      <c r="B588" s="14" t="s">
        <v>4376</v>
      </c>
      <c r="C588" s="14" t="s">
        <v>3872</v>
      </c>
      <c r="D588" s="16">
        <v>45887</v>
      </c>
      <c r="E588" s="16"/>
      <c r="F588" s="14" t="s">
        <v>3869</v>
      </c>
      <c r="G588" s="14"/>
      <c r="H588" s="14" t="s">
        <v>4701</v>
      </c>
      <c r="I588" s="15">
        <v>45</v>
      </c>
      <c r="J588" s="77"/>
      <c r="K588" s="92"/>
    </row>
    <row r="589" spans="1:11" ht="20" x14ac:dyDescent="0.25">
      <c r="A589" s="14" t="s">
        <v>2997</v>
      </c>
      <c r="B589" s="14" t="s">
        <v>4377</v>
      </c>
      <c r="C589" s="14" t="s">
        <v>3873</v>
      </c>
      <c r="D589" s="16">
        <v>45887</v>
      </c>
      <c r="E589" s="16"/>
      <c r="F589" s="14" t="s">
        <v>3868</v>
      </c>
      <c r="G589" s="14"/>
      <c r="H589" s="14" t="s">
        <v>4683</v>
      </c>
      <c r="I589" s="15">
        <v>45</v>
      </c>
      <c r="J589" s="77"/>
      <c r="K589" s="92"/>
    </row>
    <row r="590" spans="1:11" ht="20" x14ac:dyDescent="0.25">
      <c r="A590" s="14" t="s">
        <v>2997</v>
      </c>
      <c r="B590" s="14" t="s">
        <v>4378</v>
      </c>
      <c r="C590" s="14" t="s">
        <v>3810</v>
      </c>
      <c r="D590" s="16">
        <v>45887</v>
      </c>
      <c r="E590" s="16"/>
      <c r="F590" s="14" t="s">
        <v>3869</v>
      </c>
      <c r="G590" s="14"/>
      <c r="H590" s="14" t="s">
        <v>4708</v>
      </c>
      <c r="I590" s="15">
        <v>45</v>
      </c>
      <c r="J590" s="77"/>
      <c r="K590" s="92"/>
    </row>
    <row r="591" spans="1:11" ht="20" x14ac:dyDescent="0.25">
      <c r="A591" s="14" t="s">
        <v>2997</v>
      </c>
      <c r="B591" s="14" t="s">
        <v>4379</v>
      </c>
      <c r="C591" s="14" t="s">
        <v>3874</v>
      </c>
      <c r="D591" s="16">
        <v>45887</v>
      </c>
      <c r="E591" s="16"/>
      <c r="F591" s="14" t="s">
        <v>3870</v>
      </c>
      <c r="G591" s="14"/>
      <c r="H591" s="14" t="s">
        <v>4681</v>
      </c>
      <c r="I591" s="15">
        <v>20</v>
      </c>
      <c r="J591" s="77"/>
      <c r="K591" s="92"/>
    </row>
    <row r="592" spans="1:11" ht="20" x14ac:dyDescent="0.25">
      <c r="A592" s="14" t="s">
        <v>2997</v>
      </c>
      <c r="B592" s="14" t="s">
        <v>4380</v>
      </c>
      <c r="C592" s="14" t="s">
        <v>3875</v>
      </c>
      <c r="D592" s="16">
        <v>45887</v>
      </c>
      <c r="E592" s="16"/>
      <c r="F592" s="14" t="s">
        <v>3871</v>
      </c>
      <c r="G592" s="14"/>
      <c r="H592" s="14" t="s">
        <v>4680</v>
      </c>
      <c r="I592" s="15">
        <v>105</v>
      </c>
      <c r="J592" s="77"/>
      <c r="K592" s="92"/>
    </row>
    <row r="593" spans="1:11" ht="20" x14ac:dyDescent="0.25">
      <c r="A593" s="14" t="s">
        <v>2997</v>
      </c>
      <c r="B593" s="14" t="s">
        <v>4381</v>
      </c>
      <c r="C593" s="14" t="s">
        <v>3876</v>
      </c>
      <c r="D593" s="16">
        <v>45887</v>
      </c>
      <c r="E593" s="16"/>
      <c r="F593" s="14" t="s">
        <v>3868</v>
      </c>
      <c r="G593" s="14"/>
      <c r="H593" s="14" t="s">
        <v>4682</v>
      </c>
      <c r="I593" s="15">
        <v>45</v>
      </c>
      <c r="J593" s="77"/>
      <c r="K593" s="92"/>
    </row>
    <row r="594" spans="1:11" ht="20" x14ac:dyDescent="0.25">
      <c r="A594" s="14" t="s">
        <v>2997</v>
      </c>
      <c r="B594" s="14" t="s">
        <v>4382</v>
      </c>
      <c r="C594" s="14" t="s">
        <v>3877</v>
      </c>
      <c r="D594" s="16">
        <v>45887</v>
      </c>
      <c r="E594" s="16"/>
      <c r="F594" s="14" t="s">
        <v>3880</v>
      </c>
      <c r="G594" s="14"/>
      <c r="H594" s="14" t="s">
        <v>4695</v>
      </c>
      <c r="I594" s="15">
        <v>45</v>
      </c>
      <c r="J594" s="77"/>
      <c r="K594" s="92"/>
    </row>
    <row r="595" spans="1:11" ht="20" x14ac:dyDescent="0.25">
      <c r="A595" s="14" t="s">
        <v>2997</v>
      </c>
      <c r="B595" s="14" t="s">
        <v>4383</v>
      </c>
      <c r="C595" s="14" t="s">
        <v>3878</v>
      </c>
      <c r="D595" s="16">
        <v>45887</v>
      </c>
      <c r="E595" s="16"/>
      <c r="F595" s="14" t="s">
        <v>3864</v>
      </c>
      <c r="G595" s="14"/>
      <c r="H595" s="14" t="s">
        <v>4699</v>
      </c>
      <c r="I595" s="15">
        <v>25</v>
      </c>
      <c r="J595" s="77"/>
      <c r="K595" s="92"/>
    </row>
    <row r="596" spans="1:11" ht="20" x14ac:dyDescent="0.25">
      <c r="A596" s="14" t="s">
        <v>2997</v>
      </c>
      <c r="B596" s="14" t="s">
        <v>4384</v>
      </c>
      <c r="C596" s="14" t="s">
        <v>3879</v>
      </c>
      <c r="D596" s="16">
        <v>45887</v>
      </c>
      <c r="E596" s="16"/>
      <c r="F596" s="14" t="s">
        <v>3864</v>
      </c>
      <c r="G596" s="14"/>
      <c r="H596" s="14" t="s">
        <v>4687</v>
      </c>
      <c r="I596" s="15">
        <v>45</v>
      </c>
      <c r="J596" s="77"/>
      <c r="K596" s="92"/>
    </row>
    <row r="597" spans="1:11" ht="20" x14ac:dyDescent="0.25">
      <c r="A597" s="14" t="s">
        <v>2997</v>
      </c>
      <c r="B597" s="14" t="s">
        <v>4385</v>
      </c>
      <c r="C597" s="14" t="s">
        <v>3546</v>
      </c>
      <c r="D597" s="16">
        <v>45887</v>
      </c>
      <c r="E597" s="16"/>
      <c r="F597" s="14" t="s">
        <v>3881</v>
      </c>
      <c r="G597" s="14"/>
      <c r="H597" s="14" t="s">
        <v>4700</v>
      </c>
      <c r="I597" s="15">
        <v>25</v>
      </c>
      <c r="J597" s="77"/>
      <c r="K597" s="92"/>
    </row>
    <row r="598" spans="1:11" ht="20" x14ac:dyDescent="0.25">
      <c r="A598" s="14" t="s">
        <v>2997</v>
      </c>
      <c r="B598" s="14" t="s">
        <v>4386</v>
      </c>
      <c r="C598" s="14" t="s">
        <v>3547</v>
      </c>
      <c r="D598" s="16">
        <v>45887</v>
      </c>
      <c r="E598" s="16"/>
      <c r="F598" s="14" t="s">
        <v>3882</v>
      </c>
      <c r="G598" s="14"/>
      <c r="H598" s="14" t="s">
        <v>4724</v>
      </c>
      <c r="I598" s="15">
        <v>20</v>
      </c>
      <c r="J598" s="77"/>
      <c r="K598" s="92"/>
    </row>
    <row r="599" spans="1:11" ht="20" x14ac:dyDescent="0.25">
      <c r="A599" s="14" t="s">
        <v>2997</v>
      </c>
      <c r="B599" s="14" t="s">
        <v>4387</v>
      </c>
      <c r="C599" s="14" t="s">
        <v>3548</v>
      </c>
      <c r="D599" s="16">
        <v>45887</v>
      </c>
      <c r="E599" s="16"/>
      <c r="F599" s="14" t="s">
        <v>3882</v>
      </c>
      <c r="G599" s="14"/>
      <c r="H599" s="14" t="s">
        <v>4725</v>
      </c>
      <c r="I599" s="15">
        <v>20</v>
      </c>
      <c r="J599" s="77"/>
      <c r="K599" s="92"/>
    </row>
    <row r="600" spans="1:11" ht="20" x14ac:dyDescent="0.25">
      <c r="A600" s="14" t="s">
        <v>2997</v>
      </c>
      <c r="B600" s="14" t="s">
        <v>4388</v>
      </c>
      <c r="C600" s="14" t="s">
        <v>3550</v>
      </c>
      <c r="D600" s="16">
        <v>45887</v>
      </c>
      <c r="E600" s="16"/>
      <c r="F600" s="14" t="s">
        <v>3882</v>
      </c>
      <c r="G600" s="14"/>
      <c r="H600" s="14" t="s">
        <v>4810</v>
      </c>
      <c r="I600" s="15">
        <v>20</v>
      </c>
      <c r="J600" s="77"/>
      <c r="K600" s="92"/>
    </row>
    <row r="601" spans="1:11" ht="20" x14ac:dyDescent="0.25">
      <c r="A601" s="14" t="s">
        <v>2997</v>
      </c>
      <c r="B601" s="14" t="s">
        <v>4389</v>
      </c>
      <c r="C601" s="14" t="s">
        <v>3552</v>
      </c>
      <c r="D601" s="16">
        <v>45888</v>
      </c>
      <c r="E601" s="16"/>
      <c r="F601" s="14" t="s">
        <v>3713</v>
      </c>
      <c r="G601" s="14"/>
      <c r="H601" s="14" t="s">
        <v>4691</v>
      </c>
      <c r="I601" s="15">
        <v>500</v>
      </c>
      <c r="J601" s="77"/>
      <c r="K601" s="92"/>
    </row>
    <row r="602" spans="1:11" ht="20" x14ac:dyDescent="0.25">
      <c r="A602" s="14" t="s">
        <v>2997</v>
      </c>
      <c r="B602" s="14" t="s">
        <v>4390</v>
      </c>
      <c r="C602" s="14" t="s">
        <v>3553</v>
      </c>
      <c r="D602" s="16">
        <v>45888</v>
      </c>
      <c r="E602" s="16"/>
      <c r="F602" s="14" t="s">
        <v>3883</v>
      </c>
      <c r="G602" s="14"/>
      <c r="H602" s="14" t="s">
        <v>4691</v>
      </c>
      <c r="I602" s="15">
        <v>500</v>
      </c>
      <c r="J602" s="77"/>
      <c r="K602" s="92"/>
    </row>
    <row r="603" spans="1:11" ht="20" x14ac:dyDescent="0.25">
      <c r="A603" s="14" t="s">
        <v>2997</v>
      </c>
      <c r="B603" s="14" t="s">
        <v>4391</v>
      </c>
      <c r="C603" s="14" t="s">
        <v>3903</v>
      </c>
      <c r="D603" s="16">
        <v>45888</v>
      </c>
      <c r="E603" s="16"/>
      <c r="F603" s="14" t="s">
        <v>3486</v>
      </c>
      <c r="G603" s="14"/>
      <c r="H603" s="14" t="s">
        <v>4691</v>
      </c>
      <c r="I603" s="15">
        <v>500</v>
      </c>
      <c r="J603" s="77"/>
      <c r="K603" s="92"/>
    </row>
    <row r="604" spans="1:11" ht="20" x14ac:dyDescent="0.25">
      <c r="A604" s="14" t="s">
        <v>2997</v>
      </c>
      <c r="B604" s="14" t="s">
        <v>4392</v>
      </c>
      <c r="C604" s="14" t="s">
        <v>3905</v>
      </c>
      <c r="D604" s="16">
        <v>45888</v>
      </c>
      <c r="E604" s="16"/>
      <c r="F604" s="14" t="s">
        <v>3713</v>
      </c>
      <c r="G604" s="14"/>
      <c r="H604" s="14" t="s">
        <v>4811</v>
      </c>
      <c r="I604" s="15">
        <v>500</v>
      </c>
      <c r="J604" s="77"/>
      <c r="K604" s="92"/>
    </row>
    <row r="605" spans="1:11" ht="20" x14ac:dyDescent="0.25">
      <c r="A605" s="14" t="s">
        <v>2997</v>
      </c>
      <c r="B605" s="14" t="s">
        <v>4393</v>
      </c>
      <c r="C605" s="14" t="s">
        <v>3554</v>
      </c>
      <c r="D605" s="16">
        <v>45888</v>
      </c>
      <c r="E605" s="16"/>
      <c r="F605" s="14" t="s">
        <v>3883</v>
      </c>
      <c r="G605" s="14"/>
      <c r="H605" s="14" t="s">
        <v>4811</v>
      </c>
      <c r="I605" s="15">
        <v>500</v>
      </c>
      <c r="J605" s="77"/>
      <c r="K605" s="92"/>
    </row>
    <row r="606" spans="1:11" ht="20" x14ac:dyDescent="0.25">
      <c r="A606" s="14" t="s">
        <v>2997</v>
      </c>
      <c r="B606" s="14" t="s">
        <v>4394</v>
      </c>
      <c r="C606" s="14" t="s">
        <v>3555</v>
      </c>
      <c r="D606" s="16">
        <v>45888</v>
      </c>
      <c r="E606" s="16"/>
      <c r="F606" s="14" t="s">
        <v>3486</v>
      </c>
      <c r="G606" s="14"/>
      <c r="H606" s="14" t="s">
        <v>4811</v>
      </c>
      <c r="I606" s="15">
        <v>500</v>
      </c>
      <c r="J606" s="77"/>
      <c r="K606" s="92"/>
    </row>
    <row r="607" spans="1:11" ht="20" x14ac:dyDescent="0.25">
      <c r="A607" s="14" t="s">
        <v>2997</v>
      </c>
      <c r="B607" s="14" t="s">
        <v>4653</v>
      </c>
      <c r="C607" s="14" t="s">
        <v>3884</v>
      </c>
      <c r="D607" s="16">
        <v>45891</v>
      </c>
      <c r="E607" s="16"/>
      <c r="F607" s="14" t="s">
        <v>2998</v>
      </c>
      <c r="G607" s="14" t="s">
        <v>2999</v>
      </c>
      <c r="H607" s="14" t="s">
        <v>3000</v>
      </c>
      <c r="I607" s="15">
        <v>47.8</v>
      </c>
      <c r="J607" s="77"/>
      <c r="K607" s="92"/>
    </row>
    <row r="608" spans="1:11" ht="20" x14ac:dyDescent="0.25">
      <c r="A608" s="14" t="s">
        <v>2997</v>
      </c>
      <c r="B608" s="14" t="s">
        <v>4395</v>
      </c>
      <c r="C608" s="14" t="s">
        <v>3557</v>
      </c>
      <c r="D608" s="16">
        <v>45897</v>
      </c>
      <c r="E608" s="16"/>
      <c r="F608" s="14" t="s">
        <v>3137</v>
      </c>
      <c r="G608" s="14"/>
      <c r="H608" s="14" t="s">
        <v>4678</v>
      </c>
      <c r="I608" s="15">
        <v>450</v>
      </c>
      <c r="J608" s="77"/>
      <c r="K608" s="92"/>
    </row>
    <row r="609" spans="1:11" ht="20" x14ac:dyDescent="0.25">
      <c r="A609" s="14" t="s">
        <v>2997</v>
      </c>
      <c r="B609" s="14" t="s">
        <v>4654</v>
      </c>
      <c r="C609" s="14" t="s">
        <v>3885</v>
      </c>
      <c r="D609" s="16">
        <v>45901</v>
      </c>
      <c r="E609" s="16"/>
      <c r="F609" s="14" t="s">
        <v>3017</v>
      </c>
      <c r="G609" s="14" t="s">
        <v>3019</v>
      </c>
      <c r="H609" s="14" t="s">
        <v>3018</v>
      </c>
      <c r="I609" s="15">
        <v>30.75</v>
      </c>
      <c r="J609" s="77"/>
      <c r="K609" s="92"/>
    </row>
    <row r="610" spans="1:11" ht="20" x14ac:dyDescent="0.25">
      <c r="A610" s="14" t="s">
        <v>2997</v>
      </c>
      <c r="B610" s="14" t="s">
        <v>4655</v>
      </c>
      <c r="C610" s="14" t="s">
        <v>3724</v>
      </c>
      <c r="D610" s="16">
        <v>45901</v>
      </c>
      <c r="E610" s="16"/>
      <c r="F610" s="14" t="s">
        <v>4097</v>
      </c>
      <c r="G610" s="14" t="s">
        <v>3050</v>
      </c>
      <c r="H610" s="14" t="s">
        <v>3051</v>
      </c>
      <c r="I610" s="15">
        <v>1200</v>
      </c>
      <c r="J610" s="77"/>
      <c r="K610" s="92"/>
    </row>
    <row r="611" spans="1:11" ht="30" x14ac:dyDescent="0.25">
      <c r="A611" s="14" t="s">
        <v>2997</v>
      </c>
      <c r="B611" s="14" t="s">
        <v>4656</v>
      </c>
      <c r="C611" s="14" t="s">
        <v>3886</v>
      </c>
      <c r="D611" s="16">
        <v>45902</v>
      </c>
      <c r="E611" s="16"/>
      <c r="F611" s="14" t="s">
        <v>4110</v>
      </c>
      <c r="G611" s="14" t="s">
        <v>3048</v>
      </c>
      <c r="H611" s="14" t="s">
        <v>3049</v>
      </c>
      <c r="I611" s="15">
        <v>980</v>
      </c>
      <c r="J611" s="77"/>
      <c r="K611" s="92"/>
    </row>
    <row r="612" spans="1:11" ht="30" x14ac:dyDescent="0.25">
      <c r="A612" s="14" t="s">
        <v>2997</v>
      </c>
      <c r="B612" s="14" t="s">
        <v>4657</v>
      </c>
      <c r="C612" s="14" t="s">
        <v>3074</v>
      </c>
      <c r="D612" s="16">
        <v>45902</v>
      </c>
      <c r="E612" s="16"/>
      <c r="F612" s="14" t="s">
        <v>4117</v>
      </c>
      <c r="G612" s="14" t="s">
        <v>3054</v>
      </c>
      <c r="H612" s="14" t="s">
        <v>3053</v>
      </c>
      <c r="I612" s="15">
        <v>1700</v>
      </c>
      <c r="J612" s="77"/>
      <c r="K612" s="92"/>
    </row>
    <row r="613" spans="1:11" ht="50" x14ac:dyDescent="0.25">
      <c r="A613" s="14" t="s">
        <v>2997</v>
      </c>
      <c r="B613" s="14" t="s">
        <v>4052</v>
      </c>
      <c r="C613" s="14" t="s">
        <v>3706</v>
      </c>
      <c r="D613" s="16">
        <v>45902</v>
      </c>
      <c r="E613" s="16"/>
      <c r="F613" s="14" t="s">
        <v>4105</v>
      </c>
      <c r="G613" s="14" t="s">
        <v>3056</v>
      </c>
      <c r="H613" s="14" t="s">
        <v>3057</v>
      </c>
      <c r="I613" s="15">
        <v>1600</v>
      </c>
      <c r="J613" s="77"/>
      <c r="K613" s="92"/>
    </row>
    <row r="614" spans="1:11" ht="30" x14ac:dyDescent="0.25">
      <c r="A614" s="14" t="s">
        <v>2997</v>
      </c>
      <c r="B614" s="14" t="s">
        <v>4053</v>
      </c>
      <c r="C614" s="14" t="s">
        <v>3047</v>
      </c>
      <c r="D614" s="16">
        <v>45904</v>
      </c>
      <c r="E614" s="16"/>
      <c r="F614" s="14" t="s">
        <v>3889</v>
      </c>
      <c r="G614" s="14" t="s">
        <v>3888</v>
      </c>
      <c r="H614" s="14" t="s">
        <v>3887</v>
      </c>
      <c r="I614" s="15">
        <v>100</v>
      </c>
      <c r="J614" s="77"/>
      <c r="K614" s="92"/>
    </row>
    <row r="615" spans="1:11" ht="20" x14ac:dyDescent="0.25">
      <c r="A615" s="14" t="s">
        <v>2997</v>
      </c>
      <c r="B615" s="14" t="s">
        <v>4055</v>
      </c>
      <c r="C615" s="14" t="s">
        <v>3890</v>
      </c>
      <c r="D615" s="16">
        <v>45904</v>
      </c>
      <c r="E615" s="16"/>
      <c r="F615" s="14" t="s">
        <v>3891</v>
      </c>
      <c r="G615" s="14" t="s">
        <v>3108</v>
      </c>
      <c r="H615" s="14" t="s">
        <v>3109</v>
      </c>
      <c r="I615" s="15">
        <v>750</v>
      </c>
      <c r="J615" s="77"/>
      <c r="K615" s="92"/>
    </row>
    <row r="616" spans="1:11" ht="20" x14ac:dyDescent="0.25">
      <c r="A616" s="14" t="s">
        <v>2997</v>
      </c>
      <c r="B616" s="14" t="s">
        <v>4056</v>
      </c>
      <c r="C616" s="14" t="s">
        <v>3892</v>
      </c>
      <c r="D616" s="16">
        <v>45908</v>
      </c>
      <c r="E616" s="16"/>
      <c r="F616" s="14" t="s">
        <v>3891</v>
      </c>
      <c r="G616" s="14" t="s">
        <v>3059</v>
      </c>
      <c r="H616" s="14" t="s">
        <v>3060</v>
      </c>
      <c r="I616" s="15">
        <v>300</v>
      </c>
      <c r="J616" s="77"/>
      <c r="K616" s="92"/>
    </row>
    <row r="617" spans="1:11" ht="20" x14ac:dyDescent="0.25">
      <c r="A617" s="14" t="s">
        <v>2997</v>
      </c>
      <c r="B617" s="14" t="s">
        <v>4057</v>
      </c>
      <c r="C617" s="14" t="s">
        <v>3890</v>
      </c>
      <c r="D617" s="16">
        <v>45908</v>
      </c>
      <c r="E617" s="16"/>
      <c r="F617" s="14" t="s">
        <v>3893</v>
      </c>
      <c r="G617" s="14" t="s">
        <v>3291</v>
      </c>
      <c r="H617" s="14" t="s">
        <v>3292</v>
      </c>
      <c r="I617" s="15">
        <v>112</v>
      </c>
      <c r="J617" s="77"/>
      <c r="K617" s="92"/>
    </row>
    <row r="618" spans="1:11" ht="20" x14ac:dyDescent="0.25">
      <c r="A618" s="14" t="s">
        <v>2997</v>
      </c>
      <c r="B618" s="14" t="s">
        <v>4396</v>
      </c>
      <c r="C618" s="14" t="s">
        <v>3558</v>
      </c>
      <c r="D618" s="16">
        <v>45908</v>
      </c>
      <c r="E618" s="16"/>
      <c r="F618" s="14" t="s">
        <v>3575</v>
      </c>
      <c r="G618" s="14"/>
      <c r="H618" s="14" t="s">
        <v>4684</v>
      </c>
      <c r="I618" s="15">
        <v>270</v>
      </c>
      <c r="J618" s="77"/>
      <c r="K618" s="92"/>
    </row>
    <row r="619" spans="1:11" ht="20" x14ac:dyDescent="0.25">
      <c r="A619" s="14" t="s">
        <v>2997</v>
      </c>
      <c r="B619" s="14" t="s">
        <v>4058</v>
      </c>
      <c r="C619" s="14" t="s">
        <v>3894</v>
      </c>
      <c r="D619" s="16">
        <v>45910</v>
      </c>
      <c r="E619" s="16"/>
      <c r="F619" s="14" t="s">
        <v>3895</v>
      </c>
      <c r="G619" s="14" t="s">
        <v>3045</v>
      </c>
      <c r="H619" s="14" t="s">
        <v>3590</v>
      </c>
      <c r="I619" s="15">
        <v>1083.95</v>
      </c>
      <c r="J619" s="77"/>
      <c r="K619" s="92"/>
    </row>
    <row r="620" spans="1:11" ht="20" x14ac:dyDescent="0.25">
      <c r="A620" s="14" t="s">
        <v>2997</v>
      </c>
      <c r="B620" s="14" t="s">
        <v>4059</v>
      </c>
      <c r="C620" s="14" t="s">
        <v>3896</v>
      </c>
      <c r="D620" s="16">
        <v>45916</v>
      </c>
      <c r="E620" s="16"/>
      <c r="F620" s="14" t="s">
        <v>3002</v>
      </c>
      <c r="G620" s="14" t="s">
        <v>3015</v>
      </c>
      <c r="H620" s="14" t="s">
        <v>3014</v>
      </c>
      <c r="I620" s="15">
        <v>12.18</v>
      </c>
      <c r="J620" s="77"/>
      <c r="K620" s="92"/>
    </row>
    <row r="621" spans="1:11" ht="20" x14ac:dyDescent="0.25">
      <c r="A621" s="14" t="s">
        <v>2997</v>
      </c>
      <c r="B621" s="14" t="s">
        <v>4060</v>
      </c>
      <c r="C621" s="14" t="s">
        <v>3897</v>
      </c>
      <c r="D621" s="16">
        <v>45916</v>
      </c>
      <c r="E621" s="16"/>
      <c r="F621" s="14" t="s">
        <v>3898</v>
      </c>
      <c r="G621" s="14" t="s">
        <v>3003</v>
      </c>
      <c r="H621" s="14" t="s">
        <v>3004</v>
      </c>
      <c r="I621" s="15">
        <v>25.15</v>
      </c>
      <c r="J621" s="77"/>
      <c r="K621" s="92"/>
    </row>
    <row r="622" spans="1:11" ht="20" x14ac:dyDescent="0.25">
      <c r="A622" s="14" t="s">
        <v>2997</v>
      </c>
      <c r="B622" s="14" t="s">
        <v>4061</v>
      </c>
      <c r="C622" s="14" t="s">
        <v>3899</v>
      </c>
      <c r="D622" s="16">
        <v>45916</v>
      </c>
      <c r="E622" s="16"/>
      <c r="F622" s="14" t="s">
        <v>3017</v>
      </c>
      <c r="G622" s="14" t="s">
        <v>3019</v>
      </c>
      <c r="H622" s="14" t="s">
        <v>3018</v>
      </c>
      <c r="I622" s="15">
        <v>30.75</v>
      </c>
      <c r="J622" s="77"/>
      <c r="K622" s="92"/>
    </row>
    <row r="623" spans="1:11" ht="20" x14ac:dyDescent="0.25">
      <c r="A623" s="14" t="s">
        <v>2997</v>
      </c>
      <c r="B623" s="14" t="s">
        <v>4062</v>
      </c>
      <c r="C623" s="14" t="s">
        <v>3900</v>
      </c>
      <c r="D623" s="16">
        <v>45922</v>
      </c>
      <c r="E623" s="16"/>
      <c r="F623" s="14" t="s">
        <v>2998</v>
      </c>
      <c r="G623" s="14" t="s">
        <v>2999</v>
      </c>
      <c r="H623" s="14" t="s">
        <v>3000</v>
      </c>
      <c r="I623" s="15">
        <v>47.29</v>
      </c>
      <c r="J623" s="77"/>
      <c r="K623" s="92"/>
    </row>
    <row r="624" spans="1:11" ht="20" x14ac:dyDescent="0.25">
      <c r="A624" s="14" t="s">
        <v>2997</v>
      </c>
      <c r="B624" s="14" t="s">
        <v>4063</v>
      </c>
      <c r="C624" s="14" t="s">
        <v>3901</v>
      </c>
      <c r="D624" s="16">
        <v>45923</v>
      </c>
      <c r="E624" s="16"/>
      <c r="F624" s="14" t="s">
        <v>3902</v>
      </c>
      <c r="G624" s="14" t="s">
        <v>3299</v>
      </c>
      <c r="H624" s="14" t="s">
        <v>3298</v>
      </c>
      <c r="I624" s="15">
        <v>94.71</v>
      </c>
      <c r="J624" s="77"/>
      <c r="K624" s="92"/>
    </row>
    <row r="625" spans="1:11" ht="20" x14ac:dyDescent="0.25">
      <c r="A625" s="14" t="s">
        <v>2997</v>
      </c>
      <c r="B625" s="14" t="s">
        <v>4397</v>
      </c>
      <c r="C625" s="14" t="s">
        <v>3906</v>
      </c>
      <c r="D625" s="16">
        <v>45924</v>
      </c>
      <c r="E625" s="16"/>
      <c r="F625" s="14" t="s">
        <v>3904</v>
      </c>
      <c r="G625" s="14"/>
      <c r="H625" s="14" t="s">
        <v>4812</v>
      </c>
      <c r="I625" s="15">
        <v>190</v>
      </c>
      <c r="J625" s="77"/>
      <c r="K625" s="92"/>
    </row>
    <row r="626" spans="1:11" ht="20" x14ac:dyDescent="0.25">
      <c r="A626" s="14" t="s">
        <v>2997</v>
      </c>
      <c r="B626" s="14" t="s">
        <v>4398</v>
      </c>
      <c r="C626" s="14" t="s">
        <v>3615</v>
      </c>
      <c r="D626" s="16">
        <v>45924</v>
      </c>
      <c r="E626" s="16"/>
      <c r="F626" s="14" t="s">
        <v>3912</v>
      </c>
      <c r="G626" s="14"/>
      <c r="H626" s="14" t="s">
        <v>4679</v>
      </c>
      <c r="I626" s="15">
        <v>150</v>
      </c>
      <c r="J626" s="77"/>
      <c r="K626" s="92"/>
    </row>
    <row r="627" spans="1:11" ht="20" x14ac:dyDescent="0.25">
      <c r="A627" s="14" t="s">
        <v>2997</v>
      </c>
      <c r="B627" s="14" t="s">
        <v>4064</v>
      </c>
      <c r="C627" s="14" t="s">
        <v>4065</v>
      </c>
      <c r="D627" s="16">
        <v>45924</v>
      </c>
      <c r="E627" s="16"/>
      <c r="F627" s="14" t="s">
        <v>3002</v>
      </c>
      <c r="G627" s="14" t="s">
        <v>3015</v>
      </c>
      <c r="H627" s="14" t="s">
        <v>3014</v>
      </c>
      <c r="I627" s="15">
        <v>20.79</v>
      </c>
      <c r="J627" s="77"/>
      <c r="K627" s="92"/>
    </row>
    <row r="628" spans="1:11" ht="30" x14ac:dyDescent="0.25">
      <c r="A628" s="14" t="s">
        <v>2997</v>
      </c>
      <c r="B628" s="14" t="s">
        <v>4399</v>
      </c>
      <c r="C628" s="14" t="s">
        <v>3616</v>
      </c>
      <c r="D628" s="16">
        <v>45925</v>
      </c>
      <c r="E628" s="16"/>
      <c r="F628" s="14" t="s">
        <v>3914</v>
      </c>
      <c r="G628" s="14"/>
      <c r="H628" s="14" t="s">
        <v>4695</v>
      </c>
      <c r="I628" s="15">
        <v>490</v>
      </c>
      <c r="J628" s="77"/>
      <c r="K628" s="92"/>
    </row>
    <row r="629" spans="1:11" ht="20" x14ac:dyDescent="0.25">
      <c r="A629" s="14" t="s">
        <v>2997</v>
      </c>
      <c r="B629" s="14" t="s">
        <v>4400</v>
      </c>
      <c r="C629" s="14" t="s">
        <v>3617</v>
      </c>
      <c r="D629" s="16">
        <v>45925</v>
      </c>
      <c r="E629" s="16"/>
      <c r="F629" s="14" t="s">
        <v>3911</v>
      </c>
      <c r="G629" s="14"/>
      <c r="H629" s="14" t="s">
        <v>4773</v>
      </c>
      <c r="I629" s="15">
        <v>15</v>
      </c>
      <c r="J629" s="77"/>
      <c r="K629" s="92"/>
    </row>
    <row r="630" spans="1:11" ht="20" x14ac:dyDescent="0.25">
      <c r="A630" s="14" t="s">
        <v>2997</v>
      </c>
      <c r="B630" s="14" t="s">
        <v>4832</v>
      </c>
      <c r="C630" s="14" t="s">
        <v>3907</v>
      </c>
      <c r="D630" s="16">
        <v>45925</v>
      </c>
      <c r="E630" s="16"/>
      <c r="F630" s="14" t="s">
        <v>3913</v>
      </c>
      <c r="G630" s="14"/>
      <c r="H630" s="14" t="s">
        <v>4705</v>
      </c>
      <c r="I630" s="15">
        <v>170</v>
      </c>
      <c r="J630" s="77"/>
      <c r="K630" s="92"/>
    </row>
    <row r="631" spans="1:11" ht="20" x14ac:dyDescent="0.25">
      <c r="A631" s="14" t="s">
        <v>2997</v>
      </c>
      <c r="B631" s="14" t="s">
        <v>4401</v>
      </c>
      <c r="C631" s="14" t="s">
        <v>3908</v>
      </c>
      <c r="D631" s="16">
        <v>45925</v>
      </c>
      <c r="E631" s="16"/>
      <c r="F631" s="14" t="s">
        <v>3915</v>
      </c>
      <c r="G631" s="14"/>
      <c r="H631" s="14" t="s">
        <v>4684</v>
      </c>
      <c r="I631" s="15">
        <v>40</v>
      </c>
      <c r="J631" s="77"/>
      <c r="K631" s="92"/>
    </row>
    <row r="632" spans="1:11" ht="20" x14ac:dyDescent="0.25">
      <c r="A632" s="14" t="s">
        <v>2997</v>
      </c>
      <c r="B632" s="14" t="s">
        <v>4402</v>
      </c>
      <c r="C632" s="14" t="s">
        <v>3909</v>
      </c>
      <c r="D632" s="16">
        <v>45925</v>
      </c>
      <c r="E632" s="16"/>
      <c r="F632" s="14" t="s">
        <v>3915</v>
      </c>
      <c r="G632" s="14"/>
      <c r="H632" s="14" t="s">
        <v>4715</v>
      </c>
      <c r="I632" s="15">
        <v>45</v>
      </c>
      <c r="J632" s="77"/>
      <c r="K632" s="92"/>
    </row>
    <row r="633" spans="1:11" ht="20" x14ac:dyDescent="0.25">
      <c r="A633" s="14" t="s">
        <v>2997</v>
      </c>
      <c r="B633" s="14" t="s">
        <v>4403</v>
      </c>
      <c r="C633" s="14" t="s">
        <v>3910</v>
      </c>
      <c r="D633" s="16">
        <v>45925</v>
      </c>
      <c r="E633" s="16"/>
      <c r="F633" s="14" t="s">
        <v>3904</v>
      </c>
      <c r="G633" s="14"/>
      <c r="H633" s="14" t="s">
        <v>4697</v>
      </c>
      <c r="I633" s="15">
        <v>80</v>
      </c>
      <c r="J633" s="77"/>
      <c r="K633" s="92"/>
    </row>
    <row r="634" spans="1:11" ht="20" x14ac:dyDescent="0.25">
      <c r="A634" s="14" t="s">
        <v>2997</v>
      </c>
      <c r="B634" s="14" t="s">
        <v>4404</v>
      </c>
      <c r="C634" s="14" t="s">
        <v>3921</v>
      </c>
      <c r="D634" s="16">
        <v>45925</v>
      </c>
      <c r="E634" s="16"/>
      <c r="F634" s="14" t="s">
        <v>3916</v>
      </c>
      <c r="G634" s="14"/>
      <c r="H634" s="14" t="s">
        <v>4682</v>
      </c>
      <c r="I634" s="15">
        <v>376</v>
      </c>
      <c r="J634" s="77"/>
      <c r="K634" s="92"/>
    </row>
    <row r="635" spans="1:11" ht="20" x14ac:dyDescent="0.25">
      <c r="A635" s="14" t="s">
        <v>2997</v>
      </c>
      <c r="B635" s="14" t="s">
        <v>4405</v>
      </c>
      <c r="C635" s="14" t="s">
        <v>3922</v>
      </c>
      <c r="D635" s="16">
        <v>45925</v>
      </c>
      <c r="E635" s="16"/>
      <c r="F635" s="14" t="s">
        <v>3917</v>
      </c>
      <c r="G635" s="14"/>
      <c r="H635" s="14" t="s">
        <v>4692</v>
      </c>
      <c r="I635" s="15">
        <v>126</v>
      </c>
      <c r="J635" s="77"/>
      <c r="K635" s="92"/>
    </row>
    <row r="636" spans="1:11" ht="20" x14ac:dyDescent="0.25">
      <c r="A636" s="14" t="s">
        <v>2997</v>
      </c>
      <c r="B636" s="14" t="s">
        <v>4406</v>
      </c>
      <c r="C636" s="14" t="s">
        <v>3923</v>
      </c>
      <c r="D636" s="16">
        <v>45925</v>
      </c>
      <c r="E636" s="16"/>
      <c r="F636" s="14" t="s">
        <v>3911</v>
      </c>
      <c r="G636" s="14"/>
      <c r="H636" s="14" t="s">
        <v>4681</v>
      </c>
      <c r="I636" s="15">
        <v>24</v>
      </c>
      <c r="J636" s="77"/>
      <c r="K636" s="92"/>
    </row>
    <row r="637" spans="1:11" ht="20" x14ac:dyDescent="0.25">
      <c r="A637" s="14" t="s">
        <v>2997</v>
      </c>
      <c r="B637" s="14" t="s">
        <v>4407</v>
      </c>
      <c r="C637" s="14" t="s">
        <v>3924</v>
      </c>
      <c r="D637" s="16">
        <v>45925</v>
      </c>
      <c r="E637" s="16"/>
      <c r="F637" s="14" t="s">
        <v>3918</v>
      </c>
      <c r="G637" s="14"/>
      <c r="H637" s="14" t="s">
        <v>4786</v>
      </c>
      <c r="I637" s="15">
        <v>95</v>
      </c>
      <c r="J637" s="77"/>
      <c r="K637" s="92"/>
    </row>
    <row r="638" spans="1:11" ht="20" x14ac:dyDescent="0.25">
      <c r="A638" s="14" t="s">
        <v>2997</v>
      </c>
      <c r="B638" s="14" t="s">
        <v>4408</v>
      </c>
      <c r="C638" s="14" t="s">
        <v>3925</v>
      </c>
      <c r="D638" s="16">
        <v>45925</v>
      </c>
      <c r="E638" s="16"/>
      <c r="F638" s="14" t="s">
        <v>3919</v>
      </c>
      <c r="G638" s="14"/>
      <c r="H638" s="14" t="s">
        <v>4813</v>
      </c>
      <c r="I638" s="15">
        <v>30</v>
      </c>
      <c r="J638" s="77"/>
      <c r="K638" s="92"/>
    </row>
    <row r="639" spans="1:11" ht="20" x14ac:dyDescent="0.25">
      <c r="A639" s="14" t="s">
        <v>2997</v>
      </c>
      <c r="B639" s="14" t="s">
        <v>4409</v>
      </c>
      <c r="C639" s="14" t="s">
        <v>3926</v>
      </c>
      <c r="D639" s="16">
        <v>45925</v>
      </c>
      <c r="E639" s="16"/>
      <c r="F639" s="14" t="s">
        <v>3920</v>
      </c>
      <c r="G639" s="14"/>
      <c r="H639" s="14" t="s">
        <v>4683</v>
      </c>
      <c r="I639" s="15">
        <v>252</v>
      </c>
      <c r="J639" s="77"/>
      <c r="K639" s="92"/>
    </row>
    <row r="640" spans="1:11" ht="20" x14ac:dyDescent="0.25">
      <c r="A640" s="14" t="s">
        <v>2997</v>
      </c>
      <c r="B640" s="14" t="s">
        <v>4410</v>
      </c>
      <c r="C640" s="14" t="s">
        <v>3927</v>
      </c>
      <c r="D640" s="16">
        <v>45925</v>
      </c>
      <c r="E640" s="16"/>
      <c r="F640" s="14" t="s">
        <v>3915</v>
      </c>
      <c r="G640" s="14"/>
      <c r="H640" s="14" t="s">
        <v>4775</v>
      </c>
      <c r="I640" s="15">
        <v>24</v>
      </c>
      <c r="J640" s="77"/>
      <c r="K640" s="92"/>
    </row>
    <row r="641" spans="1:11" ht="20" x14ac:dyDescent="0.25">
      <c r="A641" s="14" t="s">
        <v>2997</v>
      </c>
      <c r="B641" s="14" t="s">
        <v>4411</v>
      </c>
      <c r="C641" s="14" t="s">
        <v>3928</v>
      </c>
      <c r="D641" s="16">
        <v>45925</v>
      </c>
      <c r="E641" s="16"/>
      <c r="F641" s="14" t="s">
        <v>3920</v>
      </c>
      <c r="G641" s="14"/>
      <c r="H641" s="14" t="s">
        <v>4780</v>
      </c>
      <c r="I641" s="15">
        <v>101</v>
      </c>
      <c r="J641" s="77"/>
      <c r="K641" s="92"/>
    </row>
    <row r="642" spans="1:11" ht="20" x14ac:dyDescent="0.25">
      <c r="A642" s="14" t="s">
        <v>2997</v>
      </c>
      <c r="B642" s="14" t="s">
        <v>4412</v>
      </c>
      <c r="C642" s="14" t="s">
        <v>3929</v>
      </c>
      <c r="D642" s="16">
        <v>45925</v>
      </c>
      <c r="E642" s="16"/>
      <c r="F642" s="14" t="s">
        <v>3915</v>
      </c>
      <c r="G642" s="14"/>
      <c r="H642" s="14" t="s">
        <v>4814</v>
      </c>
      <c r="I642" s="15">
        <v>45</v>
      </c>
      <c r="J642" s="77"/>
      <c r="K642" s="92"/>
    </row>
    <row r="643" spans="1:11" ht="20" x14ac:dyDescent="0.25">
      <c r="A643" s="14" t="s">
        <v>2997</v>
      </c>
      <c r="B643" s="14" t="s">
        <v>4413</v>
      </c>
      <c r="C643" s="14" t="s">
        <v>3930</v>
      </c>
      <c r="D643" s="16">
        <v>45925</v>
      </c>
      <c r="E643" s="16"/>
      <c r="F643" s="14" t="s">
        <v>3933</v>
      </c>
      <c r="G643" s="14"/>
      <c r="H643" s="14" t="s">
        <v>4711</v>
      </c>
      <c r="I643" s="15">
        <v>76</v>
      </c>
      <c r="J643" s="77"/>
      <c r="K643" s="92"/>
    </row>
    <row r="644" spans="1:11" ht="20" x14ac:dyDescent="0.25">
      <c r="A644" s="14" t="s">
        <v>2997</v>
      </c>
      <c r="B644" s="14" t="s">
        <v>4414</v>
      </c>
      <c r="C644" s="14" t="s">
        <v>3939</v>
      </c>
      <c r="D644" s="16">
        <v>45925</v>
      </c>
      <c r="E644" s="16"/>
      <c r="F644" s="14" t="s">
        <v>3934</v>
      </c>
      <c r="G644" s="14"/>
      <c r="H644" s="14" t="s">
        <v>4707</v>
      </c>
      <c r="I644" s="15">
        <v>335</v>
      </c>
      <c r="J644" s="77"/>
      <c r="K644" s="92"/>
    </row>
    <row r="645" spans="1:11" ht="20" x14ac:dyDescent="0.25">
      <c r="A645" s="14" t="s">
        <v>2997</v>
      </c>
      <c r="B645" s="14" t="s">
        <v>4415</v>
      </c>
      <c r="C645" s="14" t="s">
        <v>3950</v>
      </c>
      <c r="D645" s="16">
        <v>45925</v>
      </c>
      <c r="E645" s="16"/>
      <c r="F645" s="14" t="s">
        <v>3935</v>
      </c>
      <c r="G645" s="14"/>
      <c r="H645" s="14" t="s">
        <v>4710</v>
      </c>
      <c r="I645" s="15">
        <v>293</v>
      </c>
      <c r="J645" s="77"/>
      <c r="K645" s="92"/>
    </row>
    <row r="646" spans="1:11" ht="20" x14ac:dyDescent="0.25">
      <c r="A646" s="14" t="s">
        <v>2997</v>
      </c>
      <c r="B646" s="14" t="s">
        <v>4416</v>
      </c>
      <c r="C646" s="14" t="s">
        <v>3963</v>
      </c>
      <c r="D646" s="16">
        <v>45925</v>
      </c>
      <c r="E646" s="16"/>
      <c r="F646" s="14" t="s">
        <v>3936</v>
      </c>
      <c r="G646" s="14"/>
      <c r="H646" s="14" t="s">
        <v>4815</v>
      </c>
      <c r="I646" s="15">
        <v>30</v>
      </c>
      <c r="J646" s="77"/>
      <c r="K646" s="92"/>
    </row>
    <row r="647" spans="1:11" ht="20" x14ac:dyDescent="0.25">
      <c r="A647" s="14" t="s">
        <v>2997</v>
      </c>
      <c r="B647" s="14" t="s">
        <v>4417</v>
      </c>
      <c r="C647" s="14" t="s">
        <v>3965</v>
      </c>
      <c r="D647" s="16">
        <v>45925</v>
      </c>
      <c r="E647" s="16"/>
      <c r="F647" s="14" t="s">
        <v>3935</v>
      </c>
      <c r="G647" s="14"/>
      <c r="H647" s="14" t="s">
        <v>4689</v>
      </c>
      <c r="I647" s="15">
        <v>101</v>
      </c>
      <c r="J647" s="77"/>
      <c r="K647" s="92"/>
    </row>
    <row r="648" spans="1:11" ht="20" x14ac:dyDescent="0.25">
      <c r="A648" s="14" t="s">
        <v>2997</v>
      </c>
      <c r="B648" s="14" t="s">
        <v>4418</v>
      </c>
      <c r="C648" s="14" t="s">
        <v>3978</v>
      </c>
      <c r="D648" s="16">
        <v>45925</v>
      </c>
      <c r="E648" s="16"/>
      <c r="F648" s="14" t="s">
        <v>3937</v>
      </c>
      <c r="G648" s="14"/>
      <c r="H648" s="14" t="s">
        <v>4754</v>
      </c>
      <c r="I648" s="15">
        <v>262</v>
      </c>
      <c r="J648" s="77"/>
      <c r="K648" s="92"/>
    </row>
    <row r="649" spans="1:11" ht="20" x14ac:dyDescent="0.25">
      <c r="A649" s="14" t="s">
        <v>2997</v>
      </c>
      <c r="B649" s="14" t="s">
        <v>4419</v>
      </c>
      <c r="C649" s="14" t="s">
        <v>3979</v>
      </c>
      <c r="D649" s="16">
        <v>45925</v>
      </c>
      <c r="E649" s="16"/>
      <c r="F649" s="14" t="s">
        <v>3933</v>
      </c>
      <c r="G649" s="14"/>
      <c r="H649" s="14" t="s">
        <v>4703</v>
      </c>
      <c r="I649" s="15">
        <v>30</v>
      </c>
      <c r="J649" s="77"/>
      <c r="K649" s="92"/>
    </row>
    <row r="650" spans="1:11" ht="20" x14ac:dyDescent="0.25">
      <c r="A650" s="14" t="s">
        <v>2997</v>
      </c>
      <c r="B650" s="14" t="s">
        <v>4420</v>
      </c>
      <c r="C650" s="14" t="s">
        <v>3980</v>
      </c>
      <c r="D650" s="16">
        <v>45925</v>
      </c>
      <c r="E650" s="16"/>
      <c r="F650" s="14" t="s">
        <v>3938</v>
      </c>
      <c r="G650" s="14"/>
      <c r="H650" s="14" t="s">
        <v>4709</v>
      </c>
      <c r="I650" s="15">
        <v>203</v>
      </c>
      <c r="J650" s="77"/>
      <c r="K650" s="92"/>
    </row>
    <row r="651" spans="1:11" ht="20" x14ac:dyDescent="0.25">
      <c r="A651" s="14" t="s">
        <v>2997</v>
      </c>
      <c r="B651" s="14" t="s">
        <v>4069</v>
      </c>
      <c r="C651" s="14" t="s">
        <v>3931</v>
      </c>
      <c r="D651" s="16">
        <v>45925</v>
      </c>
      <c r="E651" s="16"/>
      <c r="F651" s="14" t="s">
        <v>3932</v>
      </c>
      <c r="G651" s="14" t="s">
        <v>3015</v>
      </c>
      <c r="H651" s="14" t="s">
        <v>3014</v>
      </c>
      <c r="I651" s="15">
        <v>44.13</v>
      </c>
      <c r="J651" s="77"/>
      <c r="K651" s="92"/>
    </row>
    <row r="652" spans="1:11" ht="20" x14ac:dyDescent="0.25">
      <c r="A652" s="14" t="s">
        <v>2997</v>
      </c>
      <c r="B652" s="14" t="s">
        <v>4421</v>
      </c>
      <c r="C652" s="14" t="s">
        <v>3981</v>
      </c>
      <c r="D652" s="16">
        <v>45926</v>
      </c>
      <c r="E652" s="16"/>
      <c r="F652" s="14" t="s">
        <v>3940</v>
      </c>
      <c r="G652" s="14"/>
      <c r="H652" s="14" t="s">
        <v>4716</v>
      </c>
      <c r="I652" s="15">
        <v>160</v>
      </c>
      <c r="J652" s="77"/>
      <c r="K652" s="92"/>
    </row>
    <row r="653" spans="1:11" ht="20" x14ac:dyDescent="0.25">
      <c r="A653" s="14" t="s">
        <v>2997</v>
      </c>
      <c r="B653" s="14" t="s">
        <v>4068</v>
      </c>
      <c r="C653" s="14" t="s">
        <v>3941</v>
      </c>
      <c r="D653" s="16">
        <v>45929</v>
      </c>
      <c r="E653" s="16"/>
      <c r="F653" s="14" t="s">
        <v>3942</v>
      </c>
      <c r="G653" s="14" t="s">
        <v>3003</v>
      </c>
      <c r="H653" s="14" t="s">
        <v>3004</v>
      </c>
      <c r="I653" s="15">
        <v>17.100000000000001</v>
      </c>
      <c r="J653" s="77"/>
      <c r="K653" s="92"/>
    </row>
    <row r="654" spans="1:11" ht="20" x14ac:dyDescent="0.25">
      <c r="A654" s="14" t="s">
        <v>2997</v>
      </c>
      <c r="B654" s="14" t="s">
        <v>4066</v>
      </c>
      <c r="C654" s="14" t="s">
        <v>3943</v>
      </c>
      <c r="D654" s="16">
        <v>45929</v>
      </c>
      <c r="E654" s="16"/>
      <c r="F654" s="14" t="s">
        <v>3945</v>
      </c>
      <c r="G654" s="14" t="s">
        <v>3217</v>
      </c>
      <c r="H654" s="14" t="s">
        <v>3946</v>
      </c>
      <c r="I654" s="15">
        <v>38.61</v>
      </c>
      <c r="J654" s="77"/>
      <c r="K654" s="92"/>
    </row>
    <row r="655" spans="1:11" ht="20" x14ac:dyDescent="0.25">
      <c r="A655" s="14" t="s">
        <v>2997</v>
      </c>
      <c r="B655" s="14" t="s">
        <v>4067</v>
      </c>
      <c r="C655" s="14" t="s">
        <v>3944</v>
      </c>
      <c r="D655" s="16">
        <v>45929</v>
      </c>
      <c r="E655" s="16"/>
      <c r="F655" s="14" t="s">
        <v>3947</v>
      </c>
      <c r="G655" s="14" t="s">
        <v>3217</v>
      </c>
      <c r="H655" s="14" t="s">
        <v>3946</v>
      </c>
      <c r="I655" s="15">
        <v>69.09</v>
      </c>
      <c r="J655" s="77"/>
      <c r="K655" s="92"/>
    </row>
    <row r="656" spans="1:11" ht="20" x14ac:dyDescent="0.25">
      <c r="A656" s="14" t="s">
        <v>2997</v>
      </c>
      <c r="B656" s="14" t="s">
        <v>4422</v>
      </c>
      <c r="C656" s="14" t="s">
        <v>3949</v>
      </c>
      <c r="D656" s="16">
        <v>45929</v>
      </c>
      <c r="E656" s="16"/>
      <c r="F656" s="14" t="s">
        <v>3948</v>
      </c>
      <c r="G656" s="14" t="s">
        <v>3675</v>
      </c>
      <c r="H656" s="14" t="s">
        <v>3177</v>
      </c>
      <c r="I656" s="15">
        <v>960</v>
      </c>
      <c r="J656" s="77"/>
      <c r="K656" s="92"/>
    </row>
    <row r="657" spans="1:11" ht="20" x14ac:dyDescent="0.25">
      <c r="A657" s="14" t="s">
        <v>2997</v>
      </c>
      <c r="B657" s="14" t="s">
        <v>4423</v>
      </c>
      <c r="C657" s="14" t="s">
        <v>3985</v>
      </c>
      <c r="D657" s="16">
        <v>45931</v>
      </c>
      <c r="E657" s="16"/>
      <c r="F657" s="14" t="s">
        <v>3137</v>
      </c>
      <c r="G657" s="14"/>
      <c r="H657" s="14" t="s">
        <v>4678</v>
      </c>
      <c r="I657" s="15">
        <v>450</v>
      </c>
      <c r="J657" s="77"/>
      <c r="K657" s="92"/>
    </row>
    <row r="658" spans="1:11" ht="20" x14ac:dyDescent="0.25">
      <c r="A658" s="14" t="s">
        <v>2997</v>
      </c>
      <c r="B658" s="14" t="s">
        <v>4070</v>
      </c>
      <c r="C658" s="14" t="s">
        <v>3951</v>
      </c>
      <c r="D658" s="16">
        <v>45931</v>
      </c>
      <c r="E658" s="16"/>
      <c r="F658" s="14" t="s">
        <v>3952</v>
      </c>
      <c r="G658" s="14" t="s">
        <v>3595</v>
      </c>
      <c r="H658" s="14" t="s">
        <v>3594</v>
      </c>
      <c r="I658" s="15">
        <v>1129</v>
      </c>
      <c r="J658" s="77"/>
      <c r="K658" s="92"/>
    </row>
    <row r="659" spans="1:11" ht="30" x14ac:dyDescent="0.25">
      <c r="A659" s="14" t="s">
        <v>2997</v>
      </c>
      <c r="B659" s="14" t="s">
        <v>4071</v>
      </c>
      <c r="C659" s="14" t="s">
        <v>3953</v>
      </c>
      <c r="D659" s="16">
        <v>45931</v>
      </c>
      <c r="E659" s="16"/>
      <c r="F659" s="14" t="s">
        <v>4110</v>
      </c>
      <c r="G659" s="14" t="s">
        <v>3048</v>
      </c>
      <c r="H659" s="14" t="s">
        <v>3049</v>
      </c>
      <c r="I659" s="15">
        <v>980</v>
      </c>
      <c r="J659" s="77"/>
      <c r="K659" s="92"/>
    </row>
    <row r="660" spans="1:11" ht="40" x14ac:dyDescent="0.25">
      <c r="A660" s="14" t="s">
        <v>2997</v>
      </c>
      <c r="B660" s="14" t="s">
        <v>4072</v>
      </c>
      <c r="C660" s="14" t="s">
        <v>3954</v>
      </c>
      <c r="D660" s="16">
        <v>45931</v>
      </c>
      <c r="E660" s="16"/>
      <c r="F660" s="14" t="s">
        <v>4098</v>
      </c>
      <c r="G660" s="14" t="s">
        <v>3050</v>
      </c>
      <c r="H660" s="14" t="s">
        <v>3051</v>
      </c>
      <c r="I660" s="15">
        <v>1289</v>
      </c>
      <c r="J660" s="77"/>
      <c r="K660" s="92"/>
    </row>
    <row r="661" spans="1:11" ht="30" x14ac:dyDescent="0.25">
      <c r="A661" s="14" t="s">
        <v>2997</v>
      </c>
      <c r="B661" s="14" t="s">
        <v>4073</v>
      </c>
      <c r="C661" s="14" t="s">
        <v>3955</v>
      </c>
      <c r="D661" s="16">
        <v>45932</v>
      </c>
      <c r="E661" s="16"/>
      <c r="F661" s="14" t="s">
        <v>3956</v>
      </c>
      <c r="G661" s="14" t="s">
        <v>3958</v>
      </c>
      <c r="H661" s="14" t="s">
        <v>3957</v>
      </c>
      <c r="I661" s="15">
        <v>405</v>
      </c>
      <c r="J661" s="77"/>
      <c r="K661" s="92"/>
    </row>
    <row r="662" spans="1:11" ht="30" x14ac:dyDescent="0.25">
      <c r="A662" s="14" t="s">
        <v>2997</v>
      </c>
      <c r="B662" s="14" t="s">
        <v>4074</v>
      </c>
      <c r="C662" s="14" t="s">
        <v>3959</v>
      </c>
      <c r="D662" s="16">
        <v>45932</v>
      </c>
      <c r="E662" s="16"/>
      <c r="F662" s="14" t="s">
        <v>3960</v>
      </c>
      <c r="G662" s="14" t="s">
        <v>3962</v>
      </c>
      <c r="H662" s="14" t="s">
        <v>3961</v>
      </c>
      <c r="I662" s="15">
        <v>322.5</v>
      </c>
      <c r="J662" s="77"/>
      <c r="K662" s="92"/>
    </row>
    <row r="663" spans="1:11" ht="20" x14ac:dyDescent="0.25">
      <c r="A663" s="14" t="s">
        <v>2997</v>
      </c>
      <c r="B663" s="14" t="s">
        <v>4424</v>
      </c>
      <c r="C663" s="14" t="s">
        <v>3986</v>
      </c>
      <c r="D663" s="16">
        <v>45933</v>
      </c>
      <c r="E663" s="16"/>
      <c r="F663" s="14" t="s">
        <v>3964</v>
      </c>
      <c r="G663" s="14"/>
      <c r="H663" s="14" t="s">
        <v>4816</v>
      </c>
      <c r="I663" s="15">
        <v>100</v>
      </c>
      <c r="J663" s="77"/>
      <c r="K663" s="92"/>
    </row>
    <row r="664" spans="1:11" ht="20" x14ac:dyDescent="0.25">
      <c r="A664" s="14" t="s">
        <v>2997</v>
      </c>
      <c r="B664" s="14" t="s">
        <v>4075</v>
      </c>
      <c r="C664" s="14" t="s">
        <v>4076</v>
      </c>
      <c r="D664" s="16">
        <v>45936</v>
      </c>
      <c r="E664" s="16"/>
      <c r="F664" s="14" t="s">
        <v>3002</v>
      </c>
      <c r="G664" s="14" t="s">
        <v>3389</v>
      </c>
      <c r="H664" s="14" t="s">
        <v>3388</v>
      </c>
      <c r="I664" s="15">
        <v>30.36</v>
      </c>
      <c r="J664" s="77"/>
      <c r="K664" s="92"/>
    </row>
    <row r="665" spans="1:11" ht="20" x14ac:dyDescent="0.25">
      <c r="A665" s="14" t="s">
        <v>2997</v>
      </c>
      <c r="B665" s="14" t="s">
        <v>4425</v>
      </c>
      <c r="C665" s="14" t="s">
        <v>3987</v>
      </c>
      <c r="D665" s="16">
        <v>45936</v>
      </c>
      <c r="E665" s="16"/>
      <c r="F665" s="14" t="s">
        <v>3964</v>
      </c>
      <c r="G665" s="14"/>
      <c r="H665" s="14" t="s">
        <v>4817</v>
      </c>
      <c r="I665" s="15">
        <v>140</v>
      </c>
      <c r="J665" s="77"/>
      <c r="K665" s="92"/>
    </row>
    <row r="666" spans="1:11" ht="20" x14ac:dyDescent="0.25">
      <c r="A666" s="14" t="s">
        <v>2997</v>
      </c>
      <c r="B666" s="14" t="s">
        <v>4078</v>
      </c>
      <c r="C666" s="14" t="s">
        <v>4077</v>
      </c>
      <c r="D666" s="16">
        <v>45936</v>
      </c>
      <c r="E666" s="16"/>
      <c r="F666" s="14" t="s">
        <v>3966</v>
      </c>
      <c r="G666" s="14" t="s">
        <v>3148</v>
      </c>
      <c r="H666" s="14" t="s">
        <v>3149</v>
      </c>
      <c r="I666" s="15">
        <v>100</v>
      </c>
      <c r="J666" s="77"/>
      <c r="K666" s="92"/>
    </row>
    <row r="667" spans="1:11" ht="20" x14ac:dyDescent="0.25">
      <c r="A667" s="14" t="s">
        <v>2997</v>
      </c>
      <c r="B667" s="14" t="s">
        <v>4079</v>
      </c>
      <c r="C667" s="14" t="s">
        <v>3967</v>
      </c>
      <c r="D667" s="16">
        <v>45936</v>
      </c>
      <c r="E667" s="16"/>
      <c r="F667" s="14" t="s">
        <v>3968</v>
      </c>
      <c r="G667" s="14" t="s">
        <v>3045</v>
      </c>
      <c r="H667" s="14" t="s">
        <v>3590</v>
      </c>
      <c r="I667" s="15">
        <v>1083.95</v>
      </c>
      <c r="J667" s="77"/>
      <c r="K667" s="92"/>
    </row>
    <row r="668" spans="1:11" ht="20" x14ac:dyDescent="0.25">
      <c r="A668" s="14" t="s">
        <v>2997</v>
      </c>
      <c r="B668" s="14" t="s">
        <v>4080</v>
      </c>
      <c r="C668" s="14" t="s">
        <v>3969</v>
      </c>
      <c r="D668" s="16">
        <v>45936</v>
      </c>
      <c r="E668" s="16"/>
      <c r="F668" s="14" t="s">
        <v>3970</v>
      </c>
      <c r="G668" s="14" t="s">
        <v>3059</v>
      </c>
      <c r="H668" s="14" t="s">
        <v>3060</v>
      </c>
      <c r="I668" s="15">
        <v>300</v>
      </c>
      <c r="J668" s="77"/>
      <c r="K668" s="92"/>
    </row>
    <row r="669" spans="1:11" ht="20" x14ac:dyDescent="0.25">
      <c r="A669" s="14" t="s">
        <v>2997</v>
      </c>
      <c r="B669" s="14" t="s">
        <v>4082</v>
      </c>
      <c r="C669" s="14" t="s">
        <v>3971</v>
      </c>
      <c r="D669" s="16">
        <v>45936</v>
      </c>
      <c r="E669" s="16"/>
      <c r="F669" s="14" t="s">
        <v>3972</v>
      </c>
      <c r="G669" s="14" t="s">
        <v>3015</v>
      </c>
      <c r="H669" s="14" t="s">
        <v>3014</v>
      </c>
      <c r="I669" s="15">
        <v>20.79</v>
      </c>
      <c r="J669" s="77"/>
      <c r="K669" s="92"/>
    </row>
    <row r="670" spans="1:11" ht="30" x14ac:dyDescent="0.25">
      <c r="A670" s="14" t="s">
        <v>2997</v>
      </c>
      <c r="B670" s="14" t="s">
        <v>4081</v>
      </c>
      <c r="C670" s="14" t="s">
        <v>3791</v>
      </c>
      <c r="D670" s="16">
        <v>45937</v>
      </c>
      <c r="E670" s="16"/>
      <c r="F670" s="14" t="s">
        <v>4117</v>
      </c>
      <c r="G670" s="14" t="s">
        <v>3054</v>
      </c>
      <c r="H670" s="14" t="s">
        <v>3053</v>
      </c>
      <c r="I670" s="15">
        <v>1700</v>
      </c>
      <c r="J670" s="77"/>
      <c r="K670" s="92"/>
    </row>
    <row r="671" spans="1:11" ht="40" x14ac:dyDescent="0.25">
      <c r="A671" s="14" t="s">
        <v>2997</v>
      </c>
      <c r="B671" s="14" t="s">
        <v>4426</v>
      </c>
      <c r="C671" s="14" t="s">
        <v>3973</v>
      </c>
      <c r="D671" s="16">
        <v>45937</v>
      </c>
      <c r="E671" s="16"/>
      <c r="F671" s="14" t="s">
        <v>4106</v>
      </c>
      <c r="G671" s="14" t="s">
        <v>3056</v>
      </c>
      <c r="H671" s="14" t="s">
        <v>3057</v>
      </c>
      <c r="I671" s="15">
        <v>1600</v>
      </c>
      <c r="J671" s="77"/>
      <c r="K671" s="92"/>
    </row>
    <row r="672" spans="1:11" ht="30" x14ac:dyDescent="0.25">
      <c r="A672" s="14" t="s">
        <v>2997</v>
      </c>
      <c r="B672" s="14" t="s">
        <v>4083</v>
      </c>
      <c r="C672" s="14" t="s">
        <v>3974</v>
      </c>
      <c r="D672" s="16">
        <v>45937</v>
      </c>
      <c r="E672" s="16"/>
      <c r="F672" s="14" t="s">
        <v>3977</v>
      </c>
      <c r="G672" s="14" t="s">
        <v>3976</v>
      </c>
      <c r="H672" s="14" t="s">
        <v>3975</v>
      </c>
      <c r="I672" s="15">
        <v>998.2</v>
      </c>
      <c r="J672" s="77"/>
      <c r="K672" s="92"/>
    </row>
    <row r="673" spans="1:11" ht="20" x14ac:dyDescent="0.25">
      <c r="A673" s="14" t="s">
        <v>2997</v>
      </c>
      <c r="B673" s="14" t="s">
        <v>4427</v>
      </c>
      <c r="C673" s="14" t="s">
        <v>3988</v>
      </c>
      <c r="D673" s="16">
        <v>45938</v>
      </c>
      <c r="E673" s="16"/>
      <c r="F673" s="14" t="s">
        <v>3982</v>
      </c>
      <c r="G673" s="14"/>
      <c r="H673" s="14" t="s">
        <v>4684</v>
      </c>
      <c r="I673" s="15">
        <v>186</v>
      </c>
      <c r="J673" s="77"/>
      <c r="K673" s="92"/>
    </row>
    <row r="674" spans="1:11" ht="20" x14ac:dyDescent="0.25">
      <c r="A674" s="14" t="s">
        <v>2997</v>
      </c>
      <c r="B674" s="14" t="s">
        <v>4428</v>
      </c>
      <c r="C674" s="14" t="s">
        <v>3989</v>
      </c>
      <c r="D674" s="16">
        <v>45943</v>
      </c>
      <c r="E674" s="16"/>
      <c r="F674" s="14" t="s">
        <v>3983</v>
      </c>
      <c r="G674" s="14"/>
      <c r="H674" s="14" t="s">
        <v>4819</v>
      </c>
      <c r="I674" s="15">
        <v>150</v>
      </c>
      <c r="J674" s="77"/>
      <c r="K674" s="92"/>
    </row>
    <row r="675" spans="1:11" ht="20" x14ac:dyDescent="0.25">
      <c r="A675" s="14" t="s">
        <v>2997</v>
      </c>
      <c r="B675" s="14" t="s">
        <v>4429</v>
      </c>
      <c r="C675" s="14" t="s">
        <v>3990</v>
      </c>
      <c r="D675" s="16">
        <v>45943</v>
      </c>
      <c r="E675" s="16"/>
      <c r="F675" s="14" t="s">
        <v>3984</v>
      </c>
      <c r="G675" s="14"/>
      <c r="H675" s="14" t="s">
        <v>4765</v>
      </c>
      <c r="I675" s="15">
        <v>20</v>
      </c>
      <c r="J675" s="77"/>
      <c r="K675" s="92"/>
    </row>
    <row r="676" spans="1:11" ht="20" x14ac:dyDescent="0.25">
      <c r="A676" s="14" t="s">
        <v>2997</v>
      </c>
      <c r="B676" s="14" t="s">
        <v>4430</v>
      </c>
      <c r="C676" s="14" t="s">
        <v>3991</v>
      </c>
      <c r="D676" s="16">
        <v>45943</v>
      </c>
      <c r="E676" s="16"/>
      <c r="F676" s="14" t="s">
        <v>3984</v>
      </c>
      <c r="G676" s="14"/>
      <c r="H676" s="14" t="s">
        <v>4766</v>
      </c>
      <c r="I676" s="15">
        <v>20</v>
      </c>
      <c r="J676" s="77"/>
      <c r="K676" s="92"/>
    </row>
    <row r="677" spans="1:11" ht="20" x14ac:dyDescent="0.25">
      <c r="A677" s="14" t="s">
        <v>2997</v>
      </c>
      <c r="B677" s="14" t="s">
        <v>4431</v>
      </c>
      <c r="C677" s="14" t="s">
        <v>4818</v>
      </c>
      <c r="D677" s="16">
        <v>45943</v>
      </c>
      <c r="E677" s="16"/>
      <c r="F677" s="14" t="s">
        <v>3998</v>
      </c>
      <c r="G677" s="14"/>
      <c r="H677" s="14" t="s">
        <v>4721</v>
      </c>
      <c r="I677" s="15">
        <v>35</v>
      </c>
      <c r="J677" s="77"/>
      <c r="K677" s="92"/>
    </row>
    <row r="678" spans="1:11" ht="20" x14ac:dyDescent="0.25">
      <c r="A678" s="14" t="s">
        <v>2997</v>
      </c>
      <c r="B678" s="14" t="s">
        <v>4432</v>
      </c>
      <c r="C678" s="14" t="s">
        <v>3992</v>
      </c>
      <c r="D678" s="16">
        <v>45943</v>
      </c>
      <c r="E678" s="16"/>
      <c r="F678" s="14" t="s">
        <v>3998</v>
      </c>
      <c r="G678" s="14"/>
      <c r="H678" s="14" t="s">
        <v>4810</v>
      </c>
      <c r="I678" s="15">
        <v>35</v>
      </c>
      <c r="J678" s="77"/>
      <c r="K678" s="92"/>
    </row>
    <row r="679" spans="1:11" ht="20" x14ac:dyDescent="0.25">
      <c r="A679" s="14" t="s">
        <v>2997</v>
      </c>
      <c r="B679" s="14" t="s">
        <v>4433</v>
      </c>
      <c r="C679" s="14" t="s">
        <v>3993</v>
      </c>
      <c r="D679" s="16">
        <v>45943</v>
      </c>
      <c r="E679" s="16"/>
      <c r="F679" s="14" t="s">
        <v>3998</v>
      </c>
      <c r="G679" s="14"/>
      <c r="H679" s="14" t="s">
        <v>4820</v>
      </c>
      <c r="I679" s="15">
        <v>35</v>
      </c>
      <c r="J679" s="77"/>
      <c r="K679" s="92"/>
    </row>
    <row r="680" spans="1:11" ht="20" x14ac:dyDescent="0.25">
      <c r="A680" s="14" t="s">
        <v>2997</v>
      </c>
      <c r="B680" s="14" t="s">
        <v>4434</v>
      </c>
      <c r="C680" s="14" t="s">
        <v>3994</v>
      </c>
      <c r="D680" s="16">
        <v>45943</v>
      </c>
      <c r="E680" s="16"/>
      <c r="F680" s="14" t="s">
        <v>3998</v>
      </c>
      <c r="G680" s="14"/>
      <c r="H680" s="14" t="s">
        <v>4720</v>
      </c>
      <c r="I680" s="15">
        <v>35</v>
      </c>
      <c r="J680" s="77"/>
      <c r="K680" s="92"/>
    </row>
    <row r="681" spans="1:11" ht="20" x14ac:dyDescent="0.25">
      <c r="A681" s="14" t="s">
        <v>2997</v>
      </c>
      <c r="B681" s="14" t="s">
        <v>4435</v>
      </c>
      <c r="C681" s="14" t="s">
        <v>3995</v>
      </c>
      <c r="D681" s="16">
        <v>45943</v>
      </c>
      <c r="E681" s="16"/>
      <c r="F681" s="14" t="s">
        <v>3998</v>
      </c>
      <c r="G681" s="14"/>
      <c r="H681" s="14" t="s">
        <v>4821</v>
      </c>
      <c r="I681" s="15">
        <v>35</v>
      </c>
      <c r="J681" s="77"/>
      <c r="K681" s="92"/>
    </row>
    <row r="682" spans="1:11" ht="30" x14ac:dyDescent="0.25">
      <c r="A682" s="14" t="s">
        <v>2997</v>
      </c>
      <c r="B682" s="14" t="s">
        <v>4084</v>
      </c>
      <c r="C682" s="14" t="s">
        <v>3999</v>
      </c>
      <c r="D682" s="16">
        <v>45943</v>
      </c>
      <c r="E682" s="16"/>
      <c r="F682" s="14" t="s">
        <v>4000</v>
      </c>
      <c r="G682" s="14" t="s">
        <v>4002</v>
      </c>
      <c r="H682" s="14" t="s">
        <v>4001</v>
      </c>
      <c r="I682" s="15">
        <v>387.5</v>
      </c>
      <c r="J682" s="77"/>
      <c r="K682" s="92"/>
    </row>
    <row r="683" spans="1:11" ht="20" x14ac:dyDescent="0.25">
      <c r="A683" s="14" t="s">
        <v>2997</v>
      </c>
      <c r="B683" s="14" t="s">
        <v>4436</v>
      </c>
      <c r="C683" s="14" t="s">
        <v>3996</v>
      </c>
      <c r="D683" s="16">
        <v>45944</v>
      </c>
      <c r="E683" s="16"/>
      <c r="F683" s="14" t="s">
        <v>3480</v>
      </c>
      <c r="G683" s="14"/>
      <c r="H683" s="14" t="s">
        <v>4727</v>
      </c>
      <c r="I683" s="15">
        <v>355</v>
      </c>
      <c r="J683" s="77"/>
      <c r="K683" s="92"/>
    </row>
    <row r="684" spans="1:11" ht="20" x14ac:dyDescent="0.25">
      <c r="A684" s="14" t="s">
        <v>2997</v>
      </c>
      <c r="B684" s="14" t="s">
        <v>4085</v>
      </c>
      <c r="C684" s="14" t="s">
        <v>4003</v>
      </c>
      <c r="D684" s="16">
        <v>45945</v>
      </c>
      <c r="E684" s="16"/>
      <c r="F684" s="14" t="s">
        <v>4004</v>
      </c>
      <c r="G684" s="14" t="s">
        <v>3291</v>
      </c>
      <c r="H684" s="14" t="s">
        <v>3292</v>
      </c>
      <c r="I684" s="15">
        <v>74.650000000000006</v>
      </c>
      <c r="J684" s="77"/>
      <c r="K684" s="92"/>
    </row>
    <row r="685" spans="1:11" ht="20" x14ac:dyDescent="0.25">
      <c r="A685" s="14" t="s">
        <v>2997</v>
      </c>
      <c r="B685" s="14" t="s">
        <v>4437</v>
      </c>
      <c r="C685" s="14" t="s">
        <v>3997</v>
      </c>
      <c r="D685" s="16">
        <v>45946</v>
      </c>
      <c r="E685" s="16"/>
      <c r="F685" s="14" t="s">
        <v>4005</v>
      </c>
      <c r="G685" s="14"/>
      <c r="H685" s="14" t="s">
        <v>4822</v>
      </c>
      <c r="I685" s="15">
        <v>36</v>
      </c>
      <c r="J685" s="77"/>
      <c r="K685" s="92"/>
    </row>
    <row r="686" spans="1:11" ht="20" x14ac:dyDescent="0.25">
      <c r="A686" s="14" t="s">
        <v>2997</v>
      </c>
      <c r="B686" s="14" t="s">
        <v>4438</v>
      </c>
      <c r="C686" s="14" t="s">
        <v>4010</v>
      </c>
      <c r="D686" s="16">
        <v>45946</v>
      </c>
      <c r="E686" s="16"/>
      <c r="F686" s="14" t="s">
        <v>4005</v>
      </c>
      <c r="G686" s="14"/>
      <c r="H686" s="14" t="s">
        <v>4730</v>
      </c>
      <c r="I686" s="15">
        <v>36</v>
      </c>
      <c r="J686" s="77"/>
      <c r="K686" s="92"/>
    </row>
    <row r="687" spans="1:11" ht="20" x14ac:dyDescent="0.25">
      <c r="A687" s="14" t="s">
        <v>2997</v>
      </c>
      <c r="B687" s="14" t="s">
        <v>4439</v>
      </c>
      <c r="C687" s="14" t="s">
        <v>4011</v>
      </c>
      <c r="D687" s="16">
        <v>45946</v>
      </c>
      <c r="E687" s="16"/>
      <c r="F687" s="14" t="s">
        <v>4005</v>
      </c>
      <c r="G687" s="14"/>
      <c r="H687" s="14" t="s">
        <v>4823</v>
      </c>
      <c r="I687" s="15">
        <v>36</v>
      </c>
      <c r="J687" s="77"/>
      <c r="K687" s="92"/>
    </row>
    <row r="688" spans="1:11" ht="20" x14ac:dyDescent="0.25">
      <c r="A688" s="14" t="s">
        <v>2997</v>
      </c>
      <c r="B688" s="14" t="s">
        <v>4086</v>
      </c>
      <c r="C688" s="14" t="s">
        <v>4006</v>
      </c>
      <c r="D688" s="16">
        <v>45946</v>
      </c>
      <c r="E688" s="16"/>
      <c r="F688" s="14" t="s">
        <v>4007</v>
      </c>
      <c r="G688" s="14" t="s">
        <v>4009</v>
      </c>
      <c r="H688" s="14" t="s">
        <v>4008</v>
      </c>
      <c r="I688" s="15">
        <v>100</v>
      </c>
      <c r="J688" s="77"/>
      <c r="K688" s="92"/>
    </row>
    <row r="689" spans="1:11" ht="20" x14ac:dyDescent="0.25">
      <c r="A689" s="14" t="s">
        <v>2997</v>
      </c>
      <c r="B689" s="14" t="s">
        <v>4440</v>
      </c>
      <c r="C689" s="14" t="s">
        <v>4012</v>
      </c>
      <c r="D689" s="16">
        <v>45947</v>
      </c>
      <c r="E689" s="16"/>
      <c r="F689" s="14" t="s">
        <v>4119</v>
      </c>
      <c r="G689" s="14"/>
      <c r="H689" s="14" t="s">
        <v>4703</v>
      </c>
      <c r="I689" s="15">
        <v>45</v>
      </c>
      <c r="J689" s="77"/>
      <c r="K689" s="92"/>
    </row>
    <row r="690" spans="1:11" ht="20" x14ac:dyDescent="0.25">
      <c r="A690" s="14" t="s">
        <v>2997</v>
      </c>
      <c r="B690" s="14" t="s">
        <v>4442</v>
      </c>
      <c r="C690" s="14" t="s">
        <v>4013</v>
      </c>
      <c r="D690" s="16">
        <v>45947</v>
      </c>
      <c r="E690" s="16"/>
      <c r="F690" s="14" t="s">
        <v>4120</v>
      </c>
      <c r="G690" s="14"/>
      <c r="H690" s="14" t="s">
        <v>4814</v>
      </c>
      <c r="I690" s="15">
        <v>65</v>
      </c>
      <c r="J690" s="77"/>
      <c r="K690" s="92"/>
    </row>
    <row r="691" spans="1:11" ht="20" x14ac:dyDescent="0.25">
      <c r="A691" s="14" t="s">
        <v>2997</v>
      </c>
      <c r="B691" s="14" t="s">
        <v>4443</v>
      </c>
      <c r="C691" s="14" t="s">
        <v>4014</v>
      </c>
      <c r="D691" s="16">
        <v>45947</v>
      </c>
      <c r="E691" s="16"/>
      <c r="F691" s="14" t="s">
        <v>4121</v>
      </c>
      <c r="G691" s="14"/>
      <c r="H691" s="14" t="s">
        <v>4813</v>
      </c>
      <c r="I691" s="15">
        <v>30</v>
      </c>
      <c r="J691" s="77"/>
      <c r="K691" s="92"/>
    </row>
    <row r="692" spans="1:11" ht="20" x14ac:dyDescent="0.25">
      <c r="A692" s="14" t="s">
        <v>2997</v>
      </c>
      <c r="B692" s="14" t="s">
        <v>4444</v>
      </c>
      <c r="C692" s="14" t="s">
        <v>4015</v>
      </c>
      <c r="D692" s="16">
        <v>45947</v>
      </c>
      <c r="E692" s="16"/>
      <c r="F692" s="14" t="s">
        <v>4122</v>
      </c>
      <c r="G692" s="14"/>
      <c r="H692" s="14" t="s">
        <v>4692</v>
      </c>
      <c r="I692" s="15">
        <v>147</v>
      </c>
      <c r="J692" s="77"/>
      <c r="K692" s="92"/>
    </row>
    <row r="693" spans="1:11" ht="20" x14ac:dyDescent="0.25">
      <c r="A693" s="14" t="s">
        <v>2997</v>
      </c>
      <c r="B693" s="14" t="s">
        <v>4445</v>
      </c>
      <c r="C693" s="14" t="s">
        <v>4016</v>
      </c>
      <c r="D693" s="16">
        <v>45947</v>
      </c>
      <c r="E693" s="16"/>
      <c r="F693" s="14" t="s">
        <v>4123</v>
      </c>
      <c r="G693" s="14"/>
      <c r="H693" s="14" t="s">
        <v>4697</v>
      </c>
      <c r="I693" s="15">
        <v>100</v>
      </c>
      <c r="J693" s="77"/>
      <c r="K693" s="92"/>
    </row>
    <row r="694" spans="1:11" ht="20" x14ac:dyDescent="0.25">
      <c r="A694" s="14" t="s">
        <v>2997</v>
      </c>
      <c r="B694" s="14" t="s">
        <v>4446</v>
      </c>
      <c r="C694" s="14" t="s">
        <v>4017</v>
      </c>
      <c r="D694" s="16">
        <v>45947</v>
      </c>
      <c r="E694" s="16"/>
      <c r="F694" s="14" t="s">
        <v>4123</v>
      </c>
      <c r="G694" s="14"/>
      <c r="H694" s="14" t="s">
        <v>4693</v>
      </c>
      <c r="I694" s="15">
        <v>18</v>
      </c>
      <c r="J694" s="77"/>
      <c r="K694" s="92"/>
    </row>
    <row r="695" spans="1:11" ht="20" x14ac:dyDescent="0.25">
      <c r="A695" s="14" t="s">
        <v>2997</v>
      </c>
      <c r="B695" s="14" t="s">
        <v>4447</v>
      </c>
      <c r="C695" s="14" t="s">
        <v>4018</v>
      </c>
      <c r="D695" s="16">
        <v>45947</v>
      </c>
      <c r="E695" s="16"/>
      <c r="F695" s="14" t="s">
        <v>4123</v>
      </c>
      <c r="G695" s="14"/>
      <c r="H695" s="14" t="s">
        <v>4776</v>
      </c>
      <c r="I695" s="15">
        <v>45</v>
      </c>
      <c r="J695" s="77"/>
      <c r="K695" s="92"/>
    </row>
    <row r="696" spans="1:11" ht="20" x14ac:dyDescent="0.25">
      <c r="A696" s="14" t="s">
        <v>2997</v>
      </c>
      <c r="B696" s="14" t="s">
        <v>4448</v>
      </c>
      <c r="C696" s="14" t="s">
        <v>4019</v>
      </c>
      <c r="D696" s="16">
        <v>45947</v>
      </c>
      <c r="E696" s="16"/>
      <c r="F696" s="14" t="s">
        <v>4124</v>
      </c>
      <c r="G696" s="14"/>
      <c r="H696" s="14" t="s">
        <v>4709</v>
      </c>
      <c r="I696" s="15">
        <v>70</v>
      </c>
      <c r="J696" s="77"/>
      <c r="K696" s="92"/>
    </row>
    <row r="697" spans="1:11" ht="20" x14ac:dyDescent="0.25">
      <c r="A697" s="14" t="s">
        <v>2997</v>
      </c>
      <c r="B697" s="14" t="s">
        <v>4449</v>
      </c>
      <c r="C697" s="14" t="s">
        <v>4049</v>
      </c>
      <c r="D697" s="16">
        <v>45947</v>
      </c>
      <c r="E697" s="16"/>
      <c r="F697" s="14" t="s">
        <v>4120</v>
      </c>
      <c r="G697" s="14"/>
      <c r="H697" s="14" t="s">
        <v>4826</v>
      </c>
      <c r="I697" s="15">
        <v>48</v>
      </c>
      <c r="J697" s="77"/>
      <c r="K697" s="92"/>
    </row>
    <row r="698" spans="1:11" ht="20" x14ac:dyDescent="0.25">
      <c r="A698" s="14" t="s">
        <v>2997</v>
      </c>
      <c r="B698" s="14" t="s">
        <v>4450</v>
      </c>
      <c r="C698" s="14" t="s">
        <v>4050</v>
      </c>
      <c r="D698" s="16">
        <v>45947</v>
      </c>
      <c r="E698" s="16"/>
      <c r="F698" s="14" t="s">
        <v>4120</v>
      </c>
      <c r="G698" s="14"/>
      <c r="H698" s="14" t="s">
        <v>4827</v>
      </c>
      <c r="I698" s="15">
        <v>48</v>
      </c>
      <c r="J698" s="77"/>
      <c r="K698" s="92"/>
    </row>
    <row r="699" spans="1:11" ht="20" x14ac:dyDescent="0.25">
      <c r="A699" s="14" t="s">
        <v>2997</v>
      </c>
      <c r="B699" s="14" t="s">
        <v>4451</v>
      </c>
      <c r="C699" s="14" t="s">
        <v>4051</v>
      </c>
      <c r="D699" s="16">
        <v>45947</v>
      </c>
      <c r="E699" s="16"/>
      <c r="F699" s="14" t="s">
        <v>4123</v>
      </c>
      <c r="G699" s="14"/>
      <c r="H699" s="14" t="s">
        <v>4828</v>
      </c>
      <c r="I699" s="15">
        <v>45</v>
      </c>
      <c r="J699" s="77"/>
      <c r="K699" s="92"/>
    </row>
    <row r="700" spans="1:11" ht="20" x14ac:dyDescent="0.25">
      <c r="A700" s="14" t="s">
        <v>2997</v>
      </c>
      <c r="B700" s="14" t="s">
        <v>4452</v>
      </c>
      <c r="C700" s="14" t="s">
        <v>4824</v>
      </c>
      <c r="D700" s="16">
        <v>45947</v>
      </c>
      <c r="E700" s="16"/>
      <c r="F700" s="14" t="s">
        <v>4125</v>
      </c>
      <c r="G700" s="14"/>
      <c r="H700" s="14" t="s">
        <v>4688</v>
      </c>
      <c r="I700" s="15">
        <v>109</v>
      </c>
      <c r="J700" s="77"/>
      <c r="K700" s="92"/>
    </row>
    <row r="701" spans="1:11" ht="20" x14ac:dyDescent="0.25">
      <c r="A701" s="14" t="s">
        <v>2997</v>
      </c>
      <c r="B701" s="14" t="s">
        <v>4833</v>
      </c>
      <c r="C701" s="14" t="s">
        <v>4825</v>
      </c>
      <c r="D701" s="16">
        <v>45950</v>
      </c>
      <c r="E701" s="16"/>
      <c r="F701" s="14" t="s">
        <v>3653</v>
      </c>
      <c r="G701" s="14"/>
      <c r="H701" s="14" t="s">
        <v>4753</v>
      </c>
      <c r="I701" s="15">
        <v>120</v>
      </c>
      <c r="J701" s="77"/>
      <c r="K701" s="92"/>
    </row>
    <row r="702" spans="1:11" ht="20" x14ac:dyDescent="0.25">
      <c r="A702" s="14" t="s">
        <v>2997</v>
      </c>
      <c r="B702" s="14" t="s">
        <v>4453</v>
      </c>
      <c r="C702" s="14" t="s">
        <v>4829</v>
      </c>
      <c r="D702" s="16">
        <v>45950</v>
      </c>
      <c r="E702" s="16"/>
      <c r="F702" s="14" t="s">
        <v>3139</v>
      </c>
      <c r="G702" s="14"/>
      <c r="H702" s="14" t="s">
        <v>4702</v>
      </c>
      <c r="I702" s="15">
        <v>195</v>
      </c>
      <c r="J702" s="77"/>
      <c r="K702" s="92"/>
    </row>
    <row r="703" spans="1:11" ht="20" x14ac:dyDescent="0.25">
      <c r="A703" s="14" t="s">
        <v>2997</v>
      </c>
      <c r="B703" s="14" t="s">
        <v>4054</v>
      </c>
      <c r="C703" s="14" t="s">
        <v>4020</v>
      </c>
      <c r="D703" s="16">
        <v>45950</v>
      </c>
      <c r="E703" s="16"/>
      <c r="F703" s="14" t="s">
        <v>3017</v>
      </c>
      <c r="G703" s="14" t="s">
        <v>3019</v>
      </c>
      <c r="H703" s="14" t="s">
        <v>3018</v>
      </c>
      <c r="I703" s="15">
        <v>30.75</v>
      </c>
      <c r="J703" s="77"/>
      <c r="K703" s="92"/>
    </row>
    <row r="704" spans="1:11" ht="20" x14ac:dyDescent="0.25">
      <c r="A704" s="14" t="s">
        <v>2997</v>
      </c>
      <c r="B704" s="14" t="s">
        <v>4088</v>
      </c>
      <c r="C704" s="14" t="s">
        <v>4021</v>
      </c>
      <c r="D704" s="16">
        <v>45952</v>
      </c>
      <c r="E704" s="16"/>
      <c r="F704" s="14" t="s">
        <v>2998</v>
      </c>
      <c r="G704" s="14" t="s">
        <v>2999</v>
      </c>
      <c r="H704" s="14" t="s">
        <v>3000</v>
      </c>
      <c r="I704" s="15">
        <v>47.28</v>
      </c>
      <c r="J704" s="77"/>
      <c r="K704" s="92"/>
    </row>
    <row r="705" spans="1:11" ht="30" x14ac:dyDescent="0.25">
      <c r="A705" s="14" t="s">
        <v>2997</v>
      </c>
      <c r="B705" s="14" t="s">
        <v>4087</v>
      </c>
      <c r="C705" s="14" t="s">
        <v>4022</v>
      </c>
      <c r="D705" s="16">
        <v>45953</v>
      </c>
      <c r="E705" s="16"/>
      <c r="F705" s="14" t="s">
        <v>4023</v>
      </c>
      <c r="G705" s="14" t="s">
        <v>3632</v>
      </c>
      <c r="H705" s="14" t="s">
        <v>3631</v>
      </c>
      <c r="I705" s="15">
        <v>351.08</v>
      </c>
      <c r="J705" s="77"/>
      <c r="K705" s="92"/>
    </row>
    <row r="706" spans="1:11" ht="20" x14ac:dyDescent="0.25">
      <c r="A706" s="14" t="s">
        <v>2997</v>
      </c>
      <c r="B706" s="14" t="s">
        <v>4089</v>
      </c>
      <c r="C706" s="14" t="s">
        <v>4024</v>
      </c>
      <c r="D706" s="16">
        <v>45964</v>
      </c>
      <c r="E706" s="16"/>
      <c r="F706" s="14" t="s">
        <v>4025</v>
      </c>
      <c r="G706" s="14" t="s">
        <v>3003</v>
      </c>
      <c r="H706" s="14" t="s">
        <v>3004</v>
      </c>
      <c r="I706" s="15">
        <v>21.41</v>
      </c>
      <c r="J706" s="77"/>
      <c r="K706" s="92"/>
    </row>
    <row r="707" spans="1:11" ht="30" x14ac:dyDescent="0.25">
      <c r="A707" s="14" t="s">
        <v>2997</v>
      </c>
      <c r="B707" s="14" t="s">
        <v>4090</v>
      </c>
      <c r="C707" s="14" t="s">
        <v>4026</v>
      </c>
      <c r="D707" s="16">
        <v>45964</v>
      </c>
      <c r="E707" s="16"/>
      <c r="F707" s="14" t="s">
        <v>4027</v>
      </c>
      <c r="G707" s="14" t="s">
        <v>3609</v>
      </c>
      <c r="H707" s="14" t="s">
        <v>3608</v>
      </c>
      <c r="I707" s="15">
        <v>260</v>
      </c>
      <c r="J707" s="77"/>
      <c r="K707" s="92"/>
    </row>
    <row r="708" spans="1:11" ht="30" x14ac:dyDescent="0.25">
      <c r="A708" s="14" t="s">
        <v>2997</v>
      </c>
      <c r="B708" s="14" t="s">
        <v>4454</v>
      </c>
      <c r="C708" s="14" t="s">
        <v>4028</v>
      </c>
      <c r="D708" s="16">
        <v>45966</v>
      </c>
      <c r="E708" s="16"/>
      <c r="F708" s="14" t="s">
        <v>4029</v>
      </c>
      <c r="G708" s="14" t="s">
        <v>3780</v>
      </c>
      <c r="H708" s="14" t="s">
        <v>3779</v>
      </c>
      <c r="I708" s="15">
        <v>75</v>
      </c>
      <c r="J708" s="77"/>
      <c r="K708" s="92"/>
    </row>
    <row r="709" spans="1:11" ht="30" x14ac:dyDescent="0.25">
      <c r="A709" s="14" t="s">
        <v>2997</v>
      </c>
      <c r="B709" s="14" t="s">
        <v>4091</v>
      </c>
      <c r="C709" s="14" t="s">
        <v>4030</v>
      </c>
      <c r="D709" s="16">
        <v>45967</v>
      </c>
      <c r="E709" s="16"/>
      <c r="F709" s="14" t="s">
        <v>4031</v>
      </c>
      <c r="G709" s="14" t="s">
        <v>4033</v>
      </c>
      <c r="H709" s="14" t="s">
        <v>4032</v>
      </c>
      <c r="I709" s="15">
        <v>300</v>
      </c>
      <c r="J709" s="77"/>
      <c r="K709" s="92"/>
    </row>
    <row r="710" spans="1:11" ht="20" x14ac:dyDescent="0.25">
      <c r="A710" s="14" t="s">
        <v>2997</v>
      </c>
      <c r="B710" s="14" t="s">
        <v>4455</v>
      </c>
      <c r="C710" s="14" t="s">
        <v>4034</v>
      </c>
      <c r="D710" s="16">
        <v>45980</v>
      </c>
      <c r="E710" s="16"/>
      <c r="F710" s="14" t="s">
        <v>3017</v>
      </c>
      <c r="G710" s="14" t="s">
        <v>3019</v>
      </c>
      <c r="H710" s="14" t="s">
        <v>3018</v>
      </c>
      <c r="I710" s="15">
        <v>30.75</v>
      </c>
      <c r="J710" s="77"/>
      <c r="K710" s="92"/>
    </row>
    <row r="711" spans="1:11" ht="20" x14ac:dyDescent="0.25">
      <c r="A711" s="14" t="s">
        <v>2997</v>
      </c>
      <c r="B711" s="14" t="s">
        <v>4457</v>
      </c>
      <c r="C711" s="14" t="s">
        <v>4035</v>
      </c>
      <c r="D711" s="16">
        <v>45982</v>
      </c>
      <c r="E711" s="16"/>
      <c r="F711" s="14" t="s">
        <v>4036</v>
      </c>
      <c r="G711" s="14" t="s">
        <v>3148</v>
      </c>
      <c r="H711" s="14" t="s">
        <v>3149</v>
      </c>
      <c r="I711" s="15">
        <v>110</v>
      </c>
      <c r="J711" s="77"/>
      <c r="K711" s="92"/>
    </row>
    <row r="712" spans="1:11" ht="20" x14ac:dyDescent="0.25">
      <c r="A712" s="14" t="s">
        <v>2997</v>
      </c>
      <c r="B712" s="14" t="s">
        <v>4458</v>
      </c>
      <c r="C712" s="14" t="s">
        <v>4037</v>
      </c>
      <c r="D712" s="16">
        <v>45985</v>
      </c>
      <c r="E712" s="16"/>
      <c r="F712" s="14" t="s">
        <v>2998</v>
      </c>
      <c r="G712" s="14" t="s">
        <v>2999</v>
      </c>
      <c r="H712" s="14" t="s">
        <v>3000</v>
      </c>
      <c r="I712" s="15">
        <v>59.45</v>
      </c>
      <c r="J712" s="77"/>
      <c r="K712" s="92"/>
    </row>
    <row r="713" spans="1:11" ht="20" x14ac:dyDescent="0.25">
      <c r="A713" s="14" t="s">
        <v>2997</v>
      </c>
      <c r="B713" s="14" t="s">
        <v>4459</v>
      </c>
      <c r="C713" s="14" t="s">
        <v>4038</v>
      </c>
      <c r="D713" s="16">
        <v>45985</v>
      </c>
      <c r="E713" s="16"/>
      <c r="F713" s="14" t="s">
        <v>4039</v>
      </c>
      <c r="G713" s="14" t="s">
        <v>3291</v>
      </c>
      <c r="H713" s="14" t="s">
        <v>3292</v>
      </c>
      <c r="I713" s="15">
        <v>83</v>
      </c>
      <c r="J713" s="77"/>
      <c r="K713" s="92"/>
    </row>
    <row r="714" spans="1:11" ht="20" x14ac:dyDescent="0.25">
      <c r="A714" s="14" t="s">
        <v>2997</v>
      </c>
      <c r="B714" s="14" t="s">
        <v>4460</v>
      </c>
      <c r="C714" s="14" t="s">
        <v>4040</v>
      </c>
      <c r="D714" s="16">
        <v>45992</v>
      </c>
      <c r="E714" s="16"/>
      <c r="F714" s="14" t="s">
        <v>4041</v>
      </c>
      <c r="G714" s="14" t="s">
        <v>3461</v>
      </c>
      <c r="H714" s="14" t="s">
        <v>3460</v>
      </c>
      <c r="I714" s="15">
        <v>69</v>
      </c>
      <c r="J714" s="77"/>
      <c r="K714" s="92"/>
    </row>
    <row r="715" spans="1:11" ht="20" x14ac:dyDescent="0.25">
      <c r="A715" s="14" t="s">
        <v>2997</v>
      </c>
      <c r="B715" s="14" t="s">
        <v>4461</v>
      </c>
      <c r="C715" s="14" t="s">
        <v>4042</v>
      </c>
      <c r="D715" s="16">
        <v>46009</v>
      </c>
      <c r="E715" s="16"/>
      <c r="F715" s="14" t="s">
        <v>3017</v>
      </c>
      <c r="G715" s="14" t="s">
        <v>3019</v>
      </c>
      <c r="H715" s="14" t="s">
        <v>3018</v>
      </c>
      <c r="I715" s="15">
        <v>30.75</v>
      </c>
      <c r="J715" s="77"/>
      <c r="K715" s="92"/>
    </row>
    <row r="716" spans="1:11" ht="20" x14ac:dyDescent="0.25">
      <c r="A716" s="14" t="s">
        <v>2997</v>
      </c>
      <c r="B716" s="14" t="s">
        <v>4462</v>
      </c>
      <c r="C716" s="14" t="s">
        <v>4044</v>
      </c>
      <c r="D716" s="16">
        <v>46009</v>
      </c>
      <c r="E716" s="16"/>
      <c r="F716" s="14" t="s">
        <v>4043</v>
      </c>
      <c r="G716" s="14" t="s">
        <v>3217</v>
      </c>
      <c r="H716" s="14" t="s">
        <v>3946</v>
      </c>
      <c r="I716" s="15">
        <v>58.11</v>
      </c>
      <c r="J716" s="77"/>
      <c r="K716" s="92"/>
    </row>
    <row r="717" spans="1:11" ht="20" x14ac:dyDescent="0.25">
      <c r="A717" s="14" t="s">
        <v>2997</v>
      </c>
      <c r="B717" s="14" t="s">
        <v>4463</v>
      </c>
      <c r="C717" s="14" t="s">
        <v>4046</v>
      </c>
      <c r="D717" s="16">
        <v>46009</v>
      </c>
      <c r="E717" s="16"/>
      <c r="F717" s="14" t="s">
        <v>4045</v>
      </c>
      <c r="G717" s="14" t="s">
        <v>3217</v>
      </c>
      <c r="H717" s="14" t="s">
        <v>3946</v>
      </c>
      <c r="I717" s="15">
        <v>80.430000000000007</v>
      </c>
      <c r="J717" s="77"/>
      <c r="K717" s="92"/>
    </row>
    <row r="718" spans="1:11" ht="20" x14ac:dyDescent="0.25">
      <c r="A718" s="14" t="s">
        <v>2997</v>
      </c>
      <c r="B718" s="14" t="s">
        <v>4466</v>
      </c>
      <c r="C718" s="14" t="s">
        <v>3620</v>
      </c>
      <c r="D718" s="16">
        <v>46009</v>
      </c>
      <c r="E718" s="16"/>
      <c r="F718" s="14" t="s">
        <v>4047</v>
      </c>
      <c r="G718" s="14"/>
      <c r="H718" s="14" t="s">
        <v>4693</v>
      </c>
      <c r="I718" s="15">
        <v>30</v>
      </c>
      <c r="J718" s="77"/>
      <c r="K718" s="92"/>
    </row>
    <row r="719" spans="1:11" ht="20" x14ac:dyDescent="0.25">
      <c r="A719" s="14" t="s">
        <v>2997</v>
      </c>
      <c r="B719" s="14" t="s">
        <v>4464</v>
      </c>
      <c r="C719" s="14" t="s">
        <v>3621</v>
      </c>
      <c r="D719" s="16">
        <v>46009</v>
      </c>
      <c r="E719" s="16"/>
      <c r="F719" s="14" t="s">
        <v>4047</v>
      </c>
      <c r="G719" s="14"/>
      <c r="H719" s="14" t="s">
        <v>4776</v>
      </c>
      <c r="I719" s="15">
        <v>40</v>
      </c>
      <c r="J719" s="77"/>
      <c r="K719" s="92"/>
    </row>
    <row r="720" spans="1:11" ht="20" x14ac:dyDescent="0.25">
      <c r="A720" s="14" t="s">
        <v>2997</v>
      </c>
      <c r="B720" s="14" t="s">
        <v>4465</v>
      </c>
      <c r="C720" s="14" t="s">
        <v>4854</v>
      </c>
      <c r="D720" s="16">
        <v>46009</v>
      </c>
      <c r="E720" s="16"/>
      <c r="F720" s="14" t="s">
        <v>4048</v>
      </c>
      <c r="G720" s="14"/>
      <c r="H720" s="14" t="s">
        <v>4700</v>
      </c>
      <c r="I720" s="15">
        <v>57</v>
      </c>
      <c r="J720" s="77"/>
      <c r="K720" s="92"/>
    </row>
    <row r="721" spans="1:11" ht="20" x14ac:dyDescent="0.25">
      <c r="A721" s="14" t="s">
        <v>2997</v>
      </c>
      <c r="B721" s="14"/>
      <c r="C721" s="14"/>
      <c r="D721" s="16"/>
      <c r="E721" s="16"/>
      <c r="F721" s="14"/>
      <c r="G721" s="14"/>
      <c r="H721" s="14"/>
      <c r="I721" s="15"/>
      <c r="J721" s="77"/>
      <c r="K721" s="92"/>
    </row>
    <row r="722" spans="1:11" ht="20" x14ac:dyDescent="0.25">
      <c r="A722" s="14" t="s">
        <v>2997</v>
      </c>
      <c r="B722" s="14"/>
      <c r="C722" s="14"/>
      <c r="D722" s="16"/>
      <c r="E722" s="16"/>
      <c r="F722" s="14"/>
      <c r="G722" s="14"/>
      <c r="H722" s="14"/>
      <c r="I722" s="15"/>
      <c r="J722" s="77"/>
      <c r="K722" s="92"/>
    </row>
    <row r="723" spans="1:11" ht="20" x14ac:dyDescent="0.25">
      <c r="A723" s="14" t="s">
        <v>2997</v>
      </c>
      <c r="B723" s="14"/>
      <c r="C723" s="14"/>
      <c r="D723" s="16"/>
      <c r="E723" s="16"/>
      <c r="F723" s="14"/>
      <c r="G723" s="14"/>
      <c r="H723" s="14"/>
      <c r="I723" s="15"/>
      <c r="J723" s="77"/>
      <c r="K723" s="92"/>
    </row>
    <row r="724" spans="1:11" ht="20" x14ac:dyDescent="0.25">
      <c r="A724" s="14" t="s">
        <v>2997</v>
      </c>
      <c r="B724" s="14"/>
      <c r="C724" s="14"/>
      <c r="D724" s="16"/>
      <c r="E724" s="16"/>
      <c r="F724" s="14"/>
      <c r="G724" s="14"/>
      <c r="H724" s="14"/>
      <c r="I724" s="15"/>
      <c r="J724" s="77"/>
      <c r="K724" s="92"/>
    </row>
    <row r="725" spans="1:11" ht="20" x14ac:dyDescent="0.25">
      <c r="A725" s="14" t="s">
        <v>2997</v>
      </c>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ht="12.5" x14ac:dyDescent="0.25">
      <c r="A4224" s="14"/>
      <c r="B4224" s="14"/>
      <c r="C4224" s="14"/>
      <c r="D4224" s="16"/>
      <c r="E4224" s="16"/>
      <c r="F4224" s="14"/>
      <c r="G4224" s="14"/>
      <c r="H4224" s="14"/>
      <c r="I4224" s="15"/>
      <c r="J4224" s="77"/>
      <c r="K4224" s="92"/>
    </row>
    <row r="4225" spans="1:11" ht="12.5" x14ac:dyDescent="0.25">
      <c r="A4225" s="14"/>
      <c r="B4225" s="14"/>
      <c r="C4225" s="14"/>
      <c r="D4225" s="16"/>
      <c r="E4225" s="16"/>
      <c r="F4225" s="14"/>
      <c r="G4225" s="14"/>
      <c r="H4225" s="14"/>
      <c r="I4225" s="15"/>
      <c r="J4225" s="77"/>
      <c r="K4225" s="92"/>
    </row>
    <row r="4226" spans="1:11" ht="12.5" x14ac:dyDescent="0.25">
      <c r="A4226" s="14"/>
      <c r="B4226" s="14"/>
      <c r="C4226" s="14"/>
      <c r="D4226" s="16"/>
      <c r="E4226" s="16"/>
      <c r="F4226" s="14"/>
      <c r="G4226" s="14"/>
      <c r="H4226" s="14"/>
      <c r="I4226" s="15"/>
      <c r="J4226" s="77"/>
      <c r="K4226" s="92"/>
    </row>
    <row r="4227" spans="1:11" ht="12.5" x14ac:dyDescent="0.25">
      <c r="A4227" s="14"/>
      <c r="B4227" s="14"/>
      <c r="C4227" s="14"/>
      <c r="D4227" s="16"/>
      <c r="E4227" s="16"/>
      <c r="F4227" s="14"/>
      <c r="G4227" s="14"/>
      <c r="H4227" s="14"/>
      <c r="I4227" s="15"/>
      <c r="J4227" s="77"/>
      <c r="K4227" s="92"/>
    </row>
    <row r="4228" spans="1:11" ht="12.5" x14ac:dyDescent="0.25">
      <c r="A4228" s="14"/>
      <c r="B4228" s="14"/>
      <c r="C4228" s="14"/>
      <c r="D4228" s="16"/>
      <c r="E4228" s="16"/>
      <c r="F4228" s="14"/>
      <c r="G4228" s="14"/>
      <c r="H4228" s="14"/>
      <c r="I4228" s="15"/>
      <c r="J4228" s="77"/>
      <c r="K4228" s="92"/>
    </row>
    <row r="4229" spans="1:11" ht="12.5" x14ac:dyDescent="0.25">
      <c r="A4229" s="14"/>
      <c r="B4229" s="14"/>
      <c r="C4229" s="14"/>
      <c r="D4229" s="16"/>
      <c r="E4229" s="16"/>
      <c r="F4229" s="14"/>
      <c r="G4229" s="14"/>
      <c r="H4229" s="14"/>
      <c r="I4229" s="15"/>
      <c r="J4229" s="77"/>
      <c r="K4229" s="92"/>
    </row>
    <row r="4230" spans="1:11" ht="12.5" x14ac:dyDescent="0.25">
      <c r="A4230" s="14"/>
      <c r="B4230" s="14"/>
      <c r="C4230" s="14"/>
      <c r="D4230" s="16"/>
      <c r="E4230" s="16"/>
      <c r="F4230" s="14"/>
      <c r="G4230" s="14"/>
      <c r="H4230" s="14"/>
      <c r="I4230" s="15"/>
      <c r="J4230" s="77"/>
      <c r="K4230" s="92"/>
    </row>
    <row r="4231" spans="1:11" ht="12.5" x14ac:dyDescent="0.25">
      <c r="A4231" s="14"/>
      <c r="B4231" s="14"/>
      <c r="C4231" s="14"/>
      <c r="D4231" s="16"/>
      <c r="E4231" s="16"/>
      <c r="F4231" s="14"/>
      <c r="G4231" s="14"/>
      <c r="H4231" s="14"/>
      <c r="I4231" s="15"/>
      <c r="J4231" s="77"/>
      <c r="K4231" s="92"/>
    </row>
    <row r="4232" spans="1:11" ht="12.5" x14ac:dyDescent="0.25">
      <c r="A4232" s="14"/>
      <c r="B4232" s="14"/>
      <c r="C4232" s="14"/>
      <c r="D4232" s="16"/>
      <c r="E4232" s="16"/>
      <c r="F4232" s="14"/>
      <c r="G4232" s="14"/>
      <c r="H4232" s="14"/>
      <c r="I4232" s="15"/>
      <c r="J4232" s="77"/>
      <c r="K4232" s="92"/>
    </row>
    <row r="4233" spans="1:11" ht="12.5" x14ac:dyDescent="0.25">
      <c r="A4233" s="14"/>
      <c r="B4233" s="14"/>
      <c r="C4233" s="14"/>
      <c r="D4233" s="16"/>
      <c r="E4233" s="16"/>
      <c r="F4233" s="14"/>
      <c r="G4233" s="14"/>
      <c r="H4233" s="14"/>
      <c r="I4233" s="15"/>
      <c r="J4233" s="77"/>
      <c r="K4233" s="92"/>
    </row>
    <row r="4234" spans="1:11" ht="12.5" x14ac:dyDescent="0.25">
      <c r="A4234" s="14"/>
      <c r="B4234" s="14"/>
      <c r="C4234" s="14"/>
      <c r="D4234" s="16"/>
      <c r="E4234" s="16"/>
      <c r="F4234" s="14"/>
      <c r="G4234" s="14"/>
      <c r="H4234" s="14"/>
      <c r="I4234" s="15"/>
      <c r="J4234" s="77"/>
      <c r="K4234" s="92"/>
    </row>
    <row r="4235" spans="1:11" ht="12.5" x14ac:dyDescent="0.25">
      <c r="A4235" s="14"/>
      <c r="B4235" s="14"/>
      <c r="C4235" s="14"/>
      <c r="D4235" s="16"/>
      <c r="E4235" s="16"/>
      <c r="F4235" s="14"/>
      <c r="G4235" s="14"/>
      <c r="H4235" s="14"/>
      <c r="I4235" s="15"/>
      <c r="J4235" s="77"/>
      <c r="K4235" s="92"/>
    </row>
    <row r="4236" spans="1:11" ht="12.5" x14ac:dyDescent="0.25">
      <c r="A4236" s="14"/>
      <c r="B4236" s="14"/>
      <c r="C4236" s="14"/>
      <c r="D4236" s="16"/>
      <c r="E4236" s="16"/>
      <c r="F4236" s="14"/>
      <c r="G4236" s="14"/>
      <c r="H4236" s="14"/>
      <c r="I4236" s="15"/>
      <c r="J4236" s="77"/>
      <c r="K4236" s="92"/>
    </row>
    <row r="4237" spans="1:11" ht="12.5" x14ac:dyDescent="0.25">
      <c r="A4237" s="14"/>
      <c r="B4237" s="14"/>
      <c r="C4237" s="14"/>
      <c r="D4237" s="16"/>
      <c r="E4237" s="16"/>
      <c r="F4237" s="14"/>
      <c r="G4237" s="14"/>
      <c r="H4237" s="14"/>
      <c r="I4237" s="15"/>
      <c r="J4237" s="77"/>
      <c r="K4237" s="92"/>
    </row>
    <row r="4238" spans="1:11" ht="12.5" x14ac:dyDescent="0.25">
      <c r="A4238" s="14"/>
      <c r="B4238" s="14"/>
      <c r="C4238" s="14"/>
      <c r="D4238" s="16"/>
      <c r="E4238" s="16"/>
      <c r="F4238" s="14"/>
      <c r="G4238" s="14"/>
      <c r="H4238" s="14"/>
      <c r="I4238" s="15"/>
      <c r="J4238" s="77"/>
      <c r="K4238" s="92"/>
    </row>
    <row r="4239" spans="1:11" ht="12.5" x14ac:dyDescent="0.25">
      <c r="A4239" s="14"/>
      <c r="B4239" s="14"/>
      <c r="C4239" s="14"/>
      <c r="D4239" s="16"/>
      <c r="E4239" s="16"/>
      <c r="F4239" s="14"/>
      <c r="G4239" s="14"/>
      <c r="H4239" s="14"/>
      <c r="I4239" s="15"/>
      <c r="J4239" s="77"/>
      <c r="K4239" s="92"/>
    </row>
    <row r="4240" spans="1:11" ht="12.5" x14ac:dyDescent="0.25">
      <c r="A4240" s="14"/>
      <c r="B4240" s="14"/>
      <c r="C4240" s="14"/>
      <c r="D4240" s="16"/>
      <c r="E4240" s="16"/>
      <c r="F4240" s="14"/>
      <c r="G4240" s="14"/>
      <c r="H4240" s="14"/>
      <c r="I4240" s="15"/>
      <c r="J4240" s="77"/>
      <c r="K4240" s="92"/>
    </row>
    <row r="4241" spans="1:11" ht="12.5" x14ac:dyDescent="0.25">
      <c r="A4241" s="14"/>
      <c r="B4241" s="14"/>
      <c r="C4241" s="14"/>
      <c r="D4241" s="16"/>
      <c r="E4241" s="16"/>
      <c r="F4241" s="14"/>
      <c r="G4241" s="14"/>
      <c r="H4241" s="14"/>
      <c r="I4241" s="15"/>
      <c r="J4241" s="77"/>
      <c r="K4241" s="92"/>
    </row>
    <row r="4242" spans="1:11" ht="12.5" x14ac:dyDescent="0.25">
      <c r="A4242" s="14"/>
      <c r="B4242" s="14"/>
      <c r="C4242" s="14"/>
      <c r="D4242" s="16"/>
      <c r="E4242" s="16"/>
      <c r="F4242" s="14"/>
      <c r="G4242" s="14"/>
      <c r="H4242" s="14"/>
      <c r="I4242" s="15"/>
      <c r="J4242" s="77"/>
      <c r="K4242" s="92"/>
    </row>
    <row r="4243" spans="1:11" ht="12.5" x14ac:dyDescent="0.25">
      <c r="A4243" s="14"/>
      <c r="B4243" s="14"/>
      <c r="C4243" s="14"/>
      <c r="D4243" s="16"/>
      <c r="E4243" s="16"/>
      <c r="F4243" s="14"/>
      <c r="G4243" s="14"/>
      <c r="H4243" s="14"/>
      <c r="I4243" s="15"/>
      <c r="J4243" s="77"/>
      <c r="K4243" s="92"/>
    </row>
    <row r="4244" spans="1:11" ht="12.5" x14ac:dyDescent="0.25">
      <c r="A4244" s="14"/>
      <c r="B4244" s="14"/>
      <c r="C4244" s="14"/>
      <c r="D4244" s="16"/>
      <c r="E4244" s="16"/>
      <c r="F4244" s="14"/>
      <c r="G4244" s="14"/>
      <c r="H4244" s="14"/>
      <c r="I4244" s="15"/>
      <c r="J4244" s="77"/>
      <c r="K4244" s="92"/>
    </row>
    <row r="4245" spans="1:11" ht="12.5" x14ac:dyDescent="0.25">
      <c r="A4245" s="14"/>
      <c r="B4245" s="14"/>
      <c r="C4245" s="14"/>
      <c r="D4245" s="16"/>
      <c r="E4245" s="16"/>
      <c r="F4245" s="14"/>
      <c r="G4245" s="14"/>
      <c r="H4245" s="14"/>
      <c r="I4245" s="15"/>
      <c r="J4245" s="77"/>
      <c r="K4245" s="92"/>
    </row>
    <row r="4246" spans="1:11" ht="12.5" x14ac:dyDescent="0.25">
      <c r="A4246" s="14"/>
      <c r="B4246" s="14"/>
      <c r="C4246" s="14"/>
      <c r="D4246" s="16"/>
      <c r="E4246" s="16"/>
      <c r="F4246" s="14"/>
      <c r="G4246" s="14"/>
      <c r="H4246" s="14"/>
      <c r="I4246" s="15"/>
      <c r="J4246" s="77"/>
      <c r="K4246" s="92"/>
    </row>
    <row r="4247" spans="1:11" ht="12.5" x14ac:dyDescent="0.25">
      <c r="A4247" s="14"/>
      <c r="B4247" s="14"/>
      <c r="C4247" s="14"/>
      <c r="D4247" s="16"/>
      <c r="E4247" s="16"/>
      <c r="F4247" s="14"/>
      <c r="G4247" s="14"/>
      <c r="H4247" s="14"/>
      <c r="I4247" s="15"/>
      <c r="J4247" s="77"/>
      <c r="K4247" s="92"/>
    </row>
    <row r="4248" spans="1:11" ht="12.5" x14ac:dyDescent="0.25">
      <c r="A4248" s="14"/>
      <c r="B4248" s="14"/>
      <c r="C4248" s="14"/>
      <c r="D4248" s="16"/>
      <c r="E4248" s="16"/>
      <c r="F4248" s="14"/>
      <c r="G4248" s="14"/>
      <c r="H4248" s="14"/>
      <c r="I4248" s="15"/>
      <c r="J4248" s="77"/>
      <c r="K4248" s="92"/>
    </row>
    <row r="4249" spans="1:11" ht="12.5" x14ac:dyDescent="0.25">
      <c r="A4249" s="14"/>
      <c r="B4249" s="14"/>
      <c r="C4249" s="14"/>
      <c r="D4249" s="16"/>
      <c r="E4249" s="16"/>
      <c r="F4249" s="14"/>
      <c r="G4249" s="14"/>
      <c r="H4249" s="14"/>
      <c r="I4249" s="15"/>
      <c r="J4249" s="77"/>
      <c r="K4249" s="92"/>
    </row>
    <row r="4250" spans="1:11" ht="12.5" x14ac:dyDescent="0.25">
      <c r="A4250" s="14"/>
      <c r="B4250" s="14"/>
      <c r="C4250" s="14"/>
      <c r="D4250" s="16"/>
      <c r="E4250" s="16"/>
      <c r="F4250" s="14"/>
      <c r="G4250" s="14"/>
      <c r="H4250" s="14"/>
      <c r="I4250" s="15"/>
      <c r="J4250" s="77"/>
      <c r="K4250" s="92"/>
    </row>
    <row r="4251" spans="1:11" ht="12.5" x14ac:dyDescent="0.25">
      <c r="A4251" s="14"/>
      <c r="B4251" s="14"/>
      <c r="C4251" s="14"/>
      <c r="D4251" s="16"/>
      <c r="E4251" s="16"/>
      <c r="F4251" s="14"/>
      <c r="G4251" s="14"/>
      <c r="H4251" s="14"/>
      <c r="I4251" s="15"/>
      <c r="J4251" s="77"/>
      <c r="K4251" s="92"/>
    </row>
    <row r="4252" spans="1:11" ht="12.5" x14ac:dyDescent="0.25">
      <c r="A4252" s="14"/>
      <c r="B4252" s="14"/>
      <c r="C4252" s="14"/>
      <c r="D4252" s="16"/>
      <c r="E4252" s="16"/>
      <c r="F4252" s="14"/>
      <c r="G4252" s="14"/>
      <c r="H4252" s="14"/>
      <c r="I4252" s="15"/>
      <c r="J4252" s="77"/>
      <c r="K4252" s="92"/>
    </row>
    <row r="4253" spans="1:11" ht="12.5" x14ac:dyDescent="0.25">
      <c r="A4253" s="14"/>
      <c r="B4253" s="14"/>
      <c r="C4253" s="14"/>
      <c r="D4253" s="16"/>
      <c r="E4253" s="16"/>
      <c r="F4253" s="14"/>
      <c r="G4253" s="14"/>
      <c r="H4253" s="14"/>
      <c r="I4253" s="15"/>
      <c r="J4253" s="77"/>
      <c r="K4253" s="92"/>
    </row>
    <row r="4254" spans="1:11" ht="12.5" x14ac:dyDescent="0.25">
      <c r="A4254" s="14"/>
      <c r="B4254" s="14"/>
      <c r="C4254" s="14"/>
      <c r="D4254" s="16"/>
      <c r="E4254" s="16"/>
      <c r="F4254" s="14"/>
      <c r="G4254" s="14"/>
      <c r="H4254" s="14"/>
      <c r="I4254" s="15"/>
      <c r="J4254" s="77"/>
      <c r="K4254" s="92"/>
    </row>
    <row r="4255" spans="1:11" ht="12.5" x14ac:dyDescent="0.25">
      <c r="A4255" s="14"/>
      <c r="B4255" s="14"/>
      <c r="C4255" s="14"/>
      <c r="D4255" s="16"/>
      <c r="E4255" s="16"/>
      <c r="F4255" s="14"/>
      <c r="G4255" s="14"/>
      <c r="H4255" s="14"/>
      <c r="I4255" s="15"/>
      <c r="J4255" s="77"/>
      <c r="K4255" s="92"/>
    </row>
    <row r="4256" spans="1:11" ht="12.5" x14ac:dyDescent="0.25">
      <c r="A4256" s="14"/>
      <c r="B4256" s="14"/>
      <c r="C4256" s="14"/>
      <c r="D4256" s="16"/>
      <c r="E4256" s="16"/>
      <c r="F4256" s="14"/>
      <c r="G4256" s="14"/>
      <c r="H4256" s="14"/>
      <c r="I4256" s="15"/>
      <c r="J4256" s="77"/>
      <c r="K4256" s="92"/>
    </row>
    <row r="4257" spans="1:11" ht="12.5" x14ac:dyDescent="0.25">
      <c r="A4257" s="14"/>
      <c r="B4257" s="14"/>
      <c r="C4257" s="14"/>
      <c r="D4257" s="16"/>
      <c r="E4257" s="16"/>
      <c r="F4257" s="14"/>
      <c r="G4257" s="14"/>
      <c r="H4257" s="14"/>
      <c r="I4257" s="15"/>
      <c r="J4257" s="77"/>
      <c r="K4257" s="92"/>
    </row>
    <row r="4258" spans="1:11" ht="12.5" x14ac:dyDescent="0.25">
      <c r="A4258" s="14"/>
      <c r="B4258" s="14"/>
      <c r="C4258" s="14"/>
      <c r="D4258" s="16"/>
      <c r="E4258" s="16"/>
      <c r="F4258" s="14"/>
      <c r="G4258" s="14"/>
      <c r="H4258" s="14"/>
      <c r="I4258" s="15"/>
      <c r="J4258" s="77"/>
      <c r="K4258" s="92"/>
    </row>
    <row r="4259" spans="1:11" ht="12.5" x14ac:dyDescent="0.25">
      <c r="A4259" s="14"/>
      <c r="B4259" s="14"/>
      <c r="C4259" s="14"/>
      <c r="D4259" s="16"/>
      <c r="E4259" s="16"/>
      <c r="F4259" s="14"/>
      <c r="G4259" s="14"/>
      <c r="H4259" s="14"/>
      <c r="I4259" s="15"/>
      <c r="J4259" s="77"/>
      <c r="K4259" s="92"/>
    </row>
    <row r="4260" spans="1:11" ht="12.5" x14ac:dyDescent="0.25">
      <c r="A4260" s="14"/>
      <c r="B4260" s="14"/>
      <c r="C4260" s="14"/>
      <c r="D4260" s="16"/>
      <c r="E4260" s="16"/>
      <c r="F4260" s="14"/>
      <c r="G4260" s="14"/>
      <c r="H4260" s="14"/>
      <c r="I4260" s="15"/>
      <c r="J4260" s="77"/>
      <c r="K4260" s="92"/>
    </row>
    <row r="4261" spans="1:11" ht="12.5" x14ac:dyDescent="0.25">
      <c r="A4261" s="14"/>
      <c r="B4261" s="14"/>
      <c r="C4261" s="14"/>
      <c r="D4261" s="16"/>
      <c r="E4261" s="16"/>
      <c r="F4261" s="14"/>
      <c r="G4261" s="14"/>
      <c r="H4261" s="14"/>
      <c r="I4261" s="15"/>
      <c r="J4261" s="77"/>
      <c r="K4261" s="92"/>
    </row>
    <row r="4262" spans="1:11" ht="12.5" x14ac:dyDescent="0.25">
      <c r="A4262" s="14"/>
      <c r="B4262" s="14"/>
      <c r="C4262" s="14"/>
      <c r="D4262" s="16"/>
      <c r="E4262" s="16"/>
      <c r="F4262" s="14"/>
      <c r="G4262" s="14"/>
      <c r="H4262" s="14"/>
      <c r="I4262" s="15"/>
      <c r="J4262" s="77"/>
      <c r="K4262" s="92"/>
    </row>
    <row r="4263" spans="1:11" ht="12.5" x14ac:dyDescent="0.25">
      <c r="A4263" s="14"/>
      <c r="B4263" s="14"/>
      <c r="C4263" s="14"/>
      <c r="D4263" s="16"/>
      <c r="E4263" s="16"/>
      <c r="F4263" s="14"/>
      <c r="G4263" s="14"/>
      <c r="H4263" s="14"/>
      <c r="I4263" s="15"/>
      <c r="J4263" s="77"/>
      <c r="K4263" s="92"/>
    </row>
    <row r="4264" spans="1:11" ht="12.5" x14ac:dyDescent="0.25">
      <c r="A4264" s="14"/>
      <c r="B4264" s="14"/>
      <c r="C4264" s="14"/>
      <c r="D4264" s="16"/>
      <c r="E4264" s="16"/>
      <c r="F4264" s="14"/>
      <c r="G4264" s="14"/>
      <c r="H4264" s="14"/>
      <c r="I4264" s="15"/>
      <c r="J4264" s="77"/>
      <c r="K4264" s="92"/>
    </row>
    <row r="4265" spans="1:11" ht="12.5" x14ac:dyDescent="0.25">
      <c r="A4265" s="14"/>
      <c r="B4265" s="14"/>
      <c r="C4265" s="14"/>
      <c r="D4265" s="16"/>
      <c r="E4265" s="16"/>
      <c r="F4265" s="14"/>
      <c r="G4265" s="14"/>
      <c r="H4265" s="14"/>
      <c r="I4265" s="15"/>
      <c r="J4265" s="77"/>
      <c r="K4265" s="92"/>
    </row>
    <row r="4266" spans="1:11" ht="12.5" x14ac:dyDescent="0.25">
      <c r="A4266" s="14"/>
      <c r="B4266" s="14"/>
      <c r="C4266" s="14"/>
      <c r="D4266" s="16"/>
      <c r="E4266" s="16"/>
      <c r="F4266" s="14"/>
      <c r="G4266" s="14"/>
      <c r="H4266" s="14"/>
      <c r="I4266" s="15"/>
      <c r="J4266" s="77"/>
      <c r="K4266" s="92"/>
    </row>
    <row r="4267" spans="1:11" ht="12.5" x14ac:dyDescent="0.25">
      <c r="A4267" s="14"/>
      <c r="B4267" s="14"/>
      <c r="C4267" s="14"/>
      <c r="D4267" s="16"/>
      <c r="E4267" s="16"/>
      <c r="F4267" s="14"/>
      <c r="G4267" s="14"/>
      <c r="H4267" s="14"/>
      <c r="I4267" s="15"/>
      <c r="J4267" s="77"/>
      <c r="K4267" s="92"/>
    </row>
    <row r="4268" spans="1:11" ht="12.5" x14ac:dyDescent="0.25">
      <c r="A4268" s="14"/>
      <c r="B4268" s="14"/>
      <c r="C4268" s="14"/>
      <c r="D4268" s="16"/>
      <c r="E4268" s="16"/>
      <c r="F4268" s="14"/>
      <c r="G4268" s="14"/>
      <c r="H4268" s="14"/>
      <c r="I4268" s="15"/>
      <c r="J4268" s="77"/>
      <c r="K4268" s="92"/>
    </row>
    <row r="4269" spans="1:11" ht="12.5" x14ac:dyDescent="0.25">
      <c r="A4269" s="14"/>
      <c r="B4269" s="14"/>
      <c r="C4269" s="14"/>
      <c r="D4269" s="16"/>
      <c r="E4269" s="16"/>
      <c r="F4269" s="14"/>
      <c r="G4269" s="14"/>
      <c r="H4269" s="14"/>
      <c r="I4269" s="15"/>
      <c r="J4269" s="77"/>
      <c r="K4269" s="92"/>
    </row>
    <row r="4270" spans="1:11" ht="12.5" x14ac:dyDescent="0.25">
      <c r="A4270" s="14"/>
      <c r="B4270" s="14"/>
      <c r="C4270" s="14"/>
      <c r="D4270" s="16"/>
      <c r="E4270" s="16"/>
      <c r="F4270" s="14"/>
      <c r="G4270" s="14"/>
      <c r="H4270" s="14"/>
      <c r="I4270" s="15"/>
      <c r="J4270" s="77"/>
      <c r="K4270" s="92"/>
    </row>
    <row r="4271" spans="1:11" ht="12.5" x14ac:dyDescent="0.25">
      <c r="A4271" s="14"/>
      <c r="B4271" s="14"/>
      <c r="C4271" s="14"/>
      <c r="D4271" s="16"/>
      <c r="E4271" s="16"/>
      <c r="F4271" s="14"/>
      <c r="G4271" s="14"/>
      <c r="H4271" s="14"/>
      <c r="I4271" s="15"/>
      <c r="J4271" s="77"/>
      <c r="K4271" s="92"/>
    </row>
    <row r="4272" spans="1:11" ht="12.5" x14ac:dyDescent="0.25">
      <c r="A4272" s="14"/>
      <c r="B4272" s="14"/>
      <c r="C4272" s="14"/>
      <c r="D4272" s="16"/>
      <c r="E4272" s="16"/>
      <c r="F4272" s="14"/>
      <c r="G4272" s="14"/>
      <c r="H4272" s="14"/>
      <c r="I4272" s="15"/>
      <c r="J4272" s="77"/>
      <c r="K4272" s="92"/>
    </row>
    <row r="4273" spans="1:11" ht="12.5" x14ac:dyDescent="0.25">
      <c r="A4273" s="14"/>
      <c r="B4273" s="14"/>
      <c r="C4273" s="14"/>
      <c r="D4273" s="16"/>
      <c r="E4273" s="16"/>
      <c r="F4273" s="14"/>
      <c r="G4273" s="14"/>
      <c r="H4273" s="14"/>
      <c r="I4273" s="15"/>
      <c r="J4273" s="77"/>
      <c r="K4273" s="92"/>
    </row>
    <row r="4274" spans="1:11" ht="12.5" x14ac:dyDescent="0.25">
      <c r="A4274" s="14"/>
      <c r="B4274" s="14"/>
      <c r="C4274" s="14"/>
      <c r="D4274" s="16"/>
      <c r="E4274" s="16"/>
      <c r="F4274" s="14"/>
      <c r="G4274" s="14"/>
      <c r="H4274" s="14"/>
      <c r="I4274" s="15"/>
      <c r="J4274" s="77"/>
      <c r="K4274" s="92"/>
    </row>
    <row r="4275" spans="1:11" ht="12.5" x14ac:dyDescent="0.25">
      <c r="A4275" s="14"/>
      <c r="B4275" s="14"/>
      <c r="C4275" s="14"/>
      <c r="D4275" s="16"/>
      <c r="E4275" s="16"/>
      <c r="F4275" s="14"/>
      <c r="G4275" s="14"/>
      <c r="H4275" s="14"/>
      <c r="I4275" s="15"/>
      <c r="J4275" s="77"/>
      <c r="K4275" s="92"/>
    </row>
    <row r="4276" spans="1:11" ht="12.5" x14ac:dyDescent="0.25">
      <c r="A4276" s="14"/>
      <c r="B4276" s="14"/>
      <c r="C4276" s="14"/>
      <c r="D4276" s="16"/>
      <c r="E4276" s="16"/>
      <c r="F4276" s="14"/>
      <c r="G4276" s="14"/>
      <c r="H4276" s="14"/>
      <c r="I4276" s="15"/>
      <c r="J4276" s="77"/>
      <c r="K4276" s="92"/>
    </row>
    <row r="4277" spans="1:11" ht="12.5" x14ac:dyDescent="0.25">
      <c r="A4277" s="14"/>
      <c r="B4277" s="14"/>
      <c r="C4277" s="14"/>
      <c r="D4277" s="16"/>
      <c r="E4277" s="16"/>
      <c r="F4277" s="14"/>
      <c r="G4277" s="14"/>
      <c r="H4277" s="14"/>
      <c r="I4277" s="15"/>
      <c r="J4277" s="77"/>
      <c r="K4277" s="92"/>
    </row>
    <row r="4278" spans="1:11" ht="12.5" x14ac:dyDescent="0.25">
      <c r="A4278" s="14"/>
      <c r="B4278" s="14"/>
      <c r="C4278" s="14"/>
      <c r="D4278" s="16"/>
      <c r="E4278" s="16"/>
      <c r="F4278" s="14"/>
      <c r="G4278" s="14"/>
      <c r="H4278" s="14"/>
      <c r="I4278" s="15"/>
      <c r="J4278" s="77"/>
      <c r="K4278" s="92"/>
    </row>
    <row r="4279" spans="1:11" ht="12.5" x14ac:dyDescent="0.25">
      <c r="A4279" s="14"/>
      <c r="B4279" s="14"/>
      <c r="C4279" s="14"/>
      <c r="D4279" s="16"/>
      <c r="E4279" s="16"/>
      <c r="F4279" s="14"/>
      <c r="G4279" s="14"/>
      <c r="H4279" s="14"/>
      <c r="I4279" s="15"/>
      <c r="J4279" s="77"/>
      <c r="K4279" s="92"/>
    </row>
    <row r="4280" spans="1:11" ht="12.5" x14ac:dyDescent="0.25">
      <c r="A4280" s="14"/>
      <c r="B4280" s="14"/>
      <c r="C4280" s="14"/>
      <c r="D4280" s="16"/>
      <c r="E4280" s="16"/>
      <c r="F4280" s="14"/>
      <c r="G4280" s="14"/>
      <c r="H4280" s="14"/>
      <c r="I4280" s="15"/>
      <c r="J4280" s="77"/>
      <c r="K4280" s="92"/>
    </row>
    <row r="4281" spans="1:11" ht="12.5" x14ac:dyDescent="0.25">
      <c r="A4281" s="14"/>
      <c r="B4281" s="14"/>
      <c r="C4281" s="14"/>
      <c r="D4281" s="16"/>
      <c r="E4281" s="16"/>
      <c r="F4281" s="14"/>
      <c r="G4281" s="14"/>
      <c r="H4281" s="14"/>
      <c r="I4281" s="15"/>
      <c r="J4281" s="77"/>
      <c r="K4281" s="92"/>
    </row>
    <row r="4282" spans="1:11" ht="12.5" x14ac:dyDescent="0.25">
      <c r="A4282" s="14"/>
      <c r="B4282" s="14"/>
      <c r="C4282" s="14"/>
      <c r="D4282" s="16"/>
      <c r="E4282" s="16"/>
      <c r="F4282" s="14"/>
      <c r="G4282" s="14"/>
      <c r="H4282" s="14"/>
      <c r="I4282" s="15"/>
      <c r="J4282" s="77"/>
      <c r="K4282" s="92"/>
    </row>
    <row r="4283" spans="1:11" ht="12.5" x14ac:dyDescent="0.25">
      <c r="A4283" s="14"/>
      <c r="B4283" s="14"/>
      <c r="C4283" s="14"/>
      <c r="D4283" s="16"/>
      <c r="E4283" s="16"/>
      <c r="F4283" s="14"/>
      <c r="G4283" s="14"/>
      <c r="H4283" s="14"/>
      <c r="I4283" s="15"/>
      <c r="J4283" s="77"/>
      <c r="K4283" s="92"/>
    </row>
    <row r="4284" spans="1:11" ht="12.5" x14ac:dyDescent="0.25">
      <c r="A4284" s="14"/>
      <c r="B4284" s="14"/>
      <c r="C4284" s="14"/>
      <c r="D4284" s="16"/>
      <c r="E4284" s="16"/>
      <c r="F4284" s="14"/>
      <c r="G4284" s="14"/>
      <c r="H4284" s="14"/>
      <c r="I4284" s="15"/>
      <c r="J4284" s="77"/>
      <c r="K4284" s="92"/>
    </row>
    <row r="4285" spans="1:11" ht="12.5" x14ac:dyDescent="0.25">
      <c r="A4285" s="14"/>
      <c r="B4285" s="14"/>
      <c r="C4285" s="14"/>
      <c r="D4285" s="16"/>
      <c r="E4285" s="16"/>
      <c r="F4285" s="14"/>
      <c r="G4285" s="14"/>
      <c r="H4285" s="14"/>
      <c r="I4285" s="15"/>
      <c r="J4285" s="77"/>
      <c r="K4285" s="92"/>
    </row>
    <row r="4286" spans="1:11" ht="12.5" x14ac:dyDescent="0.25">
      <c r="A4286" s="14"/>
      <c r="B4286" s="14"/>
      <c r="C4286" s="14"/>
      <c r="D4286" s="16"/>
      <c r="E4286" s="16"/>
      <c r="F4286" s="14"/>
      <c r="G4286" s="14"/>
      <c r="H4286" s="14"/>
      <c r="I4286" s="15"/>
      <c r="J4286" s="77"/>
      <c r="K4286" s="92"/>
    </row>
    <row r="4287" spans="1:11" ht="12.5" x14ac:dyDescent="0.25">
      <c r="A4287" s="14"/>
      <c r="B4287" s="14"/>
      <c r="C4287" s="14"/>
      <c r="D4287" s="16"/>
      <c r="E4287" s="16"/>
      <c r="F4287" s="14"/>
      <c r="G4287" s="14"/>
      <c r="H4287" s="14"/>
      <c r="I4287" s="15"/>
      <c r="J4287" s="77"/>
      <c r="K4287" s="92"/>
    </row>
    <row r="4288" spans="1:11" ht="12.5" x14ac:dyDescent="0.25">
      <c r="A4288" s="14"/>
      <c r="B4288" s="14"/>
      <c r="C4288" s="14"/>
      <c r="D4288" s="16"/>
      <c r="E4288" s="16"/>
      <c r="F4288" s="14"/>
      <c r="G4288" s="14"/>
      <c r="H4288" s="14"/>
      <c r="I4288" s="15"/>
      <c r="J4288" s="77"/>
      <c r="K4288" s="92"/>
    </row>
    <row r="4289" spans="1:11" ht="12.5" x14ac:dyDescent="0.25">
      <c r="A4289" s="14"/>
      <c r="B4289" s="14"/>
      <c r="C4289" s="14"/>
      <c r="D4289" s="16"/>
      <c r="E4289" s="16"/>
      <c r="F4289" s="14"/>
      <c r="G4289" s="14"/>
      <c r="H4289" s="14"/>
      <c r="I4289" s="15"/>
      <c r="J4289" s="77"/>
      <c r="K4289" s="92"/>
    </row>
    <row r="4290" spans="1:11" ht="12.5" x14ac:dyDescent="0.25">
      <c r="A4290" s="14"/>
      <c r="B4290" s="14"/>
      <c r="C4290" s="14"/>
      <c r="D4290" s="16"/>
      <c r="E4290" s="16"/>
      <c r="F4290" s="14"/>
      <c r="G4290" s="14"/>
      <c r="H4290" s="14"/>
      <c r="I4290" s="15"/>
      <c r="J4290" s="77"/>
      <c r="K4290" s="92"/>
    </row>
    <row r="4291" spans="1:11" ht="12.5" x14ac:dyDescent="0.25">
      <c r="A4291" s="14"/>
      <c r="B4291" s="14"/>
      <c r="C4291" s="14"/>
      <c r="D4291" s="16"/>
      <c r="E4291" s="16"/>
      <c r="F4291" s="14"/>
      <c r="G4291" s="14"/>
      <c r="H4291" s="14"/>
      <c r="I4291" s="15"/>
      <c r="J4291" s="77"/>
      <c r="K4291" s="92"/>
    </row>
    <row r="4292" spans="1:11" ht="12.5" x14ac:dyDescent="0.25">
      <c r="A4292" s="14"/>
      <c r="B4292" s="14"/>
      <c r="C4292" s="14"/>
      <c r="D4292" s="16"/>
      <c r="E4292" s="16"/>
      <c r="F4292" s="14"/>
      <c r="G4292" s="14"/>
      <c r="H4292" s="14"/>
      <c r="I4292" s="15"/>
      <c r="J4292" s="77"/>
      <c r="K4292" s="92"/>
    </row>
    <row r="4293" spans="1:11" ht="12.5" x14ac:dyDescent="0.25">
      <c r="A4293" s="14"/>
      <c r="B4293" s="14"/>
      <c r="C4293" s="14"/>
      <c r="D4293" s="16"/>
      <c r="E4293" s="16"/>
      <c r="F4293" s="14"/>
      <c r="G4293" s="14"/>
      <c r="H4293" s="14"/>
      <c r="I4293" s="15"/>
      <c r="J4293" s="77"/>
      <c r="K4293" s="92"/>
    </row>
    <row r="4294" spans="1:11" ht="12.5" x14ac:dyDescent="0.25">
      <c r="A4294" s="14"/>
      <c r="B4294" s="14"/>
      <c r="C4294" s="14"/>
      <c r="D4294" s="16"/>
      <c r="E4294" s="16"/>
      <c r="F4294" s="14"/>
      <c r="G4294" s="14"/>
      <c r="H4294" s="14"/>
      <c r="I4294" s="15"/>
      <c r="J4294" s="77"/>
      <c r="K4294" s="92"/>
    </row>
    <row r="4295" spans="1:11" ht="12.5" x14ac:dyDescent="0.25">
      <c r="A4295" s="14"/>
      <c r="B4295" s="14"/>
      <c r="C4295" s="14"/>
      <c r="D4295" s="16"/>
      <c r="E4295" s="16"/>
      <c r="F4295" s="14"/>
      <c r="G4295" s="14"/>
      <c r="H4295" s="14"/>
      <c r="I4295" s="15"/>
      <c r="J4295" s="77"/>
      <c r="K4295" s="92"/>
    </row>
    <row r="4296" spans="1:11" ht="12.5" x14ac:dyDescent="0.25">
      <c r="A4296" s="14"/>
      <c r="B4296" s="14"/>
      <c r="C4296" s="14"/>
      <c r="D4296" s="16"/>
      <c r="E4296" s="16"/>
      <c r="F4296" s="14"/>
      <c r="G4296" s="14"/>
      <c r="H4296" s="14"/>
      <c r="I4296" s="15"/>
      <c r="J4296" s="77"/>
      <c r="K4296" s="92"/>
    </row>
    <row r="4297" spans="1:11" ht="12.5" x14ac:dyDescent="0.25">
      <c r="A4297" s="14"/>
      <c r="B4297" s="14"/>
      <c r="C4297" s="14"/>
      <c r="D4297" s="16"/>
      <c r="E4297" s="16"/>
      <c r="F4297" s="14"/>
      <c r="G4297" s="14"/>
      <c r="H4297" s="14"/>
      <c r="I4297" s="15"/>
      <c r="J4297" s="77"/>
      <c r="K4297" s="92"/>
    </row>
    <row r="4298" spans="1:11" ht="12.5" x14ac:dyDescent="0.25">
      <c r="A4298" s="14"/>
      <c r="B4298" s="14"/>
      <c r="C4298" s="14"/>
      <c r="D4298" s="16"/>
      <c r="E4298" s="16"/>
      <c r="F4298" s="14"/>
      <c r="G4298" s="14"/>
      <c r="H4298" s="14"/>
      <c r="I4298" s="15"/>
      <c r="J4298" s="77"/>
      <c r="K4298" s="92"/>
    </row>
    <row r="4299" spans="1:11" ht="12.5" x14ac:dyDescent="0.25">
      <c r="A4299" s="14"/>
      <c r="B4299" s="14"/>
      <c r="C4299" s="14"/>
      <c r="D4299" s="16"/>
      <c r="E4299" s="16"/>
      <c r="F4299" s="14"/>
      <c r="G4299" s="14"/>
      <c r="H4299" s="14"/>
      <c r="I4299" s="15"/>
      <c r="J4299" s="77"/>
      <c r="K4299" s="92"/>
    </row>
    <row r="4300" spans="1:11" ht="12.5" x14ac:dyDescent="0.25">
      <c r="A4300" s="14"/>
      <c r="B4300" s="14"/>
      <c r="C4300" s="14"/>
      <c r="D4300" s="16"/>
      <c r="E4300" s="16"/>
      <c r="F4300" s="14"/>
      <c r="G4300" s="14"/>
      <c r="H4300" s="14"/>
      <c r="I4300" s="15"/>
      <c r="J4300" s="77"/>
      <c r="K4300" s="92"/>
    </row>
    <row r="4301" spans="1:11" ht="12.5" x14ac:dyDescent="0.25">
      <c r="A4301" s="14"/>
      <c r="B4301" s="14"/>
      <c r="C4301" s="14"/>
      <c r="D4301" s="16"/>
      <c r="E4301" s="16"/>
      <c r="F4301" s="14"/>
      <c r="G4301" s="14"/>
      <c r="H4301" s="14"/>
      <c r="I4301" s="15"/>
      <c r="J4301" s="77"/>
      <c r="K4301" s="92"/>
    </row>
    <row r="4302" spans="1:11" ht="12.5" x14ac:dyDescent="0.25">
      <c r="A4302" s="14"/>
      <c r="B4302" s="14"/>
      <c r="C4302" s="14"/>
      <c r="D4302" s="16"/>
      <c r="E4302" s="16"/>
      <c r="F4302" s="14"/>
      <c r="G4302" s="14"/>
      <c r="H4302" s="14"/>
      <c r="I4302" s="15"/>
      <c r="J4302" s="77"/>
      <c r="K4302" s="92"/>
    </row>
    <row r="4303" spans="1:11" ht="12.5" x14ac:dyDescent="0.25">
      <c r="A4303" s="14"/>
      <c r="B4303" s="14"/>
      <c r="C4303" s="14"/>
      <c r="D4303" s="16"/>
      <c r="E4303" s="16"/>
      <c r="F4303" s="14"/>
      <c r="G4303" s="14"/>
      <c r="H4303" s="14"/>
      <c r="I4303" s="15"/>
      <c r="J4303" s="77"/>
      <c r="K4303" s="92"/>
    </row>
    <row r="4304" spans="1:11" ht="12.5" x14ac:dyDescent="0.25">
      <c r="A4304" s="14"/>
      <c r="B4304" s="14"/>
      <c r="C4304" s="14"/>
      <c r="D4304" s="16"/>
      <c r="E4304" s="16"/>
      <c r="F4304" s="14"/>
      <c r="G4304" s="14"/>
      <c r="H4304" s="14"/>
      <c r="I4304" s="15"/>
      <c r="J4304" s="77"/>
      <c r="K4304" s="92"/>
    </row>
    <row r="4305" spans="1:11" ht="12.5" x14ac:dyDescent="0.25">
      <c r="A4305" s="14"/>
      <c r="B4305" s="14"/>
      <c r="C4305" s="14"/>
      <c r="D4305" s="16"/>
      <c r="E4305" s="16"/>
      <c r="F4305" s="14"/>
      <c r="G4305" s="14"/>
      <c r="H4305" s="14"/>
      <c r="I4305" s="15"/>
      <c r="J4305" s="77"/>
      <c r="K4305" s="92"/>
    </row>
    <row r="4306" spans="1:11" ht="12.5" x14ac:dyDescent="0.25">
      <c r="A4306" s="14"/>
      <c r="B4306" s="14"/>
      <c r="C4306" s="14"/>
      <c r="D4306" s="16"/>
      <c r="E4306" s="16"/>
      <c r="F4306" s="14"/>
      <c r="G4306" s="14"/>
      <c r="H4306" s="14"/>
      <c r="I4306" s="15"/>
      <c r="J4306" s="77"/>
      <c r="K4306" s="92"/>
    </row>
    <row r="4307" spans="1:11" ht="12.5" x14ac:dyDescent="0.25">
      <c r="A4307" s="14"/>
      <c r="B4307" s="14"/>
      <c r="C4307" s="14"/>
      <c r="D4307" s="16"/>
      <c r="E4307" s="16"/>
      <c r="F4307" s="14"/>
      <c r="G4307" s="14"/>
      <c r="H4307" s="14"/>
      <c r="I4307" s="15"/>
      <c r="J4307" s="77"/>
      <c r="K4307" s="92"/>
    </row>
    <row r="4308" spans="1:11" ht="12.5" x14ac:dyDescent="0.25">
      <c r="A4308" s="14"/>
      <c r="B4308" s="14"/>
      <c r="C4308" s="14"/>
      <c r="D4308" s="16"/>
      <c r="E4308" s="16"/>
      <c r="F4308" s="14"/>
      <c r="G4308" s="14"/>
      <c r="H4308" s="14"/>
      <c r="I4308" s="15"/>
      <c r="J4308" s="77"/>
      <c r="K4308" s="92"/>
    </row>
    <row r="4309" spans="1:11" ht="12.5" x14ac:dyDescent="0.25">
      <c r="A4309" s="14"/>
      <c r="B4309" s="14"/>
      <c r="C4309" s="14"/>
      <c r="D4309" s="16"/>
      <c r="E4309" s="16"/>
      <c r="F4309" s="14"/>
      <c r="G4309" s="14"/>
      <c r="H4309" s="14"/>
      <c r="I4309" s="15"/>
      <c r="J4309" s="77"/>
      <c r="K4309" s="92"/>
    </row>
    <row r="4310" spans="1:11" ht="12.5" x14ac:dyDescent="0.25">
      <c r="A4310" s="14"/>
      <c r="B4310" s="14"/>
      <c r="C4310" s="14"/>
      <c r="D4310" s="16"/>
      <c r="E4310" s="16"/>
      <c r="F4310" s="14"/>
      <c r="G4310" s="14"/>
      <c r="H4310" s="14"/>
      <c r="I4310" s="15"/>
      <c r="J4310" s="77"/>
      <c r="K4310" s="92"/>
    </row>
    <row r="4311" spans="1:11" ht="12.5" x14ac:dyDescent="0.25">
      <c r="A4311" s="14"/>
      <c r="B4311" s="14"/>
      <c r="C4311" s="14"/>
      <c r="D4311" s="16"/>
      <c r="E4311" s="16"/>
      <c r="F4311" s="14"/>
      <c r="G4311" s="14"/>
      <c r="H4311" s="14"/>
      <c r="I4311" s="15"/>
      <c r="J4311" s="77"/>
      <c r="K4311" s="92"/>
    </row>
    <row r="4312" spans="1:11" ht="12.5" x14ac:dyDescent="0.25">
      <c r="A4312" s="14"/>
      <c r="B4312" s="14"/>
      <c r="C4312" s="14"/>
      <c r="D4312" s="16"/>
      <c r="E4312" s="16"/>
      <c r="F4312" s="14"/>
      <c r="G4312" s="14"/>
      <c r="H4312" s="14"/>
      <c r="I4312" s="15"/>
      <c r="J4312" s="77"/>
      <c r="K4312" s="92"/>
    </row>
    <row r="4313" spans="1:11" ht="12.5" x14ac:dyDescent="0.25">
      <c r="A4313" s="14"/>
      <c r="B4313" s="14"/>
      <c r="C4313" s="14"/>
      <c r="D4313" s="16"/>
      <c r="E4313" s="16"/>
      <c r="F4313" s="14"/>
      <c r="G4313" s="14"/>
      <c r="H4313" s="14"/>
      <c r="I4313" s="15"/>
      <c r="J4313" s="77"/>
      <c r="K4313" s="92"/>
    </row>
    <row r="4314" spans="1:11" ht="12.5" x14ac:dyDescent="0.25">
      <c r="A4314" s="14"/>
      <c r="B4314" s="14"/>
      <c r="C4314" s="14"/>
      <c r="D4314" s="16"/>
      <c r="E4314" s="16"/>
      <c r="F4314" s="14"/>
      <c r="G4314" s="14"/>
      <c r="H4314" s="14"/>
      <c r="I4314" s="15"/>
      <c r="J4314" s="77"/>
      <c r="K4314" s="92"/>
    </row>
    <row r="4315" spans="1:11" ht="12.5" x14ac:dyDescent="0.25">
      <c r="A4315" s="14"/>
      <c r="B4315" s="14"/>
      <c r="C4315" s="14"/>
      <c r="D4315" s="16"/>
      <c r="E4315" s="16"/>
      <c r="F4315" s="14"/>
      <c r="G4315" s="14"/>
      <c r="H4315" s="14"/>
      <c r="I4315" s="15"/>
      <c r="J4315" s="77"/>
      <c r="K4315" s="92"/>
    </row>
    <row r="4316" spans="1:11" ht="12.5" x14ac:dyDescent="0.25">
      <c r="A4316" s="14"/>
      <c r="B4316" s="14"/>
      <c r="C4316" s="14"/>
      <c r="D4316" s="16"/>
      <c r="E4316" s="16"/>
      <c r="F4316" s="14"/>
      <c r="G4316" s="14"/>
      <c r="H4316" s="14"/>
      <c r="I4316" s="15"/>
      <c r="J4316" s="77"/>
      <c r="K4316" s="92"/>
    </row>
    <row r="4317" spans="1:11" ht="12.5" x14ac:dyDescent="0.25">
      <c r="A4317" s="14"/>
      <c r="B4317" s="14"/>
      <c r="C4317" s="14"/>
      <c r="D4317" s="16"/>
      <c r="E4317" s="16"/>
      <c r="F4317" s="14"/>
      <c r="G4317" s="14"/>
      <c r="H4317" s="14"/>
      <c r="I4317" s="15"/>
      <c r="J4317" s="77"/>
      <c r="K4317" s="92"/>
    </row>
    <row r="4318" spans="1:11" ht="12.5" x14ac:dyDescent="0.25">
      <c r="A4318" s="14"/>
      <c r="B4318" s="14"/>
      <c r="C4318" s="14"/>
      <c r="D4318" s="16"/>
      <c r="E4318" s="16"/>
      <c r="F4318" s="14"/>
      <c r="G4318" s="14"/>
      <c r="H4318" s="14"/>
      <c r="I4318" s="15"/>
      <c r="J4318" s="77"/>
      <c r="K4318" s="92"/>
    </row>
    <row r="4319" spans="1:11" ht="12.5" x14ac:dyDescent="0.25">
      <c r="A4319" s="14"/>
      <c r="B4319" s="14"/>
      <c r="C4319" s="14"/>
      <c r="D4319" s="16"/>
      <c r="E4319" s="16"/>
      <c r="F4319" s="14"/>
      <c r="G4319" s="14"/>
      <c r="H4319" s="14"/>
      <c r="I4319" s="15"/>
      <c r="J4319" s="77"/>
      <c r="K4319" s="92"/>
    </row>
    <row r="4320" spans="1:11" ht="12.5" x14ac:dyDescent="0.25">
      <c r="A4320" s="14"/>
      <c r="B4320" s="14"/>
      <c r="C4320" s="14"/>
      <c r="D4320" s="16"/>
      <c r="E4320" s="16"/>
      <c r="F4320" s="14"/>
      <c r="G4320" s="14"/>
      <c r="H4320" s="14"/>
      <c r="I4320" s="15"/>
      <c r="J4320" s="77"/>
      <c r="K4320" s="92"/>
    </row>
    <row r="4321" spans="1:11" ht="12.5" x14ac:dyDescent="0.25">
      <c r="A4321" s="14"/>
      <c r="B4321" s="14"/>
      <c r="C4321" s="14"/>
      <c r="D4321" s="16"/>
      <c r="E4321" s="16"/>
      <c r="F4321" s="14"/>
      <c r="G4321" s="14"/>
      <c r="H4321" s="14"/>
      <c r="I4321" s="15"/>
      <c r="J4321" s="77"/>
      <c r="K4321" s="92"/>
    </row>
    <row r="4322" spans="1:11" ht="12.5" x14ac:dyDescent="0.25">
      <c r="A4322" s="14"/>
      <c r="B4322" s="14"/>
      <c r="C4322" s="14"/>
      <c r="D4322" s="16"/>
      <c r="E4322" s="16"/>
      <c r="F4322" s="14"/>
      <c r="G4322" s="14"/>
      <c r="H4322" s="14"/>
      <c r="I4322" s="15"/>
      <c r="J4322" s="77"/>
      <c r="K4322" s="92"/>
    </row>
    <row r="4323" spans="1:11" ht="12.5" x14ac:dyDescent="0.25">
      <c r="A4323" s="14"/>
      <c r="B4323" s="14"/>
      <c r="C4323" s="14"/>
      <c r="D4323" s="16"/>
      <c r="E4323" s="16"/>
      <c r="F4323" s="14"/>
      <c r="G4323" s="14"/>
      <c r="H4323" s="14"/>
      <c r="I4323" s="15"/>
      <c r="J4323" s="77"/>
      <c r="K4323" s="92"/>
    </row>
    <row r="4324" spans="1:11" ht="12.5" x14ac:dyDescent="0.25">
      <c r="A4324" s="14"/>
      <c r="B4324" s="14"/>
      <c r="C4324" s="14"/>
      <c r="D4324" s="16"/>
      <c r="E4324" s="16"/>
      <c r="F4324" s="14"/>
      <c r="G4324" s="14"/>
      <c r="H4324" s="14"/>
      <c r="I4324" s="15"/>
      <c r="J4324" s="77"/>
      <c r="K4324" s="92"/>
    </row>
    <row r="4325" spans="1:11" ht="12.5" x14ac:dyDescent="0.25">
      <c r="A4325" s="14"/>
      <c r="B4325" s="14"/>
      <c r="C4325" s="14"/>
      <c r="D4325" s="16"/>
      <c r="E4325" s="16"/>
      <c r="F4325" s="14"/>
      <c r="G4325" s="14"/>
      <c r="H4325" s="14"/>
      <c r="I4325" s="15"/>
      <c r="J4325" s="77"/>
      <c r="K4325" s="92"/>
    </row>
    <row r="4326" spans="1:11" ht="12.5" x14ac:dyDescent="0.25">
      <c r="A4326" s="14"/>
      <c r="B4326" s="14"/>
      <c r="C4326" s="14"/>
      <c r="D4326" s="16"/>
      <c r="E4326" s="16"/>
      <c r="F4326" s="14"/>
      <c r="G4326" s="14"/>
      <c r="H4326" s="14"/>
      <c r="I4326" s="15"/>
      <c r="J4326" s="77"/>
      <c r="K4326" s="92"/>
    </row>
    <row r="4327" spans="1:11" ht="12.5" x14ac:dyDescent="0.25">
      <c r="A4327" s="14"/>
      <c r="B4327" s="14"/>
      <c r="C4327" s="14"/>
      <c r="D4327" s="16"/>
      <c r="E4327" s="16"/>
      <c r="F4327" s="14"/>
      <c r="G4327" s="14"/>
      <c r="H4327" s="14"/>
      <c r="I4327" s="15"/>
      <c r="J4327" s="77"/>
      <c r="K4327" s="92"/>
    </row>
    <row r="4328" spans="1:11" ht="12.5" x14ac:dyDescent="0.25">
      <c r="A4328" s="14"/>
      <c r="B4328" s="14"/>
      <c r="C4328" s="14"/>
      <c r="D4328" s="16"/>
      <c r="E4328" s="16"/>
      <c r="F4328" s="14"/>
      <c r="G4328" s="14"/>
      <c r="H4328" s="14"/>
      <c r="I4328" s="15"/>
      <c r="J4328" s="77"/>
      <c r="K4328" s="92"/>
    </row>
    <row r="4329" spans="1:11" ht="12.5" x14ac:dyDescent="0.25">
      <c r="A4329" s="14"/>
      <c r="B4329" s="14"/>
      <c r="C4329" s="14"/>
      <c r="D4329" s="16"/>
      <c r="E4329" s="16"/>
      <c r="F4329" s="14"/>
      <c r="G4329" s="14"/>
      <c r="H4329" s="14"/>
      <c r="I4329" s="15"/>
      <c r="J4329" s="77"/>
      <c r="K4329" s="92"/>
    </row>
    <row r="4330" spans="1:11" ht="12.5" x14ac:dyDescent="0.25">
      <c r="A4330" s="14"/>
      <c r="B4330" s="14"/>
      <c r="C4330" s="14"/>
      <c r="D4330" s="16"/>
      <c r="E4330" s="16"/>
      <c r="F4330" s="14"/>
      <c r="G4330" s="14"/>
      <c r="H4330" s="14"/>
      <c r="I4330" s="15"/>
      <c r="J4330" s="77"/>
      <c r="K4330" s="92"/>
    </row>
    <row r="4331" spans="1:11" ht="12.5" x14ac:dyDescent="0.25">
      <c r="A4331" s="14"/>
      <c r="B4331" s="14"/>
      <c r="C4331" s="14"/>
      <c r="D4331" s="16"/>
      <c r="E4331" s="16"/>
      <c r="F4331" s="14"/>
      <c r="G4331" s="14"/>
      <c r="H4331" s="14"/>
      <c r="I4331" s="15"/>
      <c r="J4331" s="77"/>
      <c r="K4331" s="92"/>
    </row>
    <row r="4332" spans="1:11" ht="12.5" x14ac:dyDescent="0.25">
      <c r="A4332" s="14"/>
      <c r="B4332" s="14"/>
      <c r="C4332" s="14"/>
      <c r="D4332" s="16"/>
      <c r="E4332" s="16"/>
      <c r="F4332" s="14"/>
      <c r="G4332" s="14"/>
      <c r="H4332" s="14"/>
      <c r="I4332" s="15"/>
      <c r="J4332" s="77"/>
      <c r="K4332" s="92"/>
    </row>
    <row r="4333" spans="1:11" ht="12.5" x14ac:dyDescent="0.25">
      <c r="A4333" s="14"/>
      <c r="B4333" s="14"/>
      <c r="C4333" s="14"/>
      <c r="D4333" s="16"/>
      <c r="E4333" s="16"/>
      <c r="F4333" s="14"/>
      <c r="G4333" s="14"/>
      <c r="H4333" s="14"/>
      <c r="I4333" s="15"/>
      <c r="J4333" s="77"/>
      <c r="K4333" s="92"/>
    </row>
    <row r="4334" spans="1:11" ht="12.5" x14ac:dyDescent="0.25">
      <c r="A4334" s="14"/>
      <c r="B4334" s="14"/>
      <c r="C4334" s="14"/>
      <c r="D4334" s="16"/>
      <c r="E4334" s="16"/>
      <c r="F4334" s="14"/>
      <c r="G4334" s="14"/>
      <c r="H4334" s="14"/>
      <c r="I4334" s="15"/>
      <c r="J4334" s="77"/>
      <c r="K4334" s="92"/>
    </row>
    <row r="4335" spans="1:11" ht="12.5" x14ac:dyDescent="0.25">
      <c r="A4335" s="14"/>
      <c r="B4335" s="14"/>
      <c r="C4335" s="14"/>
      <c r="D4335" s="16"/>
      <c r="E4335" s="16"/>
      <c r="F4335" s="14"/>
      <c r="G4335" s="14"/>
      <c r="H4335" s="14"/>
      <c r="I4335" s="15"/>
      <c r="J4335" s="77"/>
      <c r="K4335" s="92"/>
    </row>
    <row r="4336" spans="1:11" ht="12.5" x14ac:dyDescent="0.25">
      <c r="A4336" s="14"/>
      <c r="B4336" s="14"/>
      <c r="C4336" s="14"/>
      <c r="D4336" s="16"/>
      <c r="E4336" s="16"/>
      <c r="F4336" s="14"/>
      <c r="G4336" s="14"/>
      <c r="H4336" s="14"/>
      <c r="I4336" s="15"/>
      <c r="J4336" s="77"/>
      <c r="K4336" s="92"/>
    </row>
    <row r="4337" spans="1:11" ht="12.5" x14ac:dyDescent="0.25">
      <c r="A4337" s="14"/>
      <c r="B4337" s="14"/>
      <c r="C4337" s="14"/>
      <c r="D4337" s="16"/>
      <c r="E4337" s="16"/>
      <c r="F4337" s="14"/>
      <c r="G4337" s="14"/>
      <c r="H4337" s="14"/>
      <c r="I4337" s="15"/>
      <c r="J4337" s="77"/>
      <c r="K4337" s="92"/>
    </row>
    <row r="4338" spans="1:11" ht="12.5" x14ac:dyDescent="0.25">
      <c r="A4338" s="14"/>
      <c r="B4338" s="14"/>
      <c r="C4338" s="14"/>
      <c r="D4338" s="16"/>
      <c r="E4338" s="16"/>
      <c r="F4338" s="14"/>
      <c r="G4338" s="14"/>
      <c r="H4338" s="14"/>
      <c r="I4338" s="15"/>
      <c r="J4338" s="77"/>
      <c r="K4338" s="92"/>
    </row>
    <row r="4339" spans="1:11" ht="12.5" x14ac:dyDescent="0.25">
      <c r="A4339" s="14"/>
      <c r="B4339" s="14"/>
      <c r="C4339" s="14"/>
      <c r="D4339" s="16"/>
      <c r="E4339" s="16"/>
      <c r="F4339" s="14"/>
      <c r="G4339" s="14"/>
      <c r="H4339" s="14"/>
      <c r="I4339" s="15"/>
      <c r="J4339" s="77"/>
      <c r="K4339" s="92"/>
    </row>
    <row r="4340" spans="1:11" ht="12.5" x14ac:dyDescent="0.25">
      <c r="A4340" s="14"/>
      <c r="B4340" s="14"/>
      <c r="C4340" s="14"/>
      <c r="D4340" s="16"/>
      <c r="E4340" s="16"/>
      <c r="F4340" s="14"/>
      <c r="G4340" s="14"/>
      <c r="H4340" s="14"/>
      <c r="I4340" s="15"/>
      <c r="J4340" s="77"/>
      <c r="K4340" s="92"/>
    </row>
    <row r="4341" spans="1:11" ht="12.5" x14ac:dyDescent="0.25">
      <c r="A4341" s="14"/>
      <c r="B4341" s="14"/>
      <c r="C4341" s="14"/>
      <c r="D4341" s="16"/>
      <c r="E4341" s="16"/>
      <c r="F4341" s="14"/>
      <c r="G4341" s="14"/>
      <c r="H4341" s="14"/>
      <c r="I4341" s="15"/>
      <c r="J4341" s="77"/>
      <c r="K4341" s="92"/>
    </row>
    <row r="4342" spans="1:11" ht="12.5" x14ac:dyDescent="0.25">
      <c r="A4342" s="14"/>
      <c r="B4342" s="14"/>
      <c r="C4342" s="14"/>
      <c r="D4342" s="16"/>
      <c r="E4342" s="16"/>
      <c r="F4342" s="14"/>
      <c r="G4342" s="14"/>
      <c r="H4342" s="14"/>
      <c r="I4342" s="15"/>
      <c r="J4342" s="77"/>
      <c r="K4342" s="92"/>
    </row>
    <row r="4343" spans="1:11" ht="12.5" x14ac:dyDescent="0.25">
      <c r="A4343" s="14"/>
      <c r="B4343" s="14"/>
      <c r="C4343" s="14"/>
      <c r="D4343" s="16"/>
      <c r="E4343" s="16"/>
      <c r="F4343" s="14"/>
      <c r="G4343" s="14"/>
      <c r="H4343" s="14"/>
      <c r="I4343" s="15"/>
      <c r="J4343" s="77"/>
      <c r="K4343" s="92"/>
    </row>
    <row r="4344" spans="1:11" ht="12.5" x14ac:dyDescent="0.25">
      <c r="A4344" s="14"/>
      <c r="B4344" s="14"/>
      <c r="C4344" s="14"/>
      <c r="D4344" s="16"/>
      <c r="E4344" s="16"/>
      <c r="F4344" s="14"/>
      <c r="G4344" s="14"/>
      <c r="H4344" s="14"/>
      <c r="I4344" s="15"/>
      <c r="J4344" s="77"/>
      <c r="K4344" s="92"/>
    </row>
    <row r="4345" spans="1:11" ht="12.5" x14ac:dyDescent="0.25">
      <c r="A4345" s="14"/>
      <c r="B4345" s="14"/>
      <c r="C4345" s="14"/>
      <c r="D4345" s="16"/>
      <c r="E4345" s="16"/>
      <c r="F4345" s="14"/>
      <c r="G4345" s="14"/>
      <c r="H4345" s="14"/>
      <c r="I4345" s="15"/>
      <c r="J4345" s="77"/>
      <c r="K4345" s="92"/>
    </row>
    <row r="4346" spans="1:11" ht="12.5" x14ac:dyDescent="0.25">
      <c r="A4346" s="14"/>
      <c r="B4346" s="14"/>
      <c r="C4346" s="14"/>
      <c r="D4346" s="16"/>
      <c r="E4346" s="16"/>
      <c r="F4346" s="14"/>
      <c r="G4346" s="14"/>
      <c r="H4346" s="14"/>
      <c r="I4346" s="15"/>
      <c r="J4346" s="77"/>
      <c r="K4346" s="92"/>
    </row>
    <row r="4347" spans="1:11" ht="12.5" x14ac:dyDescent="0.25">
      <c r="A4347" s="14"/>
      <c r="B4347" s="14"/>
      <c r="C4347" s="14"/>
      <c r="D4347" s="16"/>
      <c r="E4347" s="16"/>
      <c r="F4347" s="14"/>
      <c r="G4347" s="14"/>
      <c r="H4347" s="14"/>
      <c r="I4347" s="15"/>
      <c r="J4347" s="77"/>
      <c r="K4347" s="92"/>
    </row>
    <row r="4348" spans="1:11" ht="12.5" x14ac:dyDescent="0.25">
      <c r="A4348" s="14"/>
      <c r="B4348" s="14"/>
      <c r="C4348" s="14"/>
      <c r="D4348" s="16"/>
      <c r="E4348" s="16"/>
      <c r="F4348" s="14"/>
      <c r="G4348" s="14"/>
      <c r="H4348" s="14"/>
      <c r="I4348" s="15"/>
      <c r="J4348" s="77"/>
      <c r="K4348" s="92"/>
    </row>
    <row r="4349" spans="1:11" ht="12.5" x14ac:dyDescent="0.25">
      <c r="A4349" s="14"/>
      <c r="B4349" s="14"/>
      <c r="C4349" s="14"/>
      <c r="D4349" s="16"/>
      <c r="E4349" s="16"/>
      <c r="F4349" s="14"/>
      <c r="G4349" s="14"/>
      <c r="H4349" s="14"/>
      <c r="I4349" s="15"/>
      <c r="J4349" s="77"/>
      <c r="K4349" s="92"/>
    </row>
    <row r="4350" spans="1:11" ht="12.5" x14ac:dyDescent="0.25">
      <c r="A4350" s="14"/>
      <c r="B4350" s="14"/>
      <c r="C4350" s="14"/>
      <c r="D4350" s="16"/>
      <c r="E4350" s="16"/>
      <c r="F4350" s="14"/>
      <c r="G4350" s="14"/>
      <c r="H4350" s="14"/>
      <c r="I4350" s="15"/>
      <c r="J4350" s="77"/>
      <c r="K4350" s="92"/>
    </row>
    <row r="4351" spans="1:11" ht="12.5" x14ac:dyDescent="0.25">
      <c r="A4351" s="14"/>
      <c r="B4351" s="14"/>
      <c r="C4351" s="14"/>
      <c r="D4351" s="16"/>
      <c r="E4351" s="16"/>
      <c r="F4351" s="14"/>
      <c r="G4351" s="14"/>
      <c r="H4351" s="14"/>
      <c r="I4351" s="15"/>
      <c r="J4351" s="77"/>
      <c r="K4351" s="92"/>
    </row>
    <row r="4352" spans="1:11" ht="12.5" x14ac:dyDescent="0.25">
      <c r="A4352" s="14"/>
      <c r="B4352" s="14"/>
      <c r="C4352" s="14"/>
      <c r="D4352" s="16"/>
      <c r="E4352" s="16"/>
      <c r="F4352" s="14"/>
      <c r="G4352" s="14"/>
      <c r="H4352" s="14"/>
      <c r="I4352" s="15"/>
      <c r="J4352" s="77"/>
      <c r="K4352" s="92"/>
    </row>
    <row r="4353" spans="1:11" ht="12.5" x14ac:dyDescent="0.25">
      <c r="A4353" s="14"/>
      <c r="B4353" s="14"/>
      <c r="C4353" s="14"/>
      <c r="D4353" s="16"/>
      <c r="E4353" s="16"/>
      <c r="F4353" s="14"/>
      <c r="G4353" s="14"/>
      <c r="H4353" s="14"/>
      <c r="I4353" s="15"/>
      <c r="J4353" s="77"/>
      <c r="K4353" s="92"/>
    </row>
    <row r="4354" spans="1:11" ht="12.5" x14ac:dyDescent="0.25">
      <c r="A4354" s="14"/>
      <c r="B4354" s="14"/>
      <c r="C4354" s="14"/>
      <c r="D4354" s="16"/>
      <c r="E4354" s="16"/>
      <c r="F4354" s="14"/>
      <c r="G4354" s="14"/>
      <c r="H4354" s="14"/>
      <c r="I4354" s="15"/>
      <c r="J4354" s="77"/>
      <c r="K4354" s="92"/>
    </row>
    <row r="4355" spans="1:11" ht="12.5" x14ac:dyDescent="0.25">
      <c r="A4355" s="14"/>
      <c r="B4355" s="14"/>
      <c r="C4355" s="14"/>
      <c r="D4355" s="16"/>
      <c r="E4355" s="16"/>
      <c r="F4355" s="14"/>
      <c r="G4355" s="14"/>
      <c r="H4355" s="14"/>
      <c r="I4355" s="15"/>
      <c r="J4355" s="77"/>
      <c r="K4355" s="92"/>
    </row>
    <row r="4356" spans="1:11" ht="12.5" x14ac:dyDescent="0.25">
      <c r="A4356" s="14"/>
      <c r="B4356" s="14"/>
      <c r="C4356" s="14"/>
      <c r="D4356" s="16"/>
      <c r="E4356" s="16"/>
      <c r="F4356" s="14"/>
      <c r="G4356" s="14"/>
      <c r="H4356" s="14"/>
      <c r="I4356" s="15"/>
      <c r="J4356" s="77"/>
      <c r="K4356" s="92"/>
    </row>
    <row r="4357" spans="1:11" ht="12.5" x14ac:dyDescent="0.25">
      <c r="A4357" s="14"/>
      <c r="B4357" s="14"/>
      <c r="C4357" s="14"/>
      <c r="D4357" s="16"/>
      <c r="E4357" s="16"/>
      <c r="F4357" s="14"/>
      <c r="G4357" s="14"/>
      <c r="H4357" s="14"/>
      <c r="I4357" s="15"/>
      <c r="J4357" s="77"/>
      <c r="K4357" s="92"/>
    </row>
    <row r="4358" spans="1:11" ht="12.5" x14ac:dyDescent="0.25">
      <c r="A4358" s="14"/>
      <c r="B4358" s="14"/>
      <c r="C4358" s="14"/>
      <c r="D4358" s="16"/>
      <c r="E4358" s="16"/>
      <c r="F4358" s="14"/>
      <c r="G4358" s="14"/>
      <c r="H4358" s="14"/>
      <c r="I4358" s="15"/>
      <c r="J4358" s="77"/>
      <c r="K4358" s="92"/>
    </row>
    <row r="4359" spans="1:11" ht="12.5" x14ac:dyDescent="0.25">
      <c r="A4359" s="14"/>
      <c r="B4359" s="14"/>
      <c r="C4359" s="14"/>
      <c r="D4359" s="16"/>
      <c r="E4359" s="16"/>
      <c r="F4359" s="14"/>
      <c r="G4359" s="14"/>
      <c r="H4359" s="14"/>
      <c r="I4359" s="15"/>
      <c r="J4359" s="77"/>
      <c r="K4359" s="92"/>
    </row>
    <row r="4360" spans="1:11" ht="12.5" x14ac:dyDescent="0.25">
      <c r="A4360" s="14"/>
      <c r="B4360" s="14"/>
      <c r="C4360" s="14"/>
      <c r="D4360" s="16"/>
      <c r="E4360" s="16"/>
      <c r="F4360" s="14"/>
      <c r="G4360" s="14"/>
      <c r="H4360" s="14"/>
      <c r="I4360" s="15"/>
      <c r="J4360" s="77"/>
      <c r="K4360" s="92"/>
    </row>
    <row r="4361" spans="1:11" ht="12.5" x14ac:dyDescent="0.25">
      <c r="A4361" s="14"/>
      <c r="B4361" s="14"/>
      <c r="C4361" s="14"/>
      <c r="D4361" s="16"/>
      <c r="E4361" s="16"/>
      <c r="F4361" s="14"/>
      <c r="G4361" s="14"/>
      <c r="H4361" s="14"/>
      <c r="I4361" s="15"/>
      <c r="J4361" s="77"/>
      <c r="K4361" s="92"/>
    </row>
    <row r="4362" spans="1:11" ht="12.5" x14ac:dyDescent="0.25">
      <c r="A4362" s="14"/>
      <c r="B4362" s="14"/>
      <c r="C4362" s="14"/>
      <c r="D4362" s="16"/>
      <c r="E4362" s="16"/>
      <c r="F4362" s="14"/>
      <c r="G4362" s="14"/>
      <c r="H4362" s="14"/>
      <c r="I4362" s="15"/>
      <c r="J4362" s="77"/>
      <c r="K4362" s="92"/>
    </row>
    <row r="4363" spans="1:11" ht="12.5" x14ac:dyDescent="0.25">
      <c r="A4363" s="14"/>
      <c r="B4363" s="14"/>
      <c r="C4363" s="14"/>
      <c r="D4363" s="16"/>
      <c r="E4363" s="16"/>
      <c r="F4363" s="14"/>
      <c r="G4363" s="14"/>
      <c r="H4363" s="14"/>
      <c r="I4363" s="15"/>
      <c r="J4363" s="77"/>
      <c r="K4363" s="92"/>
    </row>
    <row r="4364" spans="1:11" ht="12.5" x14ac:dyDescent="0.25">
      <c r="A4364" s="14"/>
      <c r="B4364" s="14"/>
      <c r="C4364" s="14"/>
      <c r="D4364" s="16"/>
      <c r="E4364" s="16"/>
      <c r="F4364" s="14"/>
      <c r="G4364" s="14"/>
      <c r="H4364" s="14"/>
      <c r="I4364" s="15"/>
      <c r="J4364" s="77"/>
      <c r="K4364" s="92"/>
    </row>
    <row r="4365" spans="1:11" ht="12.5" x14ac:dyDescent="0.25">
      <c r="A4365" s="14"/>
      <c r="B4365" s="14"/>
      <c r="C4365" s="14"/>
      <c r="D4365" s="16"/>
      <c r="E4365" s="16"/>
      <c r="F4365" s="14"/>
      <c r="G4365" s="14"/>
      <c r="H4365" s="14"/>
      <c r="I4365" s="15"/>
      <c r="J4365" s="77"/>
      <c r="K4365" s="92"/>
    </row>
    <row r="4366" spans="1:11" ht="12.5" x14ac:dyDescent="0.25">
      <c r="A4366" s="14"/>
      <c r="B4366" s="14"/>
      <c r="C4366" s="14"/>
      <c r="D4366" s="16"/>
      <c r="E4366" s="16"/>
      <c r="F4366" s="14"/>
      <c r="G4366" s="14"/>
      <c r="H4366" s="14"/>
      <c r="I4366" s="15"/>
      <c r="J4366" s="77"/>
      <c r="K4366" s="92"/>
    </row>
    <row r="4367" spans="1:11" ht="12.5" x14ac:dyDescent="0.25">
      <c r="A4367" s="14"/>
      <c r="B4367" s="14"/>
      <c r="C4367" s="14"/>
      <c r="D4367" s="16"/>
      <c r="E4367" s="16"/>
      <c r="F4367" s="14"/>
      <c r="G4367" s="14"/>
      <c r="H4367" s="14"/>
      <c r="I4367" s="15"/>
      <c r="J4367" s="77"/>
      <c r="K4367" s="92"/>
    </row>
    <row r="4368" spans="1:11" ht="12.5" x14ac:dyDescent="0.25">
      <c r="A4368" s="14"/>
      <c r="B4368" s="14"/>
      <c r="C4368" s="14"/>
      <c r="D4368" s="16"/>
      <c r="E4368" s="16"/>
      <c r="F4368" s="14"/>
      <c r="G4368" s="14"/>
      <c r="H4368" s="14"/>
      <c r="I4368" s="15"/>
      <c r="J4368" s="77"/>
      <c r="K4368" s="92"/>
    </row>
    <row r="4369" spans="1:11" ht="12.5" x14ac:dyDescent="0.25">
      <c r="A4369" s="14"/>
      <c r="B4369" s="14"/>
      <c r="C4369" s="14"/>
      <c r="D4369" s="16"/>
      <c r="E4369" s="16"/>
      <c r="F4369" s="14"/>
      <c r="G4369" s="14"/>
      <c r="H4369" s="14"/>
      <c r="I4369" s="15"/>
      <c r="J4369" s="77"/>
      <c r="K4369" s="92"/>
    </row>
    <row r="4370" spans="1:11" ht="12.5" x14ac:dyDescent="0.25">
      <c r="A4370" s="14"/>
      <c r="B4370" s="14"/>
      <c r="C4370" s="14"/>
      <c r="D4370" s="16"/>
      <c r="E4370" s="16"/>
      <c r="F4370" s="14"/>
      <c r="G4370" s="14"/>
      <c r="H4370" s="14"/>
      <c r="I4370" s="15"/>
      <c r="J4370" s="77"/>
      <c r="K4370" s="92"/>
    </row>
    <row r="4371" spans="1:11" ht="12.5" x14ac:dyDescent="0.25">
      <c r="A4371" s="14"/>
      <c r="B4371" s="14"/>
      <c r="C4371" s="14"/>
      <c r="D4371" s="16"/>
      <c r="E4371" s="16"/>
      <c r="F4371" s="14"/>
      <c r="G4371" s="14"/>
      <c r="H4371" s="14"/>
      <c r="I4371" s="15"/>
      <c r="J4371" s="77"/>
      <c r="K4371" s="92"/>
    </row>
    <row r="4372" spans="1:11" ht="12.5" x14ac:dyDescent="0.25">
      <c r="A4372" s="14"/>
      <c r="B4372" s="14"/>
      <c r="C4372" s="14"/>
      <c r="D4372" s="16"/>
      <c r="E4372" s="16"/>
      <c r="F4372" s="14"/>
      <c r="G4372" s="14"/>
      <c r="H4372" s="14"/>
      <c r="I4372" s="15"/>
      <c r="J4372" s="77"/>
      <c r="K4372" s="92"/>
    </row>
    <row r="4373" spans="1:11" ht="12.5" x14ac:dyDescent="0.25">
      <c r="A4373" s="14"/>
      <c r="B4373" s="14"/>
      <c r="C4373" s="14"/>
      <c r="D4373" s="16"/>
      <c r="E4373" s="16"/>
      <c r="F4373" s="14"/>
      <c r="G4373" s="14"/>
      <c r="H4373" s="14"/>
      <c r="I4373" s="15"/>
      <c r="J4373" s="77"/>
      <c r="K4373" s="92"/>
    </row>
    <row r="4374" spans="1:11" ht="12.5" x14ac:dyDescent="0.25">
      <c r="A4374" s="14"/>
      <c r="B4374" s="14"/>
      <c r="C4374" s="14"/>
      <c r="D4374" s="16"/>
      <c r="E4374" s="16"/>
      <c r="F4374" s="14"/>
      <c r="G4374" s="14"/>
      <c r="H4374" s="14"/>
      <c r="I4374" s="15"/>
      <c r="J4374" s="77"/>
      <c r="K4374" s="92"/>
    </row>
    <row r="4375" spans="1:11" ht="12.5" x14ac:dyDescent="0.25">
      <c r="A4375" s="14"/>
      <c r="B4375" s="14"/>
      <c r="C4375" s="14"/>
      <c r="D4375" s="16"/>
      <c r="E4375" s="16"/>
      <c r="F4375" s="14"/>
      <c r="G4375" s="14"/>
      <c r="H4375" s="14"/>
      <c r="I4375" s="15"/>
      <c r="J4375" s="77"/>
      <c r="K4375" s="92"/>
    </row>
    <row r="4376" spans="1:11" ht="12.5" x14ac:dyDescent="0.25">
      <c r="A4376" s="14"/>
      <c r="B4376" s="14"/>
      <c r="C4376" s="14"/>
      <c r="D4376" s="16"/>
      <c r="E4376" s="16"/>
      <c r="F4376" s="14"/>
      <c r="G4376" s="14"/>
      <c r="H4376" s="14"/>
      <c r="I4376" s="15"/>
      <c r="J4376" s="77"/>
      <c r="K4376" s="92"/>
    </row>
    <row r="4377" spans="1:11" ht="12.5" x14ac:dyDescent="0.25">
      <c r="A4377" s="14"/>
      <c r="B4377" s="14"/>
      <c r="C4377" s="14"/>
      <c r="D4377" s="16"/>
      <c r="E4377" s="16"/>
      <c r="F4377" s="14"/>
      <c r="G4377" s="14"/>
      <c r="H4377" s="14"/>
      <c r="I4377" s="15"/>
      <c r="J4377" s="77"/>
      <c r="K4377" s="92"/>
    </row>
    <row r="4378" spans="1:11" ht="12.5" x14ac:dyDescent="0.25">
      <c r="A4378" s="14"/>
      <c r="B4378" s="14"/>
      <c r="C4378" s="14"/>
      <c r="D4378" s="16"/>
      <c r="E4378" s="16"/>
      <c r="F4378" s="14"/>
      <c r="G4378" s="14"/>
      <c r="H4378" s="14"/>
      <c r="I4378" s="15"/>
      <c r="J4378" s="77"/>
      <c r="K4378" s="92"/>
    </row>
    <row r="4379" spans="1:11" ht="12.5" x14ac:dyDescent="0.25">
      <c r="A4379" s="14"/>
      <c r="B4379" s="14"/>
      <c r="C4379" s="14"/>
      <c r="D4379" s="16"/>
      <c r="E4379" s="16"/>
      <c r="F4379" s="14"/>
      <c r="G4379" s="14"/>
      <c r="H4379" s="14"/>
      <c r="I4379" s="15"/>
      <c r="J4379" s="77"/>
      <c r="K4379" s="92"/>
    </row>
    <row r="4380" spans="1:11" ht="12.5" x14ac:dyDescent="0.25">
      <c r="A4380" s="14"/>
      <c r="B4380" s="14"/>
      <c r="C4380" s="14"/>
      <c r="D4380" s="16"/>
      <c r="E4380" s="16"/>
      <c r="F4380" s="14"/>
      <c r="G4380" s="14"/>
      <c r="H4380" s="14"/>
      <c r="I4380" s="15"/>
      <c r="J4380" s="77"/>
      <c r="K4380" s="92"/>
    </row>
    <row r="4381" spans="1:11" ht="12.5" x14ac:dyDescent="0.25">
      <c r="A4381" s="14"/>
      <c r="B4381" s="14"/>
      <c r="C4381" s="14"/>
      <c r="D4381" s="16"/>
      <c r="E4381" s="16"/>
      <c r="F4381" s="14"/>
      <c r="G4381" s="14"/>
      <c r="H4381" s="14"/>
      <c r="I4381" s="15"/>
      <c r="J4381" s="77"/>
      <c r="K4381" s="92"/>
    </row>
    <row r="4382" spans="1:11" ht="12.5" x14ac:dyDescent="0.25">
      <c r="A4382" s="14"/>
      <c r="B4382" s="14"/>
      <c r="C4382" s="14"/>
      <c r="D4382" s="16"/>
      <c r="E4382" s="16"/>
      <c r="F4382" s="14"/>
      <c r="G4382" s="14"/>
      <c r="H4382" s="14"/>
      <c r="I4382" s="15"/>
      <c r="J4382" s="77"/>
      <c r="K4382" s="92"/>
    </row>
    <row r="4383" spans="1:11" ht="12.5" x14ac:dyDescent="0.25">
      <c r="A4383" s="14"/>
      <c r="B4383" s="14"/>
      <c r="C4383" s="14"/>
      <c r="D4383" s="16"/>
      <c r="E4383" s="16"/>
      <c r="F4383" s="14"/>
      <c r="G4383" s="14"/>
      <c r="H4383" s="14"/>
      <c r="I4383" s="15"/>
      <c r="J4383" s="77"/>
      <c r="K4383" s="92"/>
    </row>
    <row r="4384" spans="1:11" ht="12.5" x14ac:dyDescent="0.25">
      <c r="A4384" s="14"/>
      <c r="B4384" s="14"/>
      <c r="C4384" s="14"/>
      <c r="D4384" s="16"/>
      <c r="E4384" s="16"/>
      <c r="F4384" s="14"/>
      <c r="G4384" s="14"/>
      <c r="H4384" s="14"/>
      <c r="I4384" s="15"/>
      <c r="J4384" s="77"/>
      <c r="K4384" s="92"/>
    </row>
    <row r="4385" spans="1:11" ht="12.5" x14ac:dyDescent="0.25">
      <c r="A4385" s="14"/>
      <c r="B4385" s="14"/>
      <c r="C4385" s="14"/>
      <c r="D4385" s="16"/>
      <c r="E4385" s="16"/>
      <c r="F4385" s="14"/>
      <c r="G4385" s="14"/>
      <c r="H4385" s="14"/>
      <c r="I4385" s="15"/>
      <c r="J4385" s="77"/>
      <c r="K4385" s="92"/>
    </row>
    <row r="4386" spans="1:11" ht="12.5" x14ac:dyDescent="0.25">
      <c r="A4386" s="14"/>
      <c r="B4386" s="14"/>
      <c r="C4386" s="14"/>
      <c r="D4386" s="16"/>
      <c r="E4386" s="16"/>
      <c r="F4386" s="14"/>
      <c r="G4386" s="14"/>
      <c r="H4386" s="14"/>
      <c r="I4386" s="15"/>
      <c r="J4386" s="77"/>
      <c r="K4386" s="92"/>
    </row>
    <row r="4387" spans="1:11" ht="12.5" x14ac:dyDescent="0.25">
      <c r="A4387" s="14"/>
      <c r="B4387" s="14"/>
      <c r="C4387" s="14"/>
      <c r="D4387" s="16"/>
      <c r="E4387" s="16"/>
      <c r="F4387" s="14"/>
      <c r="G4387" s="14"/>
      <c r="H4387" s="14"/>
      <c r="I4387" s="15"/>
      <c r="J4387" s="77"/>
      <c r="K4387" s="92"/>
    </row>
    <row r="4388" spans="1:11" ht="12.5" x14ac:dyDescent="0.25">
      <c r="A4388" s="14"/>
      <c r="B4388" s="14"/>
      <c r="C4388" s="14"/>
      <c r="D4388" s="16"/>
      <c r="E4388" s="16"/>
      <c r="F4388" s="14"/>
      <c r="G4388" s="14"/>
      <c r="H4388" s="14"/>
      <c r="I4388" s="15"/>
      <c r="J4388" s="77"/>
      <c r="K4388" s="92"/>
    </row>
    <row r="4389" spans="1:11" ht="12.5" x14ac:dyDescent="0.25">
      <c r="A4389" s="14"/>
      <c r="B4389" s="14"/>
      <c r="C4389" s="14"/>
      <c r="D4389" s="16"/>
      <c r="E4389" s="16"/>
      <c r="F4389" s="14"/>
      <c r="G4389" s="14"/>
      <c r="H4389" s="14"/>
      <c r="I4389" s="15"/>
      <c r="J4389" s="77"/>
      <c r="K4389" s="92"/>
    </row>
    <row r="4390" spans="1:11" ht="12.5" x14ac:dyDescent="0.25">
      <c r="A4390" s="14"/>
      <c r="B4390" s="14"/>
      <c r="C4390" s="14"/>
      <c r="D4390" s="16"/>
      <c r="E4390" s="16"/>
      <c r="F4390" s="14"/>
      <c r="G4390" s="14"/>
      <c r="H4390" s="14"/>
      <c r="I4390" s="15"/>
      <c r="J4390" s="77"/>
      <c r="K4390" s="92"/>
    </row>
    <row r="4391" spans="1:11" ht="12.5" x14ac:dyDescent="0.25">
      <c r="A4391" s="14"/>
      <c r="B4391" s="14"/>
      <c r="C4391" s="14"/>
      <c r="D4391" s="16"/>
      <c r="E4391" s="16"/>
      <c r="F4391" s="14"/>
      <c r="G4391" s="14"/>
      <c r="H4391" s="14"/>
      <c r="I4391" s="15"/>
      <c r="J4391" s="77"/>
      <c r="K4391" s="92"/>
    </row>
    <row r="4392" spans="1:11" ht="12.5" x14ac:dyDescent="0.25">
      <c r="A4392" s="14"/>
      <c r="B4392" s="14"/>
      <c r="C4392" s="14"/>
      <c r="D4392" s="16"/>
      <c r="E4392" s="16"/>
      <c r="F4392" s="14"/>
      <c r="G4392" s="14"/>
      <c r="H4392" s="14"/>
      <c r="I4392" s="15"/>
      <c r="J4392" s="77"/>
      <c r="K4392" s="92"/>
    </row>
    <row r="4393" spans="1:11" ht="12.5" x14ac:dyDescent="0.25">
      <c r="A4393" s="14"/>
      <c r="B4393" s="14"/>
      <c r="C4393" s="14"/>
      <c r="D4393" s="16"/>
      <c r="E4393" s="16"/>
      <c r="F4393" s="14"/>
      <c r="G4393" s="14"/>
      <c r="H4393" s="14"/>
      <c r="I4393" s="15"/>
      <c r="J4393" s="77"/>
      <c r="K4393" s="92"/>
    </row>
    <row r="4394" spans="1:11" ht="12.5" x14ac:dyDescent="0.25">
      <c r="A4394" s="14"/>
      <c r="B4394" s="14"/>
      <c r="C4394" s="14"/>
      <c r="D4394" s="16"/>
      <c r="E4394" s="16"/>
      <c r="F4394" s="14"/>
      <c r="G4394" s="14"/>
      <c r="H4394" s="14"/>
      <c r="I4394" s="15"/>
      <c r="J4394" s="77"/>
      <c r="K4394" s="92"/>
    </row>
    <row r="4395" spans="1:11" ht="12.5" x14ac:dyDescent="0.25">
      <c r="A4395" s="14"/>
      <c r="B4395" s="14"/>
      <c r="C4395" s="14"/>
      <c r="D4395" s="16"/>
      <c r="E4395" s="16"/>
      <c r="F4395" s="14"/>
      <c r="G4395" s="14"/>
      <c r="H4395" s="14"/>
      <c r="I4395" s="15"/>
      <c r="J4395" s="77"/>
      <c r="K4395" s="92"/>
    </row>
    <row r="4396" spans="1:11" ht="12.5" x14ac:dyDescent="0.25">
      <c r="A4396" s="14"/>
      <c r="B4396" s="14"/>
      <c r="C4396" s="14"/>
      <c r="D4396" s="16"/>
      <c r="E4396" s="16"/>
      <c r="F4396" s="14"/>
      <c r="G4396" s="14"/>
      <c r="H4396" s="14"/>
      <c r="I4396" s="15"/>
      <c r="J4396" s="77"/>
      <c r="K4396" s="92"/>
    </row>
    <row r="4397" spans="1:11" ht="12.5" x14ac:dyDescent="0.25">
      <c r="A4397" s="14"/>
      <c r="B4397" s="14"/>
      <c r="C4397" s="14"/>
      <c r="D4397" s="16"/>
      <c r="E4397" s="16"/>
      <c r="F4397" s="14"/>
      <c r="G4397" s="14"/>
      <c r="H4397" s="14"/>
      <c r="I4397" s="15"/>
      <c r="J4397" s="77"/>
      <c r="K4397" s="92"/>
    </row>
    <row r="4398" spans="1:11" ht="12.5" x14ac:dyDescent="0.25">
      <c r="A4398" s="14"/>
      <c r="B4398" s="14"/>
      <c r="C4398" s="14"/>
      <c r="D4398" s="16"/>
      <c r="E4398" s="16"/>
      <c r="F4398" s="14"/>
      <c r="G4398" s="14"/>
      <c r="H4398" s="14"/>
      <c r="I4398" s="15"/>
      <c r="J4398" s="77"/>
      <c r="K4398" s="92"/>
    </row>
    <row r="4399" spans="1:11" ht="12.5" x14ac:dyDescent="0.25">
      <c r="A4399" s="14"/>
      <c r="B4399" s="14"/>
      <c r="C4399" s="14"/>
      <c r="D4399" s="16"/>
      <c r="E4399" s="16"/>
      <c r="F4399" s="14"/>
      <c r="G4399" s="14"/>
      <c r="H4399" s="14"/>
      <c r="I4399" s="15"/>
      <c r="J4399" s="77"/>
      <c r="K4399" s="92"/>
    </row>
    <row r="4400" spans="1:11" ht="12.5" x14ac:dyDescent="0.25">
      <c r="A4400" s="14"/>
      <c r="B4400" s="14"/>
      <c r="C4400" s="14"/>
      <c r="D4400" s="16"/>
      <c r="E4400" s="16"/>
      <c r="F4400" s="14"/>
      <c r="G4400" s="14"/>
      <c r="H4400" s="14"/>
      <c r="I4400" s="15"/>
      <c r="J4400" s="77"/>
      <c r="K4400" s="92"/>
    </row>
    <row r="4401" spans="1:11" ht="12.5" x14ac:dyDescent="0.25">
      <c r="A4401" s="14"/>
      <c r="B4401" s="14"/>
      <c r="C4401" s="14"/>
      <c r="D4401" s="16"/>
      <c r="E4401" s="16"/>
      <c r="F4401" s="14"/>
      <c r="G4401" s="14"/>
      <c r="H4401" s="14"/>
      <c r="I4401" s="15"/>
      <c r="J4401" s="77"/>
      <c r="K4401" s="92"/>
    </row>
    <row r="4402" spans="1:11" ht="12.5" x14ac:dyDescent="0.25">
      <c r="A4402" s="14"/>
      <c r="B4402" s="14"/>
      <c r="C4402" s="14"/>
      <c r="D4402" s="16"/>
      <c r="E4402" s="16"/>
      <c r="F4402" s="14"/>
      <c r="G4402" s="14"/>
      <c r="H4402" s="14"/>
      <c r="I4402" s="15"/>
      <c r="J4402" s="77"/>
      <c r="K4402" s="92"/>
    </row>
    <row r="4403" spans="1:11" ht="12.5" x14ac:dyDescent="0.25">
      <c r="A4403" s="14"/>
      <c r="B4403" s="14"/>
      <c r="C4403" s="14"/>
      <c r="D4403" s="16"/>
      <c r="E4403" s="16"/>
      <c r="F4403" s="14"/>
      <c r="G4403" s="14"/>
      <c r="H4403" s="14"/>
      <c r="I4403" s="15"/>
      <c r="J4403" s="77"/>
      <c r="K4403" s="92"/>
    </row>
    <row r="4404" spans="1:11" ht="12.5" x14ac:dyDescent="0.25">
      <c r="A4404" s="14"/>
      <c r="B4404" s="14"/>
      <c r="C4404" s="14"/>
      <c r="D4404" s="16"/>
      <c r="E4404" s="16"/>
      <c r="F4404" s="14"/>
      <c r="G4404" s="14"/>
      <c r="H4404" s="14"/>
      <c r="I4404" s="15"/>
      <c r="J4404" s="77"/>
      <c r="K4404" s="92"/>
    </row>
    <row r="4405" spans="1:11" ht="12.5" x14ac:dyDescent="0.25">
      <c r="A4405" s="14"/>
      <c r="B4405" s="14"/>
      <c r="C4405" s="14"/>
      <c r="D4405" s="16"/>
      <c r="E4405" s="16"/>
      <c r="F4405" s="14"/>
      <c r="G4405" s="14"/>
      <c r="H4405" s="14"/>
      <c r="I4405" s="15"/>
      <c r="J4405" s="77"/>
      <c r="K4405" s="92"/>
    </row>
    <row r="4406" spans="1:11" ht="12.5" x14ac:dyDescent="0.25">
      <c r="A4406" s="14"/>
      <c r="B4406" s="14"/>
      <c r="C4406" s="14"/>
      <c r="D4406" s="16"/>
      <c r="E4406" s="16"/>
      <c r="F4406" s="14"/>
      <c r="G4406" s="14"/>
      <c r="H4406" s="14"/>
      <c r="I4406" s="15"/>
      <c r="J4406" s="77"/>
      <c r="K4406" s="92"/>
    </row>
    <row r="4407" spans="1:11" ht="12.5" x14ac:dyDescent="0.25">
      <c r="A4407" s="14"/>
      <c r="B4407" s="14"/>
      <c r="C4407" s="14"/>
      <c r="D4407" s="16"/>
      <c r="E4407" s="16"/>
      <c r="F4407" s="14"/>
      <c r="G4407" s="14"/>
      <c r="H4407" s="14"/>
      <c r="I4407" s="15"/>
      <c r="J4407" s="77"/>
      <c r="K4407" s="92"/>
    </row>
    <row r="4408" spans="1:11" ht="12.5" x14ac:dyDescent="0.25">
      <c r="A4408" s="14"/>
      <c r="B4408" s="14"/>
      <c r="C4408" s="14"/>
      <c r="D4408" s="16"/>
      <c r="E4408" s="16"/>
      <c r="F4408" s="14"/>
      <c r="G4408" s="14"/>
      <c r="H4408" s="14"/>
      <c r="I4408" s="15"/>
      <c r="J4408" s="77"/>
      <c r="K4408" s="92"/>
    </row>
    <row r="4409" spans="1:11" ht="12.5" x14ac:dyDescent="0.25">
      <c r="A4409" s="14"/>
      <c r="B4409" s="14"/>
      <c r="C4409" s="14"/>
      <c r="D4409" s="16"/>
      <c r="E4409" s="16"/>
      <c r="F4409" s="14"/>
      <c r="G4409" s="14"/>
      <c r="H4409" s="14"/>
      <c r="I4409" s="15"/>
      <c r="J4409" s="77"/>
      <c r="K4409" s="92"/>
    </row>
    <row r="4410" spans="1:11" ht="12.5" x14ac:dyDescent="0.25">
      <c r="A4410" s="14"/>
      <c r="B4410" s="14"/>
      <c r="C4410" s="14"/>
      <c r="D4410" s="16"/>
      <c r="E4410" s="16"/>
      <c r="F4410" s="14"/>
      <c r="G4410" s="14"/>
      <c r="H4410" s="14"/>
      <c r="I4410" s="15"/>
      <c r="J4410" s="77"/>
      <c r="K4410" s="92"/>
    </row>
    <row r="4411" spans="1:11" ht="12.5" x14ac:dyDescent="0.25">
      <c r="A4411" s="14"/>
      <c r="B4411" s="14"/>
      <c r="C4411" s="14"/>
      <c r="D4411" s="16"/>
      <c r="E4411" s="16"/>
      <c r="F4411" s="14"/>
      <c r="G4411" s="14"/>
      <c r="H4411" s="14"/>
      <c r="I4411" s="15"/>
      <c r="J4411" s="77"/>
      <c r="K4411" s="92"/>
    </row>
    <row r="4412" spans="1:11" ht="12.5" x14ac:dyDescent="0.25">
      <c r="A4412" s="14"/>
      <c r="B4412" s="14"/>
      <c r="C4412" s="14"/>
      <c r="D4412" s="16"/>
      <c r="E4412" s="16"/>
      <c r="F4412" s="14"/>
      <c r="G4412" s="14"/>
      <c r="H4412" s="14"/>
      <c r="I4412" s="15"/>
      <c r="J4412" s="77"/>
      <c r="K4412" s="92"/>
    </row>
    <row r="4413" spans="1:11" ht="12.5" x14ac:dyDescent="0.25">
      <c r="A4413" s="14"/>
      <c r="B4413" s="14"/>
      <c r="C4413" s="14"/>
      <c r="D4413" s="16"/>
      <c r="E4413" s="16"/>
      <c r="F4413" s="14"/>
      <c r="G4413" s="14"/>
      <c r="H4413" s="14"/>
      <c r="I4413" s="15"/>
      <c r="J4413" s="77"/>
      <c r="K4413" s="92"/>
    </row>
    <row r="4414" spans="1:11" ht="12.5" x14ac:dyDescent="0.25">
      <c r="A4414" s="14"/>
      <c r="B4414" s="14"/>
      <c r="C4414" s="14"/>
      <c r="D4414" s="16"/>
      <c r="E4414" s="16"/>
      <c r="F4414" s="14"/>
      <c r="G4414" s="14"/>
      <c r="H4414" s="14"/>
      <c r="I4414" s="15"/>
      <c r="J4414" s="77"/>
      <c r="K4414" s="92"/>
    </row>
    <row r="4415" spans="1:11" ht="12.5" x14ac:dyDescent="0.25">
      <c r="A4415" s="14"/>
      <c r="B4415" s="14"/>
      <c r="C4415" s="14"/>
      <c r="D4415" s="16"/>
      <c r="E4415" s="16"/>
      <c r="F4415" s="14"/>
      <c r="G4415" s="14"/>
      <c r="H4415" s="14"/>
      <c r="I4415" s="15"/>
      <c r="J4415" s="77"/>
      <c r="K4415" s="92"/>
    </row>
    <row r="4416" spans="1:11" ht="12.5" x14ac:dyDescent="0.25">
      <c r="A4416" s="14"/>
      <c r="B4416" s="14"/>
      <c r="C4416" s="14"/>
      <c r="D4416" s="16"/>
      <c r="E4416" s="16"/>
      <c r="F4416" s="14"/>
      <c r="G4416" s="14"/>
      <c r="H4416" s="14"/>
      <c r="I4416" s="15"/>
      <c r="J4416" s="77"/>
      <c r="K4416" s="92"/>
    </row>
    <row r="4417" spans="1:11" ht="12.5" x14ac:dyDescent="0.25">
      <c r="A4417" s="14"/>
      <c r="B4417" s="14"/>
      <c r="C4417" s="14"/>
      <c r="D4417" s="16"/>
      <c r="E4417" s="16"/>
      <c r="F4417" s="14"/>
      <c r="G4417" s="14"/>
      <c r="H4417" s="14"/>
      <c r="I4417" s="15"/>
      <c r="J4417" s="77"/>
      <c r="K4417" s="92"/>
    </row>
    <row r="4418" spans="1:11" ht="12.5" x14ac:dyDescent="0.25">
      <c r="A4418" s="14"/>
      <c r="B4418" s="14"/>
      <c r="C4418" s="14"/>
      <c r="D4418" s="16"/>
      <c r="E4418" s="16"/>
      <c r="F4418" s="14"/>
      <c r="G4418" s="14"/>
      <c r="H4418" s="14"/>
      <c r="I4418" s="15"/>
      <c r="J4418" s="77"/>
      <c r="K4418" s="92"/>
    </row>
    <row r="4419" spans="1:11" ht="12.5" x14ac:dyDescent="0.25">
      <c r="A4419" s="14"/>
      <c r="B4419" s="14"/>
      <c r="C4419" s="14"/>
      <c r="D4419" s="16"/>
      <c r="E4419" s="16"/>
      <c r="F4419" s="14"/>
      <c r="G4419" s="14"/>
      <c r="H4419" s="14"/>
      <c r="I4419" s="15"/>
      <c r="J4419" s="77"/>
      <c r="K4419" s="92"/>
    </row>
    <row r="4420" spans="1:11" ht="12.5" x14ac:dyDescent="0.25">
      <c r="A4420" s="14"/>
      <c r="B4420" s="14"/>
      <c r="C4420" s="14"/>
      <c r="D4420" s="16"/>
      <c r="E4420" s="16"/>
      <c r="F4420" s="14"/>
      <c r="G4420" s="14"/>
      <c r="H4420" s="14"/>
      <c r="I4420" s="15"/>
      <c r="J4420" s="77"/>
      <c r="K4420" s="92"/>
    </row>
    <row r="4421" spans="1:11" ht="12.5" x14ac:dyDescent="0.25">
      <c r="A4421" s="14"/>
      <c r="B4421" s="14"/>
      <c r="C4421" s="14"/>
      <c r="D4421" s="16"/>
      <c r="E4421" s="16"/>
      <c r="F4421" s="14"/>
      <c r="G4421" s="14"/>
      <c r="H4421" s="14"/>
      <c r="I4421" s="15"/>
      <c r="J4421" s="77"/>
      <c r="K4421" s="92"/>
    </row>
    <row r="4422" spans="1:11" ht="12.5" x14ac:dyDescent="0.25">
      <c r="A4422" s="14"/>
      <c r="B4422" s="14"/>
      <c r="C4422" s="14"/>
      <c r="D4422" s="16"/>
      <c r="E4422" s="16"/>
      <c r="F4422" s="14"/>
      <c r="G4422" s="14"/>
      <c r="H4422" s="14"/>
      <c r="I4422" s="15"/>
      <c r="J4422" s="77"/>
      <c r="K4422" s="92"/>
    </row>
    <row r="4423" spans="1:11" ht="12.5" x14ac:dyDescent="0.25">
      <c r="A4423" s="14"/>
      <c r="B4423" s="14"/>
      <c r="C4423" s="14"/>
      <c r="D4423" s="16"/>
      <c r="E4423" s="16"/>
      <c r="F4423" s="14"/>
      <c r="G4423" s="14"/>
      <c r="H4423" s="14"/>
      <c r="I4423" s="15"/>
      <c r="J4423" s="77"/>
      <c r="K4423" s="92"/>
    </row>
    <row r="4424" spans="1:11" ht="12.5" x14ac:dyDescent="0.25">
      <c r="A4424" s="14"/>
      <c r="B4424" s="14"/>
      <c r="C4424" s="14"/>
      <c r="D4424" s="16"/>
      <c r="E4424" s="16"/>
      <c r="F4424" s="14"/>
      <c r="G4424" s="14"/>
      <c r="H4424" s="14"/>
      <c r="I4424" s="15"/>
      <c r="J4424" s="77"/>
      <c r="K4424" s="92"/>
    </row>
    <row r="4425" spans="1:11" ht="12.5" x14ac:dyDescent="0.25">
      <c r="A4425" s="14"/>
      <c r="B4425" s="14"/>
      <c r="C4425" s="14"/>
      <c r="D4425" s="16"/>
      <c r="E4425" s="16"/>
      <c r="F4425" s="14"/>
      <c r="G4425" s="14"/>
      <c r="H4425" s="14"/>
      <c r="I4425" s="15"/>
      <c r="J4425" s="77"/>
      <c r="K4425" s="92"/>
    </row>
    <row r="4426" spans="1:11" ht="12.5" x14ac:dyDescent="0.25">
      <c r="A4426" s="14"/>
      <c r="B4426" s="14"/>
      <c r="C4426" s="14"/>
      <c r="D4426" s="16"/>
      <c r="E4426" s="16"/>
      <c r="F4426" s="14"/>
      <c r="G4426" s="14"/>
      <c r="H4426" s="14"/>
      <c r="I4426" s="15"/>
      <c r="J4426" s="77"/>
      <c r="K4426" s="92"/>
    </row>
    <row r="4427" spans="1:11" ht="12.5" x14ac:dyDescent="0.25">
      <c r="A4427" s="14"/>
      <c r="B4427" s="14"/>
      <c r="C4427" s="14"/>
      <c r="D4427" s="16"/>
      <c r="E4427" s="16"/>
      <c r="F4427" s="14"/>
      <c r="G4427" s="14"/>
      <c r="H4427" s="14"/>
      <c r="I4427" s="15"/>
      <c r="J4427" s="77"/>
      <c r="K4427" s="92"/>
    </row>
    <row r="4428" spans="1:11" ht="12.5" x14ac:dyDescent="0.25">
      <c r="A4428" s="14"/>
      <c r="B4428" s="14"/>
      <c r="C4428" s="14"/>
      <c r="D4428" s="16"/>
      <c r="E4428" s="16"/>
      <c r="F4428" s="14"/>
      <c r="G4428" s="14"/>
      <c r="H4428" s="14"/>
      <c r="I4428" s="15"/>
      <c r="J4428" s="77"/>
      <c r="K4428" s="92"/>
    </row>
    <row r="4429" spans="1:11" ht="12.5" x14ac:dyDescent="0.25">
      <c r="A4429" s="14"/>
      <c r="B4429" s="14"/>
      <c r="C4429" s="14"/>
      <c r="D4429" s="16"/>
      <c r="E4429" s="16"/>
      <c r="F4429" s="14"/>
      <c r="G4429" s="14"/>
      <c r="H4429" s="14"/>
      <c r="I4429" s="15"/>
      <c r="J4429" s="77"/>
      <c r="K4429" s="92"/>
    </row>
    <row r="4430" spans="1:11" ht="12.5" x14ac:dyDescent="0.25">
      <c r="A4430" s="14"/>
      <c r="B4430" s="14"/>
      <c r="C4430" s="14"/>
      <c r="D4430" s="16"/>
      <c r="E4430" s="16"/>
      <c r="F4430" s="14"/>
      <c r="G4430" s="14"/>
      <c r="H4430" s="14"/>
      <c r="I4430" s="15"/>
      <c r="J4430" s="77"/>
      <c r="K4430" s="92"/>
    </row>
    <row r="4431" spans="1:11" ht="12.5" x14ac:dyDescent="0.25">
      <c r="A4431" s="14"/>
      <c r="B4431" s="14"/>
      <c r="C4431" s="14"/>
      <c r="D4431" s="16"/>
      <c r="E4431" s="16"/>
      <c r="F4431" s="14"/>
      <c r="G4431" s="14"/>
      <c r="H4431" s="14"/>
      <c r="I4431" s="15"/>
      <c r="J4431" s="77"/>
      <c r="K4431" s="92"/>
    </row>
    <row r="4432" spans="1:11" ht="12.5" x14ac:dyDescent="0.25">
      <c r="A4432" s="14"/>
      <c r="B4432" s="14"/>
      <c r="C4432" s="14"/>
      <c r="D4432" s="16"/>
      <c r="E4432" s="16"/>
      <c r="F4432" s="14"/>
      <c r="G4432" s="14"/>
      <c r="H4432" s="14"/>
      <c r="I4432" s="15"/>
      <c r="J4432" s="77"/>
      <c r="K4432" s="92"/>
    </row>
    <row r="4433" spans="1:11" ht="12.5" x14ac:dyDescent="0.25">
      <c r="A4433" s="14"/>
      <c r="B4433" s="14"/>
      <c r="C4433" s="14"/>
      <c r="D4433" s="16"/>
      <c r="E4433" s="16"/>
      <c r="F4433" s="14"/>
      <c r="G4433" s="14"/>
      <c r="H4433" s="14"/>
      <c r="I4433" s="15"/>
      <c r="J4433" s="77"/>
      <c r="K4433" s="92"/>
    </row>
    <row r="4434" spans="1:11" ht="12.5" x14ac:dyDescent="0.25">
      <c r="A4434" s="14"/>
      <c r="B4434" s="14"/>
      <c r="C4434" s="14"/>
      <c r="D4434" s="16"/>
      <c r="E4434" s="16"/>
      <c r="F4434" s="14"/>
      <c r="G4434" s="14"/>
      <c r="H4434" s="14"/>
      <c r="I4434" s="15"/>
      <c r="J4434" s="77"/>
      <c r="K4434" s="92"/>
    </row>
    <row r="4435" spans="1:11" ht="12.5" x14ac:dyDescent="0.25">
      <c r="A4435" s="14"/>
      <c r="B4435" s="14"/>
      <c r="C4435" s="14"/>
      <c r="D4435" s="16"/>
      <c r="E4435" s="16"/>
      <c r="F4435" s="14"/>
      <c r="G4435" s="14"/>
      <c r="H4435" s="14"/>
      <c r="I4435" s="15"/>
      <c r="J4435" s="77"/>
      <c r="K4435" s="92"/>
    </row>
    <row r="4436" spans="1:11" ht="12.5" x14ac:dyDescent="0.25">
      <c r="A4436" s="14"/>
      <c r="B4436" s="14"/>
      <c r="C4436" s="14"/>
      <c r="D4436" s="16"/>
      <c r="E4436" s="16"/>
      <c r="F4436" s="14"/>
      <c r="G4436" s="14"/>
      <c r="H4436" s="14"/>
      <c r="I4436" s="15"/>
      <c r="J4436" s="77"/>
      <c r="K4436" s="92"/>
    </row>
    <row r="4437" spans="1:11" ht="12.5" x14ac:dyDescent="0.25">
      <c r="A4437" s="14"/>
      <c r="B4437" s="14"/>
      <c r="C4437" s="14"/>
      <c r="D4437" s="16"/>
      <c r="E4437" s="16"/>
      <c r="F4437" s="14"/>
      <c r="G4437" s="14"/>
      <c r="H4437" s="14"/>
      <c r="I4437" s="15"/>
      <c r="J4437" s="77"/>
      <c r="K4437" s="92"/>
    </row>
    <row r="4438" spans="1:11" ht="12.5" x14ac:dyDescent="0.25">
      <c r="A4438" s="14"/>
      <c r="B4438" s="14"/>
      <c r="C4438" s="14"/>
      <c r="D4438" s="16"/>
      <c r="E4438" s="16"/>
      <c r="F4438" s="14"/>
      <c r="G4438" s="14"/>
      <c r="H4438" s="14"/>
      <c r="I4438" s="15"/>
      <c r="J4438" s="77"/>
      <c r="K4438" s="92"/>
    </row>
    <row r="4439" spans="1:11" ht="12.5" x14ac:dyDescent="0.25">
      <c r="A4439" s="14"/>
      <c r="B4439" s="14"/>
      <c r="C4439" s="14"/>
      <c r="D4439" s="16"/>
      <c r="E4439" s="16"/>
      <c r="F4439" s="14"/>
      <c r="G4439" s="14"/>
      <c r="H4439" s="14"/>
      <c r="I4439" s="15"/>
      <c r="J4439" s="77"/>
      <c r="K4439" s="92"/>
    </row>
    <row r="4440" spans="1:11" ht="12.5" x14ac:dyDescent="0.25">
      <c r="A4440" s="14"/>
      <c r="B4440" s="14"/>
      <c r="C4440" s="14"/>
      <c r="D4440" s="16"/>
      <c r="E4440" s="16"/>
      <c r="F4440" s="14"/>
      <c r="G4440" s="14"/>
      <c r="H4440" s="14"/>
      <c r="I4440" s="15"/>
      <c r="J4440" s="77"/>
      <c r="K4440" s="92"/>
    </row>
    <row r="4441" spans="1:11" ht="12.5" x14ac:dyDescent="0.25">
      <c r="A4441" s="14"/>
      <c r="B4441" s="14"/>
      <c r="C4441" s="14"/>
      <c r="D4441" s="16"/>
      <c r="E4441" s="16"/>
      <c r="F4441" s="14"/>
      <c r="G4441" s="14"/>
      <c r="H4441" s="14"/>
      <c r="I4441" s="15"/>
      <c r="J4441" s="77"/>
      <c r="K4441" s="92"/>
    </row>
    <row r="4442" spans="1:11" ht="12.5" x14ac:dyDescent="0.25">
      <c r="A4442" s="14"/>
      <c r="B4442" s="14"/>
      <c r="C4442" s="14"/>
      <c r="D4442" s="16"/>
      <c r="E4442" s="16"/>
      <c r="F4442" s="14"/>
      <c r="G4442" s="14"/>
      <c r="H4442" s="14"/>
      <c r="I4442" s="15"/>
      <c r="J4442" s="77"/>
      <c r="K4442" s="92"/>
    </row>
    <row r="4443" spans="1:11" ht="12.5" x14ac:dyDescent="0.25">
      <c r="A4443" s="14"/>
      <c r="B4443" s="14"/>
      <c r="C4443" s="14"/>
      <c r="D4443" s="16"/>
      <c r="E4443" s="16"/>
      <c r="F4443" s="14"/>
      <c r="G4443" s="14"/>
      <c r="H4443" s="14"/>
      <c r="I4443" s="15"/>
      <c r="J4443" s="77"/>
      <c r="K4443" s="92"/>
    </row>
    <row r="4444" spans="1:11" ht="12.5" x14ac:dyDescent="0.25">
      <c r="A4444" s="14"/>
      <c r="B4444" s="14"/>
      <c r="C4444" s="14"/>
      <c r="D4444" s="16"/>
      <c r="E4444" s="16"/>
      <c r="F4444" s="14"/>
      <c r="G4444" s="14"/>
      <c r="H4444" s="14"/>
      <c r="I4444" s="15"/>
      <c r="J4444" s="77"/>
      <c r="K4444" s="92"/>
    </row>
    <row r="4445" spans="1:11" ht="12.5" x14ac:dyDescent="0.25">
      <c r="A4445" s="14"/>
      <c r="B4445" s="14"/>
      <c r="C4445" s="14"/>
      <c r="D4445" s="16"/>
      <c r="E4445" s="16"/>
      <c r="F4445" s="14"/>
      <c r="G4445" s="14"/>
      <c r="H4445" s="14"/>
      <c r="I4445" s="15"/>
      <c r="J4445" s="77"/>
      <c r="K4445" s="92"/>
    </row>
    <row r="4446" spans="1:11" ht="12.5" x14ac:dyDescent="0.25">
      <c r="A4446" s="14"/>
      <c r="B4446" s="14"/>
      <c r="C4446" s="14"/>
      <c r="D4446" s="16"/>
      <c r="E4446" s="16"/>
      <c r="F4446" s="14"/>
      <c r="G4446" s="14"/>
      <c r="H4446" s="14"/>
      <c r="I4446" s="15"/>
      <c r="J4446" s="77"/>
      <c r="K4446" s="92"/>
    </row>
    <row r="4447" spans="1:11" ht="12.5" x14ac:dyDescent="0.25">
      <c r="A4447" s="14"/>
      <c r="B4447" s="14"/>
      <c r="C4447" s="14"/>
      <c r="D4447" s="16"/>
      <c r="E4447" s="16"/>
      <c r="F4447" s="14"/>
      <c r="G4447" s="14"/>
      <c r="H4447" s="14"/>
      <c r="I4447" s="15"/>
      <c r="J4447" s="77"/>
      <c r="K4447" s="92"/>
    </row>
    <row r="4448" spans="1:11" ht="12.5" x14ac:dyDescent="0.25">
      <c r="A4448" s="14"/>
      <c r="B4448" s="14"/>
      <c r="C4448" s="14"/>
      <c r="D4448" s="16"/>
      <c r="E4448" s="16"/>
      <c r="F4448" s="14"/>
      <c r="G4448" s="14"/>
      <c r="H4448" s="14"/>
      <c r="I4448" s="15"/>
      <c r="J4448" s="77"/>
      <c r="K4448" s="92"/>
    </row>
    <row r="4449" spans="1:11" ht="12.5" x14ac:dyDescent="0.25">
      <c r="A4449" s="14"/>
      <c r="B4449" s="14"/>
      <c r="C4449" s="14"/>
      <c r="D4449" s="16"/>
      <c r="E4449" s="16"/>
      <c r="F4449" s="14"/>
      <c r="G4449" s="14"/>
      <c r="H4449" s="14"/>
      <c r="I4449" s="15"/>
      <c r="J4449" s="77"/>
      <c r="K4449" s="92"/>
    </row>
    <row r="4450" spans="1:11" ht="12.5" x14ac:dyDescent="0.25">
      <c r="A4450" s="14"/>
      <c r="B4450" s="14"/>
      <c r="C4450" s="14"/>
      <c r="D4450" s="16"/>
      <c r="E4450" s="16"/>
      <c r="F4450" s="14"/>
      <c r="G4450" s="14"/>
      <c r="H4450" s="14"/>
      <c r="I4450" s="15"/>
      <c r="J4450" s="77"/>
      <c r="K4450" s="92"/>
    </row>
    <row r="4451" spans="1:11" ht="12.5" x14ac:dyDescent="0.25">
      <c r="A4451" s="14"/>
      <c r="B4451" s="14"/>
      <c r="C4451" s="14"/>
      <c r="D4451" s="16"/>
      <c r="E4451" s="16"/>
      <c r="F4451" s="14"/>
      <c r="G4451" s="14"/>
      <c r="H4451" s="14"/>
      <c r="I4451" s="15"/>
      <c r="J4451" s="77"/>
      <c r="K4451" s="92"/>
    </row>
    <row r="4452" spans="1:11" ht="12.5" x14ac:dyDescent="0.25">
      <c r="A4452" s="14"/>
      <c r="B4452" s="14"/>
      <c r="C4452" s="14"/>
      <c r="D4452" s="16"/>
      <c r="E4452" s="16"/>
      <c r="F4452" s="14"/>
      <c r="G4452" s="14"/>
      <c r="H4452" s="14"/>
      <c r="I4452" s="15"/>
      <c r="J4452" s="77"/>
      <c r="K4452" s="92"/>
    </row>
    <row r="4453" spans="1:11" ht="12.5" x14ac:dyDescent="0.25">
      <c r="A4453" s="14"/>
      <c r="B4453" s="14"/>
      <c r="C4453" s="14"/>
      <c r="D4453" s="16"/>
      <c r="E4453" s="16"/>
      <c r="F4453" s="14"/>
      <c r="G4453" s="14"/>
      <c r="H4453" s="14"/>
      <c r="I4453" s="15"/>
      <c r="J4453" s="77"/>
      <c r="K4453" s="92"/>
    </row>
    <row r="4454" spans="1:11" ht="12.5" x14ac:dyDescent="0.25">
      <c r="A4454" s="14"/>
      <c r="B4454" s="14"/>
      <c r="C4454" s="14"/>
      <c r="D4454" s="16"/>
      <c r="E4454" s="16"/>
      <c r="F4454" s="14"/>
      <c r="G4454" s="14"/>
      <c r="H4454" s="14"/>
      <c r="I4454" s="15"/>
      <c r="J4454" s="77"/>
      <c r="K4454" s="92"/>
    </row>
    <row r="4455" spans="1:11" ht="12.5" x14ac:dyDescent="0.25">
      <c r="A4455" s="14"/>
      <c r="B4455" s="14"/>
      <c r="C4455" s="14"/>
      <c r="D4455" s="16"/>
      <c r="E4455" s="16"/>
      <c r="F4455" s="14"/>
      <c r="G4455" s="14"/>
      <c r="H4455" s="14"/>
      <c r="I4455" s="15"/>
      <c r="J4455" s="77"/>
      <c r="K4455" s="92"/>
    </row>
    <row r="4456" spans="1:11" ht="12.5" x14ac:dyDescent="0.25">
      <c r="A4456" s="14"/>
      <c r="B4456" s="14"/>
      <c r="C4456" s="14"/>
      <c r="D4456" s="16"/>
      <c r="E4456" s="16"/>
      <c r="F4456" s="14"/>
      <c r="G4456" s="14"/>
      <c r="H4456" s="14"/>
      <c r="I4456" s="15"/>
      <c r="J4456" s="77"/>
      <c r="K4456" s="92"/>
    </row>
    <row r="4457" spans="1:11" ht="12.5" x14ac:dyDescent="0.25">
      <c r="A4457" s="14"/>
      <c r="B4457" s="14"/>
      <c r="C4457" s="14"/>
      <c r="D4457" s="16"/>
      <c r="E4457" s="16"/>
      <c r="F4457" s="14"/>
      <c r="G4457" s="14"/>
      <c r="H4457" s="14"/>
      <c r="I4457" s="15"/>
      <c r="J4457" s="77"/>
      <c r="K4457" s="92"/>
    </row>
    <row r="4458" spans="1:11" ht="12.5" x14ac:dyDescent="0.25">
      <c r="A4458" s="14"/>
      <c r="B4458" s="14"/>
      <c r="C4458" s="14"/>
      <c r="D4458" s="16"/>
      <c r="E4458" s="16"/>
      <c r="F4458" s="14"/>
      <c r="G4458" s="14"/>
      <c r="H4458" s="14"/>
      <c r="I4458" s="15"/>
      <c r="J4458" s="77"/>
      <c r="K4458" s="92"/>
    </row>
    <row r="4459" spans="1:11" ht="12.5" x14ac:dyDescent="0.25">
      <c r="A4459" s="14"/>
      <c r="B4459" s="14"/>
      <c r="C4459" s="14"/>
      <c r="D4459" s="16"/>
      <c r="E4459" s="16"/>
      <c r="F4459" s="14"/>
      <c r="G4459" s="14"/>
      <c r="H4459" s="14"/>
      <c r="I4459" s="15"/>
      <c r="J4459" s="77"/>
      <c r="K4459" s="92"/>
    </row>
    <row r="4460" spans="1:11" ht="12.5" x14ac:dyDescent="0.25">
      <c r="A4460" s="14"/>
      <c r="B4460" s="14"/>
      <c r="C4460" s="14"/>
      <c r="D4460" s="16"/>
      <c r="E4460" s="16"/>
      <c r="F4460" s="14"/>
      <c r="G4460" s="14"/>
      <c r="H4460" s="14"/>
      <c r="I4460" s="15"/>
      <c r="J4460" s="77"/>
      <c r="K4460" s="92"/>
    </row>
    <row r="4461" spans="1:11" ht="12.5" x14ac:dyDescent="0.25">
      <c r="A4461" s="14"/>
      <c r="B4461" s="14"/>
      <c r="C4461" s="14"/>
      <c r="D4461" s="16"/>
      <c r="E4461" s="16"/>
      <c r="F4461" s="14"/>
      <c r="G4461" s="14"/>
      <c r="H4461" s="14"/>
      <c r="I4461" s="15"/>
      <c r="J4461" s="77"/>
      <c r="K4461" s="92"/>
    </row>
    <row r="4462" spans="1:11" ht="12.5" x14ac:dyDescent="0.25">
      <c r="A4462" s="14"/>
      <c r="B4462" s="14"/>
      <c r="C4462" s="14"/>
      <c r="D4462" s="16"/>
      <c r="E4462" s="16"/>
      <c r="F4462" s="14"/>
      <c r="G4462" s="14"/>
      <c r="H4462" s="14"/>
      <c r="I4462" s="15"/>
      <c r="J4462" s="77"/>
      <c r="K4462" s="92"/>
    </row>
    <row r="4463" spans="1:11" ht="12.5" x14ac:dyDescent="0.25">
      <c r="A4463" s="14"/>
      <c r="B4463" s="14"/>
      <c r="C4463" s="14"/>
      <c r="D4463" s="16"/>
      <c r="E4463" s="16"/>
      <c r="F4463" s="14"/>
      <c r="G4463" s="14"/>
      <c r="H4463" s="14"/>
      <c r="I4463" s="15"/>
      <c r="J4463" s="77"/>
      <c r="K4463" s="92"/>
    </row>
    <row r="4464" spans="1:11" ht="12.5" x14ac:dyDescent="0.25">
      <c r="A4464" s="14"/>
      <c r="B4464" s="14"/>
      <c r="C4464" s="14"/>
      <c r="D4464" s="16"/>
      <c r="E4464" s="16"/>
      <c r="F4464" s="14"/>
      <c r="G4464" s="14"/>
      <c r="H4464" s="14"/>
      <c r="I4464" s="15"/>
      <c r="J4464" s="77"/>
      <c r="K4464" s="92"/>
    </row>
    <row r="4465" spans="1:11" ht="12.5" x14ac:dyDescent="0.25">
      <c r="A4465" s="14"/>
      <c r="B4465" s="14"/>
      <c r="C4465" s="14"/>
      <c r="D4465" s="16"/>
      <c r="E4465" s="16"/>
      <c r="F4465" s="14"/>
      <c r="G4465" s="14"/>
      <c r="H4465" s="14"/>
      <c r="I4465" s="15"/>
      <c r="J4465" s="77"/>
      <c r="K4465" s="92"/>
    </row>
    <row r="4466" spans="1:11" ht="12.5" x14ac:dyDescent="0.25">
      <c r="A4466" s="14"/>
      <c r="B4466" s="14"/>
      <c r="C4466" s="14"/>
      <c r="D4466" s="16"/>
      <c r="E4466" s="16"/>
      <c r="F4466" s="14"/>
      <c r="G4466" s="14"/>
      <c r="H4466" s="14"/>
      <c r="I4466" s="15"/>
      <c r="J4466" s="77"/>
      <c r="K4466" s="92"/>
    </row>
    <row r="4467" spans="1:11" ht="12.5" x14ac:dyDescent="0.25">
      <c r="A4467" s="14"/>
      <c r="B4467" s="14"/>
      <c r="C4467" s="14"/>
      <c r="D4467" s="16"/>
      <c r="E4467" s="16"/>
      <c r="F4467" s="14"/>
      <c r="G4467" s="14"/>
      <c r="H4467" s="14"/>
      <c r="I4467" s="15"/>
      <c r="J4467" s="77"/>
      <c r="K4467" s="92"/>
    </row>
    <row r="4468" spans="1:11" ht="12.5" x14ac:dyDescent="0.25">
      <c r="A4468" s="14"/>
      <c r="B4468" s="14"/>
      <c r="C4468" s="14"/>
      <c r="D4468" s="16"/>
      <c r="E4468" s="16"/>
      <c r="F4468" s="14"/>
      <c r="G4468" s="14"/>
      <c r="H4468" s="14"/>
      <c r="I4468" s="15"/>
      <c r="J4468" s="77"/>
      <c r="K4468" s="92"/>
    </row>
    <row r="4469" spans="1:11" ht="12.5" x14ac:dyDescent="0.25">
      <c r="A4469" s="14"/>
      <c r="B4469" s="14"/>
      <c r="C4469" s="14"/>
      <c r="D4469" s="16"/>
      <c r="E4469" s="16"/>
      <c r="F4469" s="14"/>
      <c r="G4469" s="14"/>
      <c r="H4469" s="14"/>
      <c r="I4469" s="15"/>
      <c r="J4469" s="77"/>
      <c r="K4469" s="92"/>
    </row>
    <row r="4470" spans="1:11" ht="12.5" x14ac:dyDescent="0.25">
      <c r="A4470" s="14"/>
      <c r="B4470" s="14"/>
      <c r="C4470" s="14"/>
      <c r="D4470" s="16"/>
      <c r="E4470" s="16"/>
      <c r="F4470" s="14"/>
      <c r="G4470" s="14"/>
      <c r="H4470" s="14"/>
      <c r="I4470" s="15"/>
      <c r="J4470" s="77"/>
      <c r="K4470" s="92"/>
    </row>
    <row r="4471" spans="1:11" ht="12.5" x14ac:dyDescent="0.25">
      <c r="A4471" s="14"/>
      <c r="B4471" s="14"/>
      <c r="C4471" s="14"/>
      <c r="D4471" s="16"/>
      <c r="E4471" s="16"/>
      <c r="F4471" s="14"/>
      <c r="G4471" s="14"/>
      <c r="H4471" s="14"/>
      <c r="I4471" s="15"/>
      <c r="J4471" s="77"/>
      <c r="K4471" s="92"/>
    </row>
    <row r="4472" spans="1:11" ht="12.5" x14ac:dyDescent="0.25">
      <c r="A4472" s="14"/>
      <c r="B4472" s="14"/>
      <c r="C4472" s="14"/>
      <c r="D4472" s="16"/>
      <c r="E4472" s="16"/>
      <c r="F4472" s="14"/>
      <c r="G4472" s="14"/>
      <c r="H4472" s="14"/>
      <c r="I4472" s="15"/>
      <c r="J4472" s="77"/>
      <c r="K4472" s="92"/>
    </row>
    <row r="4473" spans="1:11" ht="12.5" x14ac:dyDescent="0.25">
      <c r="A4473" s="14"/>
      <c r="B4473" s="14"/>
      <c r="C4473" s="14"/>
      <c r="D4473" s="16"/>
      <c r="E4473" s="16"/>
      <c r="F4473" s="14"/>
      <c r="G4473" s="14"/>
      <c r="H4473" s="14"/>
      <c r="I4473" s="15"/>
      <c r="J4473" s="77"/>
      <c r="K4473" s="92"/>
    </row>
    <row r="4474" spans="1:11" ht="12.5" x14ac:dyDescent="0.25">
      <c r="A4474" s="14"/>
      <c r="B4474" s="14"/>
      <c r="C4474" s="14"/>
      <c r="D4474" s="16"/>
      <c r="E4474" s="16"/>
      <c r="F4474" s="14"/>
      <c r="G4474" s="14"/>
      <c r="H4474" s="14"/>
      <c r="I4474" s="15"/>
      <c r="J4474" s="77"/>
      <c r="K4474" s="92"/>
    </row>
    <row r="4475" spans="1:11" ht="12.5" x14ac:dyDescent="0.25">
      <c r="A4475" s="14"/>
      <c r="B4475" s="14"/>
      <c r="C4475" s="14"/>
      <c r="D4475" s="16"/>
      <c r="E4475" s="16"/>
      <c r="F4475" s="14"/>
      <c r="G4475" s="14"/>
      <c r="H4475" s="14"/>
      <c r="I4475" s="15"/>
      <c r="J4475" s="77"/>
      <c r="K4475" s="92"/>
    </row>
    <row r="4476" spans="1:11" ht="12.5" x14ac:dyDescent="0.25">
      <c r="A4476" s="14"/>
      <c r="B4476" s="14"/>
      <c r="C4476" s="14"/>
      <c r="D4476" s="16"/>
      <c r="E4476" s="16"/>
      <c r="F4476" s="14"/>
      <c r="G4476" s="14"/>
      <c r="H4476" s="14"/>
      <c r="I4476" s="15"/>
      <c r="J4476" s="77"/>
      <c r="K4476" s="92"/>
    </row>
    <row r="4477" spans="1:11" ht="12.5" x14ac:dyDescent="0.25">
      <c r="A4477" s="14"/>
      <c r="B4477" s="14"/>
      <c r="C4477" s="14"/>
      <c r="D4477" s="16"/>
      <c r="E4477" s="16"/>
      <c r="F4477" s="14"/>
      <c r="G4477" s="14"/>
      <c r="H4477" s="14"/>
      <c r="I4477" s="15"/>
      <c r="J4477" s="77"/>
      <c r="K4477" s="92"/>
    </row>
    <row r="4478" spans="1:11" ht="12.5" x14ac:dyDescent="0.25">
      <c r="A4478" s="14"/>
      <c r="B4478" s="14"/>
      <c r="C4478" s="14"/>
      <c r="D4478" s="16"/>
      <c r="E4478" s="16"/>
      <c r="F4478" s="14"/>
      <c r="G4478" s="14"/>
      <c r="H4478" s="14"/>
      <c r="I4478" s="15"/>
      <c r="J4478" s="77"/>
      <c r="K4478" s="92"/>
    </row>
    <row r="4479" spans="1:11" ht="12.5" x14ac:dyDescent="0.25">
      <c r="A4479" s="14"/>
      <c r="B4479" s="14"/>
      <c r="C4479" s="14"/>
      <c r="D4479" s="16"/>
      <c r="E4479" s="16"/>
      <c r="F4479" s="14"/>
      <c r="G4479" s="14"/>
      <c r="H4479" s="14"/>
      <c r="I4479" s="15"/>
      <c r="J4479" s="77"/>
      <c r="K4479" s="92"/>
    </row>
    <row r="4480" spans="1:11" ht="12.5" x14ac:dyDescent="0.25">
      <c r="A4480" s="14"/>
      <c r="B4480" s="14"/>
      <c r="C4480" s="14"/>
      <c r="D4480" s="16"/>
      <c r="E4480" s="16"/>
      <c r="F4480" s="14"/>
      <c r="G4480" s="14"/>
      <c r="H4480" s="14"/>
      <c r="I4480" s="15"/>
      <c r="J4480" s="77"/>
      <c r="K4480" s="92"/>
    </row>
    <row r="4481" spans="1:11" ht="12.5" x14ac:dyDescent="0.25">
      <c r="A4481" s="14"/>
      <c r="B4481" s="14"/>
      <c r="C4481" s="14"/>
      <c r="D4481" s="16"/>
      <c r="E4481" s="16"/>
      <c r="F4481" s="14"/>
      <c r="G4481" s="14"/>
      <c r="H4481" s="14"/>
      <c r="I4481" s="15"/>
      <c r="J4481" s="77"/>
      <c r="K4481" s="92"/>
    </row>
    <row r="4482" spans="1:11" ht="12.5" x14ac:dyDescent="0.25">
      <c r="A4482" s="14"/>
      <c r="B4482" s="14"/>
      <c r="C4482" s="14"/>
      <c r="D4482" s="16"/>
      <c r="E4482" s="16"/>
      <c r="F4482" s="14"/>
      <c r="G4482" s="14"/>
      <c r="H4482" s="14"/>
      <c r="I4482" s="15"/>
      <c r="J4482" s="77"/>
      <c r="K4482" s="92"/>
    </row>
    <row r="4483" spans="1:11" ht="12.5" x14ac:dyDescent="0.25">
      <c r="A4483" s="14"/>
      <c r="B4483" s="14"/>
      <c r="C4483" s="14"/>
      <c r="D4483" s="16"/>
      <c r="E4483" s="16"/>
      <c r="F4483" s="14"/>
      <c r="G4483" s="14"/>
      <c r="H4483" s="14"/>
      <c r="I4483" s="15"/>
      <c r="J4483" s="77"/>
      <c r="K4483" s="92"/>
    </row>
    <row r="4484" spans="1:11" ht="12.5" x14ac:dyDescent="0.25">
      <c r="A4484" s="14"/>
      <c r="B4484" s="14"/>
      <c r="C4484" s="14"/>
      <c r="D4484" s="16"/>
      <c r="E4484" s="16"/>
      <c r="F4484" s="14"/>
      <c r="G4484" s="14"/>
      <c r="H4484" s="14"/>
      <c r="I4484" s="15"/>
      <c r="J4484" s="77"/>
      <c r="K4484" s="92"/>
    </row>
    <row r="4485" spans="1:11" ht="12.5" x14ac:dyDescent="0.25">
      <c r="A4485" s="14"/>
      <c r="B4485" s="14"/>
      <c r="C4485" s="14"/>
      <c r="D4485" s="16"/>
      <c r="E4485" s="16"/>
      <c r="F4485" s="14"/>
      <c r="G4485" s="14"/>
      <c r="H4485" s="14"/>
      <c r="I4485" s="15"/>
      <c r="J4485" s="77"/>
      <c r="K4485" s="92"/>
    </row>
    <row r="4486" spans="1:11" ht="12.5"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row r="1048576" spans="6:6" x14ac:dyDescent="0.2">
      <c r="F1048576" s="6" t="s">
        <v>3118</v>
      </c>
    </row>
  </sheetData>
  <sheetProtection sheet="1" objects="1" scenarios="1"/>
  <dataConsolidate/>
  <mergeCells count="5">
    <mergeCell ref="A100:H100"/>
    <mergeCell ref="I101:J101"/>
    <mergeCell ref="I100:J100"/>
    <mergeCell ref="A101:H101"/>
    <mergeCell ref="A105:J105"/>
  </mergeCells>
  <phoneticPr fontId="1" type="noConversion"/>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256" width="9.1796875" style="180"/>
    <col min="257" max="257" width="9.54296875" style="180" bestFit="1" customWidth="1"/>
    <col min="258" max="258" width="46.1796875" style="180" bestFit="1" customWidth="1"/>
    <col min="259" max="259" width="15.453125" style="180" bestFit="1" customWidth="1"/>
    <col min="260" max="260" width="20.54296875" style="180" customWidth="1"/>
    <col min="261" max="261" width="21" style="180" bestFit="1" customWidth="1"/>
    <col min="262" max="262" width="6.1796875" style="180" bestFit="1" customWidth="1"/>
    <col min="263" max="263" width="22.81640625" style="180" customWidth="1"/>
    <col min="264" max="264" width="23.54296875" style="180" customWidth="1"/>
    <col min="265" max="265" width="26.81640625" style="180" customWidth="1"/>
    <col min="266" max="266" width="19" style="180" customWidth="1"/>
    <col min="267" max="267" width="19.81640625" style="180" bestFit="1" customWidth="1"/>
    <col min="268" max="268" width="14.453125" style="180" customWidth="1"/>
    <col min="269" max="270" width="24.81640625" style="180" bestFit="1" customWidth="1"/>
    <col min="271" max="271" width="24.453125" style="180" bestFit="1" customWidth="1"/>
    <col min="272" max="272" width="24.81640625" style="180" bestFit="1" customWidth="1"/>
    <col min="273" max="512" width="9.1796875" style="180"/>
    <col min="513" max="513" width="9.54296875" style="180" bestFit="1" customWidth="1"/>
    <col min="514" max="514" width="46.1796875" style="180" bestFit="1" customWidth="1"/>
    <col min="515" max="515" width="15.453125" style="180" bestFit="1" customWidth="1"/>
    <col min="516" max="516" width="20.54296875" style="180" customWidth="1"/>
    <col min="517" max="517" width="21" style="180" bestFit="1" customWidth="1"/>
    <col min="518" max="518" width="6.1796875" style="180" bestFit="1" customWidth="1"/>
    <col min="519" max="519" width="22.81640625" style="180" customWidth="1"/>
    <col min="520" max="520" width="23.54296875" style="180" customWidth="1"/>
    <col min="521" max="521" width="26.81640625" style="180" customWidth="1"/>
    <col min="522" max="522" width="19" style="180" customWidth="1"/>
    <col min="523" max="523" width="19.81640625" style="180" bestFit="1" customWidth="1"/>
    <col min="524" max="524" width="14.453125" style="180" customWidth="1"/>
    <col min="525" max="526" width="24.81640625" style="180" bestFit="1" customWidth="1"/>
    <col min="527" max="527" width="24.453125" style="180" bestFit="1" customWidth="1"/>
    <col min="528" max="528" width="24.81640625" style="180" bestFit="1" customWidth="1"/>
    <col min="529" max="768" width="9.1796875" style="180"/>
    <col min="769" max="769" width="9.54296875" style="180" bestFit="1" customWidth="1"/>
    <col min="770" max="770" width="46.1796875" style="180" bestFit="1" customWidth="1"/>
    <col min="771" max="771" width="15.453125" style="180" bestFit="1" customWidth="1"/>
    <col min="772" max="772" width="20.54296875" style="180" customWidth="1"/>
    <col min="773" max="773" width="21" style="180" bestFit="1" customWidth="1"/>
    <col min="774" max="774" width="6.1796875" style="180" bestFit="1" customWidth="1"/>
    <col min="775" max="775" width="22.81640625" style="180" customWidth="1"/>
    <col min="776" max="776" width="23.54296875" style="180" customWidth="1"/>
    <col min="777" max="777" width="26.81640625" style="180" customWidth="1"/>
    <col min="778" max="778" width="19" style="180" customWidth="1"/>
    <col min="779" max="779" width="19.81640625" style="180" bestFit="1" customWidth="1"/>
    <col min="780" max="780" width="14.453125" style="180" customWidth="1"/>
    <col min="781" max="782" width="24.81640625" style="180" bestFit="1" customWidth="1"/>
    <col min="783" max="783" width="24.453125" style="180" bestFit="1" customWidth="1"/>
    <col min="784" max="784" width="24.81640625" style="180" bestFit="1" customWidth="1"/>
    <col min="785" max="1024" width="9.1796875" style="180"/>
    <col min="1025" max="1025" width="9.54296875" style="180" bestFit="1" customWidth="1"/>
    <col min="1026" max="1026" width="46.1796875" style="180" bestFit="1" customWidth="1"/>
    <col min="1027" max="1027" width="15.453125" style="180" bestFit="1" customWidth="1"/>
    <col min="1028" max="1028" width="20.54296875" style="180" customWidth="1"/>
    <col min="1029" max="1029" width="21" style="180" bestFit="1" customWidth="1"/>
    <col min="1030" max="1030" width="6.1796875" style="180" bestFit="1" customWidth="1"/>
    <col min="1031" max="1031" width="22.81640625" style="180" customWidth="1"/>
    <col min="1032" max="1032" width="23.54296875" style="180" customWidth="1"/>
    <col min="1033" max="1033" width="26.81640625" style="180" customWidth="1"/>
    <col min="1034" max="1034" width="19" style="180" customWidth="1"/>
    <col min="1035" max="1035" width="19.81640625" style="180" bestFit="1" customWidth="1"/>
    <col min="1036" max="1036" width="14.453125" style="180" customWidth="1"/>
    <col min="1037" max="1038" width="24.81640625" style="180" bestFit="1" customWidth="1"/>
    <col min="1039" max="1039" width="24.453125" style="180" bestFit="1" customWidth="1"/>
    <col min="1040" max="1040" width="24.81640625" style="180" bestFit="1" customWidth="1"/>
    <col min="1041" max="1280" width="9.1796875" style="180"/>
    <col min="1281" max="1281" width="9.54296875" style="180" bestFit="1" customWidth="1"/>
    <col min="1282" max="1282" width="46.1796875" style="180" bestFit="1" customWidth="1"/>
    <col min="1283" max="1283" width="15.453125" style="180" bestFit="1" customWidth="1"/>
    <col min="1284" max="1284" width="20.54296875" style="180" customWidth="1"/>
    <col min="1285" max="1285" width="21" style="180" bestFit="1" customWidth="1"/>
    <col min="1286" max="1286" width="6.1796875" style="180" bestFit="1" customWidth="1"/>
    <col min="1287" max="1287" width="22.81640625" style="180" customWidth="1"/>
    <col min="1288" max="1288" width="23.54296875" style="180" customWidth="1"/>
    <col min="1289" max="1289" width="26.81640625" style="180" customWidth="1"/>
    <col min="1290" max="1290" width="19" style="180" customWidth="1"/>
    <col min="1291" max="1291" width="19.81640625" style="180" bestFit="1" customWidth="1"/>
    <col min="1292" max="1292" width="14.453125" style="180" customWidth="1"/>
    <col min="1293" max="1294" width="24.81640625" style="180" bestFit="1" customWidth="1"/>
    <col min="1295" max="1295" width="24.453125" style="180" bestFit="1" customWidth="1"/>
    <col min="1296" max="1296" width="24.81640625" style="180" bestFit="1" customWidth="1"/>
    <col min="1297" max="1536" width="9.1796875" style="180"/>
    <col min="1537" max="1537" width="9.54296875" style="180" bestFit="1" customWidth="1"/>
    <col min="1538" max="1538" width="46.1796875" style="180" bestFit="1" customWidth="1"/>
    <col min="1539" max="1539" width="15.453125" style="180" bestFit="1" customWidth="1"/>
    <col min="1540" max="1540" width="20.54296875" style="180" customWidth="1"/>
    <col min="1541" max="1541" width="21" style="180" bestFit="1" customWidth="1"/>
    <col min="1542" max="1542" width="6.1796875" style="180" bestFit="1" customWidth="1"/>
    <col min="1543" max="1543" width="22.81640625" style="180" customWidth="1"/>
    <col min="1544" max="1544" width="23.54296875" style="180" customWidth="1"/>
    <col min="1545" max="1545" width="26.81640625" style="180" customWidth="1"/>
    <col min="1546" max="1546" width="19" style="180" customWidth="1"/>
    <col min="1547" max="1547" width="19.81640625" style="180" bestFit="1" customWidth="1"/>
    <col min="1548" max="1548" width="14.453125" style="180" customWidth="1"/>
    <col min="1549" max="1550" width="24.81640625" style="180" bestFit="1" customWidth="1"/>
    <col min="1551" max="1551" width="24.453125" style="180" bestFit="1" customWidth="1"/>
    <col min="1552" max="1552" width="24.81640625" style="180" bestFit="1" customWidth="1"/>
    <col min="1553" max="1792" width="9.1796875" style="180"/>
    <col min="1793" max="1793" width="9.54296875" style="180" bestFit="1" customWidth="1"/>
    <col min="1794" max="1794" width="46.1796875" style="180" bestFit="1" customWidth="1"/>
    <col min="1795" max="1795" width="15.453125" style="180" bestFit="1" customWidth="1"/>
    <col min="1796" max="1796" width="20.54296875" style="180" customWidth="1"/>
    <col min="1797" max="1797" width="21" style="180" bestFit="1" customWidth="1"/>
    <col min="1798" max="1798" width="6.1796875" style="180" bestFit="1" customWidth="1"/>
    <col min="1799" max="1799" width="22.81640625" style="180" customWidth="1"/>
    <col min="1800" max="1800" width="23.54296875" style="180" customWidth="1"/>
    <col min="1801" max="1801" width="26.81640625" style="180" customWidth="1"/>
    <col min="1802" max="1802" width="19" style="180" customWidth="1"/>
    <col min="1803" max="1803" width="19.81640625" style="180" bestFit="1" customWidth="1"/>
    <col min="1804" max="1804" width="14.453125" style="180" customWidth="1"/>
    <col min="1805" max="1806" width="24.81640625" style="180" bestFit="1" customWidth="1"/>
    <col min="1807" max="1807" width="24.453125" style="180" bestFit="1" customWidth="1"/>
    <col min="1808" max="1808" width="24.81640625" style="180" bestFit="1" customWidth="1"/>
    <col min="1809" max="2048" width="9.1796875" style="180"/>
    <col min="2049" max="2049" width="9.54296875" style="180" bestFit="1" customWidth="1"/>
    <col min="2050" max="2050" width="46.1796875" style="180" bestFit="1" customWidth="1"/>
    <col min="2051" max="2051" width="15.453125" style="180" bestFit="1" customWidth="1"/>
    <col min="2052" max="2052" width="20.54296875" style="180" customWidth="1"/>
    <col min="2053" max="2053" width="21" style="180" bestFit="1" customWidth="1"/>
    <col min="2054" max="2054" width="6.1796875" style="180" bestFit="1" customWidth="1"/>
    <col min="2055" max="2055" width="22.81640625" style="180" customWidth="1"/>
    <col min="2056" max="2056" width="23.54296875" style="180" customWidth="1"/>
    <col min="2057" max="2057" width="26.81640625" style="180" customWidth="1"/>
    <col min="2058" max="2058" width="19" style="180" customWidth="1"/>
    <col min="2059" max="2059" width="19.81640625" style="180" bestFit="1" customWidth="1"/>
    <col min="2060" max="2060" width="14.453125" style="180" customWidth="1"/>
    <col min="2061" max="2062" width="24.81640625" style="180" bestFit="1" customWidth="1"/>
    <col min="2063" max="2063" width="24.453125" style="180" bestFit="1" customWidth="1"/>
    <col min="2064" max="2064" width="24.81640625" style="180" bestFit="1" customWidth="1"/>
    <col min="2065" max="2304" width="9.1796875" style="180"/>
    <col min="2305" max="2305" width="9.54296875" style="180" bestFit="1" customWidth="1"/>
    <col min="2306" max="2306" width="46.1796875" style="180" bestFit="1" customWidth="1"/>
    <col min="2307" max="2307" width="15.453125" style="180" bestFit="1" customWidth="1"/>
    <col min="2308" max="2308" width="20.54296875" style="180" customWidth="1"/>
    <col min="2309" max="2309" width="21" style="180" bestFit="1" customWidth="1"/>
    <col min="2310" max="2310" width="6.1796875" style="180" bestFit="1" customWidth="1"/>
    <col min="2311" max="2311" width="22.81640625" style="180" customWidth="1"/>
    <col min="2312" max="2312" width="23.54296875" style="180" customWidth="1"/>
    <col min="2313" max="2313" width="26.81640625" style="180" customWidth="1"/>
    <col min="2314" max="2314" width="19" style="180" customWidth="1"/>
    <col min="2315" max="2315" width="19.81640625" style="180" bestFit="1" customWidth="1"/>
    <col min="2316" max="2316" width="14.453125" style="180" customWidth="1"/>
    <col min="2317" max="2318" width="24.81640625" style="180" bestFit="1" customWidth="1"/>
    <col min="2319" max="2319" width="24.453125" style="180" bestFit="1" customWidth="1"/>
    <col min="2320" max="2320" width="24.81640625" style="180" bestFit="1" customWidth="1"/>
    <col min="2321" max="2560" width="9.1796875" style="180"/>
    <col min="2561" max="2561" width="9.54296875" style="180" bestFit="1" customWidth="1"/>
    <col min="2562" max="2562" width="46.1796875" style="180" bestFit="1" customWidth="1"/>
    <col min="2563" max="2563" width="15.453125" style="180" bestFit="1" customWidth="1"/>
    <col min="2564" max="2564" width="20.54296875" style="180" customWidth="1"/>
    <col min="2565" max="2565" width="21" style="180" bestFit="1" customWidth="1"/>
    <col min="2566" max="2566" width="6.1796875" style="180" bestFit="1" customWidth="1"/>
    <col min="2567" max="2567" width="22.81640625" style="180" customWidth="1"/>
    <col min="2568" max="2568" width="23.54296875" style="180" customWidth="1"/>
    <col min="2569" max="2569" width="26.81640625" style="180" customWidth="1"/>
    <col min="2570" max="2570" width="19" style="180" customWidth="1"/>
    <col min="2571" max="2571" width="19.81640625" style="180" bestFit="1" customWidth="1"/>
    <col min="2572" max="2572" width="14.453125" style="180" customWidth="1"/>
    <col min="2573" max="2574" width="24.81640625" style="180" bestFit="1" customWidth="1"/>
    <col min="2575" max="2575" width="24.453125" style="180" bestFit="1" customWidth="1"/>
    <col min="2576" max="2576" width="24.81640625" style="180" bestFit="1" customWidth="1"/>
    <col min="2577" max="2816" width="9.1796875" style="180"/>
    <col min="2817" max="2817" width="9.54296875" style="180" bestFit="1" customWidth="1"/>
    <col min="2818" max="2818" width="46.1796875" style="180" bestFit="1" customWidth="1"/>
    <col min="2819" max="2819" width="15.453125" style="180" bestFit="1" customWidth="1"/>
    <col min="2820" max="2820" width="20.54296875" style="180" customWidth="1"/>
    <col min="2821" max="2821" width="21" style="180" bestFit="1" customWidth="1"/>
    <col min="2822" max="2822" width="6.1796875" style="180" bestFit="1" customWidth="1"/>
    <col min="2823" max="2823" width="22.81640625" style="180" customWidth="1"/>
    <col min="2824" max="2824" width="23.54296875" style="180" customWidth="1"/>
    <col min="2825" max="2825" width="26.81640625" style="180" customWidth="1"/>
    <col min="2826" max="2826" width="19" style="180" customWidth="1"/>
    <col min="2827" max="2827" width="19.81640625" style="180" bestFit="1" customWidth="1"/>
    <col min="2828" max="2828" width="14.453125" style="180" customWidth="1"/>
    <col min="2829" max="2830" width="24.81640625" style="180" bestFit="1" customWidth="1"/>
    <col min="2831" max="2831" width="24.453125" style="180" bestFit="1" customWidth="1"/>
    <col min="2832" max="2832" width="24.81640625" style="180" bestFit="1" customWidth="1"/>
    <col min="2833" max="3072" width="9.1796875" style="180"/>
    <col min="3073" max="3073" width="9.54296875" style="180" bestFit="1" customWidth="1"/>
    <col min="3074" max="3074" width="46.1796875" style="180" bestFit="1" customWidth="1"/>
    <col min="3075" max="3075" width="15.453125" style="180" bestFit="1" customWidth="1"/>
    <col min="3076" max="3076" width="20.54296875" style="180" customWidth="1"/>
    <col min="3077" max="3077" width="21" style="180" bestFit="1" customWidth="1"/>
    <col min="3078" max="3078" width="6.1796875" style="180" bestFit="1" customWidth="1"/>
    <col min="3079" max="3079" width="22.81640625" style="180" customWidth="1"/>
    <col min="3080" max="3080" width="23.54296875" style="180" customWidth="1"/>
    <col min="3081" max="3081" width="26.81640625" style="180" customWidth="1"/>
    <col min="3082" max="3082" width="19" style="180" customWidth="1"/>
    <col min="3083" max="3083" width="19.81640625" style="180" bestFit="1" customWidth="1"/>
    <col min="3084" max="3084" width="14.453125" style="180" customWidth="1"/>
    <col min="3085" max="3086" width="24.81640625" style="180" bestFit="1" customWidth="1"/>
    <col min="3087" max="3087" width="24.453125" style="180" bestFit="1" customWidth="1"/>
    <col min="3088" max="3088" width="24.81640625" style="180" bestFit="1" customWidth="1"/>
    <col min="3089" max="3328" width="9.1796875" style="180"/>
    <col min="3329" max="3329" width="9.54296875" style="180" bestFit="1" customWidth="1"/>
    <col min="3330" max="3330" width="46.1796875" style="180" bestFit="1" customWidth="1"/>
    <col min="3331" max="3331" width="15.453125" style="180" bestFit="1" customWidth="1"/>
    <col min="3332" max="3332" width="20.54296875" style="180" customWidth="1"/>
    <col min="3333" max="3333" width="21" style="180" bestFit="1" customWidth="1"/>
    <col min="3334" max="3334" width="6.1796875" style="180" bestFit="1" customWidth="1"/>
    <col min="3335" max="3335" width="22.81640625" style="180" customWidth="1"/>
    <col min="3336" max="3336" width="23.54296875" style="180" customWidth="1"/>
    <col min="3337" max="3337" width="26.81640625" style="180" customWidth="1"/>
    <col min="3338" max="3338" width="19" style="180" customWidth="1"/>
    <col min="3339" max="3339" width="19.81640625" style="180" bestFit="1" customWidth="1"/>
    <col min="3340" max="3340" width="14.453125" style="180" customWidth="1"/>
    <col min="3341" max="3342" width="24.81640625" style="180" bestFit="1" customWidth="1"/>
    <col min="3343" max="3343" width="24.453125" style="180" bestFit="1" customWidth="1"/>
    <col min="3344" max="3344" width="24.81640625" style="180" bestFit="1" customWidth="1"/>
    <col min="3345" max="3584" width="9.1796875" style="180"/>
    <col min="3585" max="3585" width="9.54296875" style="180" bestFit="1" customWidth="1"/>
    <col min="3586" max="3586" width="46.1796875" style="180" bestFit="1" customWidth="1"/>
    <col min="3587" max="3587" width="15.453125" style="180" bestFit="1" customWidth="1"/>
    <col min="3588" max="3588" width="20.54296875" style="180" customWidth="1"/>
    <col min="3589" max="3589" width="21" style="180" bestFit="1" customWidth="1"/>
    <col min="3590" max="3590" width="6.1796875" style="180" bestFit="1" customWidth="1"/>
    <col min="3591" max="3591" width="22.81640625" style="180" customWidth="1"/>
    <col min="3592" max="3592" width="23.54296875" style="180" customWidth="1"/>
    <col min="3593" max="3593" width="26.81640625" style="180" customWidth="1"/>
    <col min="3594" max="3594" width="19" style="180" customWidth="1"/>
    <col min="3595" max="3595" width="19.81640625" style="180" bestFit="1" customWidth="1"/>
    <col min="3596" max="3596" width="14.453125" style="180" customWidth="1"/>
    <col min="3597" max="3598" width="24.81640625" style="180" bestFit="1" customWidth="1"/>
    <col min="3599" max="3599" width="24.453125" style="180" bestFit="1" customWidth="1"/>
    <col min="3600" max="3600" width="24.81640625" style="180" bestFit="1" customWidth="1"/>
    <col min="3601" max="3840" width="9.1796875" style="180"/>
    <col min="3841" max="3841" width="9.54296875" style="180" bestFit="1" customWidth="1"/>
    <col min="3842" max="3842" width="46.1796875" style="180" bestFit="1" customWidth="1"/>
    <col min="3843" max="3843" width="15.453125" style="180" bestFit="1" customWidth="1"/>
    <col min="3844" max="3844" width="20.54296875" style="180" customWidth="1"/>
    <col min="3845" max="3845" width="21" style="180" bestFit="1" customWidth="1"/>
    <col min="3846" max="3846" width="6.1796875" style="180" bestFit="1" customWidth="1"/>
    <col min="3847" max="3847" width="22.81640625" style="180" customWidth="1"/>
    <col min="3848" max="3848" width="23.54296875" style="180" customWidth="1"/>
    <col min="3849" max="3849" width="26.81640625" style="180" customWidth="1"/>
    <col min="3850" max="3850" width="19" style="180" customWidth="1"/>
    <col min="3851" max="3851" width="19.81640625" style="180" bestFit="1" customWidth="1"/>
    <col min="3852" max="3852" width="14.453125" style="180" customWidth="1"/>
    <col min="3853" max="3854" width="24.81640625" style="180" bestFit="1" customWidth="1"/>
    <col min="3855" max="3855" width="24.453125" style="180" bestFit="1" customWidth="1"/>
    <col min="3856" max="3856" width="24.81640625" style="180" bestFit="1" customWidth="1"/>
    <col min="3857" max="4096" width="9.1796875" style="180"/>
    <col min="4097" max="4097" width="9.54296875" style="180" bestFit="1" customWidth="1"/>
    <col min="4098" max="4098" width="46.1796875" style="180" bestFit="1" customWidth="1"/>
    <col min="4099" max="4099" width="15.453125" style="180" bestFit="1" customWidth="1"/>
    <col min="4100" max="4100" width="20.54296875" style="180" customWidth="1"/>
    <col min="4101" max="4101" width="21" style="180" bestFit="1" customWidth="1"/>
    <col min="4102" max="4102" width="6.1796875" style="180" bestFit="1" customWidth="1"/>
    <col min="4103" max="4103" width="22.81640625" style="180" customWidth="1"/>
    <col min="4104" max="4104" width="23.54296875" style="180" customWidth="1"/>
    <col min="4105" max="4105" width="26.81640625" style="180" customWidth="1"/>
    <col min="4106" max="4106" width="19" style="180" customWidth="1"/>
    <col min="4107" max="4107" width="19.81640625" style="180" bestFit="1" customWidth="1"/>
    <col min="4108" max="4108" width="14.453125" style="180" customWidth="1"/>
    <col min="4109" max="4110" width="24.81640625" style="180" bestFit="1" customWidth="1"/>
    <col min="4111" max="4111" width="24.453125" style="180" bestFit="1" customWidth="1"/>
    <col min="4112" max="4112" width="24.81640625" style="180" bestFit="1" customWidth="1"/>
    <col min="4113" max="4352" width="9.1796875" style="180"/>
    <col min="4353" max="4353" width="9.54296875" style="180" bestFit="1" customWidth="1"/>
    <col min="4354" max="4354" width="46.1796875" style="180" bestFit="1" customWidth="1"/>
    <col min="4355" max="4355" width="15.453125" style="180" bestFit="1" customWidth="1"/>
    <col min="4356" max="4356" width="20.54296875" style="180" customWidth="1"/>
    <col min="4357" max="4357" width="21" style="180" bestFit="1" customWidth="1"/>
    <col min="4358" max="4358" width="6.1796875" style="180" bestFit="1" customWidth="1"/>
    <col min="4359" max="4359" width="22.81640625" style="180" customWidth="1"/>
    <col min="4360" max="4360" width="23.54296875" style="180" customWidth="1"/>
    <col min="4361" max="4361" width="26.81640625" style="180" customWidth="1"/>
    <col min="4362" max="4362" width="19" style="180" customWidth="1"/>
    <col min="4363" max="4363" width="19.81640625" style="180" bestFit="1" customWidth="1"/>
    <col min="4364" max="4364" width="14.453125" style="180" customWidth="1"/>
    <col min="4365" max="4366" width="24.81640625" style="180" bestFit="1" customWidth="1"/>
    <col min="4367" max="4367" width="24.453125" style="180" bestFit="1" customWidth="1"/>
    <col min="4368" max="4368" width="24.81640625" style="180" bestFit="1" customWidth="1"/>
    <col min="4369" max="4608" width="9.1796875" style="180"/>
    <col min="4609" max="4609" width="9.54296875" style="180" bestFit="1" customWidth="1"/>
    <col min="4610" max="4610" width="46.1796875" style="180" bestFit="1" customWidth="1"/>
    <col min="4611" max="4611" width="15.453125" style="180" bestFit="1" customWidth="1"/>
    <col min="4612" max="4612" width="20.54296875" style="180" customWidth="1"/>
    <col min="4613" max="4613" width="21" style="180" bestFit="1" customWidth="1"/>
    <col min="4614" max="4614" width="6.1796875" style="180" bestFit="1" customWidth="1"/>
    <col min="4615" max="4615" width="22.81640625" style="180" customWidth="1"/>
    <col min="4616" max="4616" width="23.54296875" style="180" customWidth="1"/>
    <col min="4617" max="4617" width="26.81640625" style="180" customWidth="1"/>
    <col min="4618" max="4618" width="19" style="180" customWidth="1"/>
    <col min="4619" max="4619" width="19.81640625" style="180" bestFit="1" customWidth="1"/>
    <col min="4620" max="4620" width="14.453125" style="180" customWidth="1"/>
    <col min="4621" max="4622" width="24.81640625" style="180" bestFit="1" customWidth="1"/>
    <col min="4623" max="4623" width="24.453125" style="180" bestFit="1" customWidth="1"/>
    <col min="4624" max="4624" width="24.81640625" style="180" bestFit="1" customWidth="1"/>
    <col min="4625" max="4864" width="9.1796875" style="180"/>
    <col min="4865" max="4865" width="9.54296875" style="180" bestFit="1" customWidth="1"/>
    <col min="4866" max="4866" width="46.1796875" style="180" bestFit="1" customWidth="1"/>
    <col min="4867" max="4867" width="15.453125" style="180" bestFit="1" customWidth="1"/>
    <col min="4868" max="4868" width="20.54296875" style="180" customWidth="1"/>
    <col min="4869" max="4869" width="21" style="180" bestFit="1" customWidth="1"/>
    <col min="4870" max="4870" width="6.1796875" style="180" bestFit="1" customWidth="1"/>
    <col min="4871" max="4871" width="22.81640625" style="180" customWidth="1"/>
    <col min="4872" max="4872" width="23.54296875" style="180" customWidth="1"/>
    <col min="4873" max="4873" width="26.81640625" style="180" customWidth="1"/>
    <col min="4874" max="4874" width="19" style="180" customWidth="1"/>
    <col min="4875" max="4875" width="19.81640625" style="180" bestFit="1" customWidth="1"/>
    <col min="4876" max="4876" width="14.453125" style="180" customWidth="1"/>
    <col min="4877" max="4878" width="24.81640625" style="180" bestFit="1" customWidth="1"/>
    <col min="4879" max="4879" width="24.453125" style="180" bestFit="1" customWidth="1"/>
    <col min="4880" max="4880" width="24.81640625" style="180" bestFit="1" customWidth="1"/>
    <col min="4881" max="5120" width="9.1796875" style="180"/>
    <col min="5121" max="5121" width="9.54296875" style="180" bestFit="1" customWidth="1"/>
    <col min="5122" max="5122" width="46.1796875" style="180" bestFit="1" customWidth="1"/>
    <col min="5123" max="5123" width="15.453125" style="180" bestFit="1" customWidth="1"/>
    <col min="5124" max="5124" width="20.54296875" style="180" customWidth="1"/>
    <col min="5125" max="5125" width="21" style="180" bestFit="1" customWidth="1"/>
    <col min="5126" max="5126" width="6.1796875" style="180" bestFit="1" customWidth="1"/>
    <col min="5127" max="5127" width="22.81640625" style="180" customWidth="1"/>
    <col min="5128" max="5128" width="23.54296875" style="180" customWidth="1"/>
    <col min="5129" max="5129" width="26.81640625" style="180" customWidth="1"/>
    <col min="5130" max="5130" width="19" style="180" customWidth="1"/>
    <col min="5131" max="5131" width="19.81640625" style="180" bestFit="1" customWidth="1"/>
    <col min="5132" max="5132" width="14.453125" style="180" customWidth="1"/>
    <col min="5133" max="5134" width="24.81640625" style="180" bestFit="1" customWidth="1"/>
    <col min="5135" max="5135" width="24.453125" style="180" bestFit="1" customWidth="1"/>
    <col min="5136" max="5136" width="24.81640625" style="180" bestFit="1" customWidth="1"/>
    <col min="5137" max="5376" width="9.1796875" style="180"/>
    <col min="5377" max="5377" width="9.54296875" style="180" bestFit="1" customWidth="1"/>
    <col min="5378" max="5378" width="46.1796875" style="180" bestFit="1" customWidth="1"/>
    <col min="5379" max="5379" width="15.453125" style="180" bestFit="1" customWidth="1"/>
    <col min="5380" max="5380" width="20.54296875" style="180" customWidth="1"/>
    <col min="5381" max="5381" width="21" style="180" bestFit="1" customWidth="1"/>
    <col min="5382" max="5382" width="6.1796875" style="180" bestFit="1" customWidth="1"/>
    <col min="5383" max="5383" width="22.81640625" style="180" customWidth="1"/>
    <col min="5384" max="5384" width="23.54296875" style="180" customWidth="1"/>
    <col min="5385" max="5385" width="26.81640625" style="180" customWidth="1"/>
    <col min="5386" max="5386" width="19" style="180" customWidth="1"/>
    <col min="5387" max="5387" width="19.81640625" style="180" bestFit="1" customWidth="1"/>
    <col min="5388" max="5388" width="14.453125" style="180" customWidth="1"/>
    <col min="5389" max="5390" width="24.81640625" style="180" bestFit="1" customWidth="1"/>
    <col min="5391" max="5391" width="24.453125" style="180" bestFit="1" customWidth="1"/>
    <col min="5392" max="5392" width="24.81640625" style="180" bestFit="1" customWidth="1"/>
    <col min="5393" max="5632" width="9.1796875" style="180"/>
    <col min="5633" max="5633" width="9.54296875" style="180" bestFit="1" customWidth="1"/>
    <col min="5634" max="5634" width="46.1796875" style="180" bestFit="1" customWidth="1"/>
    <col min="5635" max="5635" width="15.453125" style="180" bestFit="1" customWidth="1"/>
    <col min="5636" max="5636" width="20.54296875" style="180" customWidth="1"/>
    <col min="5637" max="5637" width="21" style="180" bestFit="1" customWidth="1"/>
    <col min="5638" max="5638" width="6.1796875" style="180" bestFit="1" customWidth="1"/>
    <col min="5639" max="5639" width="22.81640625" style="180" customWidth="1"/>
    <col min="5640" max="5640" width="23.54296875" style="180" customWidth="1"/>
    <col min="5641" max="5641" width="26.81640625" style="180" customWidth="1"/>
    <col min="5642" max="5642" width="19" style="180" customWidth="1"/>
    <col min="5643" max="5643" width="19.81640625" style="180" bestFit="1" customWidth="1"/>
    <col min="5644" max="5644" width="14.453125" style="180" customWidth="1"/>
    <col min="5645" max="5646" width="24.81640625" style="180" bestFit="1" customWidth="1"/>
    <col min="5647" max="5647" width="24.453125" style="180" bestFit="1" customWidth="1"/>
    <col min="5648" max="5648" width="24.81640625" style="180" bestFit="1" customWidth="1"/>
    <col min="5649" max="5888" width="9.1796875" style="180"/>
    <col min="5889" max="5889" width="9.54296875" style="180" bestFit="1" customWidth="1"/>
    <col min="5890" max="5890" width="46.1796875" style="180" bestFit="1" customWidth="1"/>
    <col min="5891" max="5891" width="15.453125" style="180" bestFit="1" customWidth="1"/>
    <col min="5892" max="5892" width="20.54296875" style="180" customWidth="1"/>
    <col min="5893" max="5893" width="21" style="180" bestFit="1" customWidth="1"/>
    <col min="5894" max="5894" width="6.1796875" style="180" bestFit="1" customWidth="1"/>
    <col min="5895" max="5895" width="22.81640625" style="180" customWidth="1"/>
    <col min="5896" max="5896" width="23.54296875" style="180" customWidth="1"/>
    <col min="5897" max="5897" width="26.81640625" style="180" customWidth="1"/>
    <col min="5898" max="5898" width="19" style="180" customWidth="1"/>
    <col min="5899" max="5899" width="19.81640625" style="180" bestFit="1" customWidth="1"/>
    <col min="5900" max="5900" width="14.453125" style="180" customWidth="1"/>
    <col min="5901" max="5902" width="24.81640625" style="180" bestFit="1" customWidth="1"/>
    <col min="5903" max="5903" width="24.453125" style="180" bestFit="1" customWidth="1"/>
    <col min="5904" max="5904" width="24.81640625" style="180" bestFit="1" customWidth="1"/>
    <col min="5905" max="6144" width="9.1796875" style="180"/>
    <col min="6145" max="6145" width="9.54296875" style="180" bestFit="1" customWidth="1"/>
    <col min="6146" max="6146" width="46.1796875" style="180" bestFit="1" customWidth="1"/>
    <col min="6147" max="6147" width="15.453125" style="180" bestFit="1" customWidth="1"/>
    <col min="6148" max="6148" width="20.54296875" style="180" customWidth="1"/>
    <col min="6149" max="6149" width="21" style="180" bestFit="1" customWidth="1"/>
    <col min="6150" max="6150" width="6.1796875" style="180" bestFit="1" customWidth="1"/>
    <col min="6151" max="6151" width="22.81640625" style="180" customWidth="1"/>
    <col min="6152" max="6152" width="23.54296875" style="180" customWidth="1"/>
    <col min="6153" max="6153" width="26.81640625" style="180" customWidth="1"/>
    <col min="6154" max="6154" width="19" style="180" customWidth="1"/>
    <col min="6155" max="6155" width="19.81640625" style="180" bestFit="1" customWidth="1"/>
    <col min="6156" max="6156" width="14.453125" style="180" customWidth="1"/>
    <col min="6157" max="6158" width="24.81640625" style="180" bestFit="1" customWidth="1"/>
    <col min="6159" max="6159" width="24.453125" style="180" bestFit="1" customWidth="1"/>
    <col min="6160" max="6160" width="24.81640625" style="180" bestFit="1" customWidth="1"/>
    <col min="6161" max="6400" width="9.1796875" style="180"/>
    <col min="6401" max="6401" width="9.54296875" style="180" bestFit="1" customWidth="1"/>
    <col min="6402" max="6402" width="46.1796875" style="180" bestFit="1" customWidth="1"/>
    <col min="6403" max="6403" width="15.453125" style="180" bestFit="1" customWidth="1"/>
    <col min="6404" max="6404" width="20.54296875" style="180" customWidth="1"/>
    <col min="6405" max="6405" width="21" style="180" bestFit="1" customWidth="1"/>
    <col min="6406" max="6406" width="6.1796875" style="180" bestFit="1" customWidth="1"/>
    <col min="6407" max="6407" width="22.81640625" style="180" customWidth="1"/>
    <col min="6408" max="6408" width="23.54296875" style="180" customWidth="1"/>
    <col min="6409" max="6409" width="26.81640625" style="180" customWidth="1"/>
    <col min="6410" max="6410" width="19" style="180" customWidth="1"/>
    <col min="6411" max="6411" width="19.81640625" style="180" bestFit="1" customWidth="1"/>
    <col min="6412" max="6412" width="14.453125" style="180" customWidth="1"/>
    <col min="6413" max="6414" width="24.81640625" style="180" bestFit="1" customWidth="1"/>
    <col min="6415" max="6415" width="24.453125" style="180" bestFit="1" customWidth="1"/>
    <col min="6416" max="6416" width="24.81640625" style="180" bestFit="1" customWidth="1"/>
    <col min="6417" max="6656" width="9.1796875" style="180"/>
    <col min="6657" max="6657" width="9.54296875" style="180" bestFit="1" customWidth="1"/>
    <col min="6658" max="6658" width="46.1796875" style="180" bestFit="1" customWidth="1"/>
    <col min="6659" max="6659" width="15.453125" style="180" bestFit="1" customWidth="1"/>
    <col min="6660" max="6660" width="20.54296875" style="180" customWidth="1"/>
    <col min="6661" max="6661" width="21" style="180" bestFit="1" customWidth="1"/>
    <col min="6662" max="6662" width="6.1796875" style="180" bestFit="1" customWidth="1"/>
    <col min="6663" max="6663" width="22.81640625" style="180" customWidth="1"/>
    <col min="6664" max="6664" width="23.54296875" style="180" customWidth="1"/>
    <col min="6665" max="6665" width="26.81640625" style="180" customWidth="1"/>
    <col min="6666" max="6666" width="19" style="180" customWidth="1"/>
    <col min="6667" max="6667" width="19.81640625" style="180" bestFit="1" customWidth="1"/>
    <col min="6668" max="6668" width="14.453125" style="180" customWidth="1"/>
    <col min="6669" max="6670" width="24.81640625" style="180" bestFit="1" customWidth="1"/>
    <col min="6671" max="6671" width="24.453125" style="180" bestFit="1" customWidth="1"/>
    <col min="6672" max="6672" width="24.81640625" style="180" bestFit="1" customWidth="1"/>
    <col min="6673" max="6912" width="9.1796875" style="180"/>
    <col min="6913" max="6913" width="9.54296875" style="180" bestFit="1" customWidth="1"/>
    <col min="6914" max="6914" width="46.1796875" style="180" bestFit="1" customWidth="1"/>
    <col min="6915" max="6915" width="15.453125" style="180" bestFit="1" customWidth="1"/>
    <col min="6916" max="6916" width="20.54296875" style="180" customWidth="1"/>
    <col min="6917" max="6917" width="21" style="180" bestFit="1" customWidth="1"/>
    <col min="6918" max="6918" width="6.1796875" style="180" bestFit="1" customWidth="1"/>
    <col min="6919" max="6919" width="22.81640625" style="180" customWidth="1"/>
    <col min="6920" max="6920" width="23.54296875" style="180" customWidth="1"/>
    <col min="6921" max="6921" width="26.81640625" style="180" customWidth="1"/>
    <col min="6922" max="6922" width="19" style="180" customWidth="1"/>
    <col min="6923" max="6923" width="19.81640625" style="180" bestFit="1" customWidth="1"/>
    <col min="6924" max="6924" width="14.453125" style="180" customWidth="1"/>
    <col min="6925" max="6926" width="24.81640625" style="180" bestFit="1" customWidth="1"/>
    <col min="6927" max="6927" width="24.453125" style="180" bestFit="1" customWidth="1"/>
    <col min="6928" max="6928" width="24.81640625" style="180" bestFit="1" customWidth="1"/>
    <col min="6929" max="7168" width="9.1796875" style="180"/>
    <col min="7169" max="7169" width="9.54296875" style="180" bestFit="1" customWidth="1"/>
    <col min="7170" max="7170" width="46.1796875" style="180" bestFit="1" customWidth="1"/>
    <col min="7171" max="7171" width="15.453125" style="180" bestFit="1" customWidth="1"/>
    <col min="7172" max="7172" width="20.54296875" style="180" customWidth="1"/>
    <col min="7173" max="7173" width="21" style="180" bestFit="1" customWidth="1"/>
    <col min="7174" max="7174" width="6.1796875" style="180" bestFit="1" customWidth="1"/>
    <col min="7175" max="7175" width="22.81640625" style="180" customWidth="1"/>
    <col min="7176" max="7176" width="23.54296875" style="180" customWidth="1"/>
    <col min="7177" max="7177" width="26.81640625" style="180" customWidth="1"/>
    <col min="7178" max="7178" width="19" style="180" customWidth="1"/>
    <col min="7179" max="7179" width="19.81640625" style="180" bestFit="1" customWidth="1"/>
    <col min="7180" max="7180" width="14.453125" style="180" customWidth="1"/>
    <col min="7181" max="7182" width="24.81640625" style="180" bestFit="1" customWidth="1"/>
    <col min="7183" max="7183" width="24.453125" style="180" bestFit="1" customWidth="1"/>
    <col min="7184" max="7184" width="24.81640625" style="180" bestFit="1" customWidth="1"/>
    <col min="7185" max="7424" width="9.1796875" style="180"/>
    <col min="7425" max="7425" width="9.54296875" style="180" bestFit="1" customWidth="1"/>
    <col min="7426" max="7426" width="46.1796875" style="180" bestFit="1" customWidth="1"/>
    <col min="7427" max="7427" width="15.453125" style="180" bestFit="1" customWidth="1"/>
    <col min="7428" max="7428" width="20.54296875" style="180" customWidth="1"/>
    <col min="7429" max="7429" width="21" style="180" bestFit="1" customWidth="1"/>
    <col min="7430" max="7430" width="6.1796875" style="180" bestFit="1" customWidth="1"/>
    <col min="7431" max="7431" width="22.81640625" style="180" customWidth="1"/>
    <col min="7432" max="7432" width="23.54296875" style="180" customWidth="1"/>
    <col min="7433" max="7433" width="26.81640625" style="180" customWidth="1"/>
    <col min="7434" max="7434" width="19" style="180" customWidth="1"/>
    <col min="7435" max="7435" width="19.81640625" style="180" bestFit="1" customWidth="1"/>
    <col min="7436" max="7436" width="14.453125" style="180" customWidth="1"/>
    <col min="7437" max="7438" width="24.81640625" style="180" bestFit="1" customWidth="1"/>
    <col min="7439" max="7439" width="24.453125" style="180" bestFit="1" customWidth="1"/>
    <col min="7440" max="7440" width="24.81640625" style="180" bestFit="1" customWidth="1"/>
    <col min="7441" max="7680" width="9.1796875" style="180"/>
    <col min="7681" max="7681" width="9.54296875" style="180" bestFit="1" customWidth="1"/>
    <col min="7682" max="7682" width="46.1796875" style="180" bestFit="1" customWidth="1"/>
    <col min="7683" max="7683" width="15.453125" style="180" bestFit="1" customWidth="1"/>
    <col min="7684" max="7684" width="20.54296875" style="180" customWidth="1"/>
    <col min="7685" max="7685" width="21" style="180" bestFit="1" customWidth="1"/>
    <col min="7686" max="7686" width="6.1796875" style="180" bestFit="1" customWidth="1"/>
    <col min="7687" max="7687" width="22.81640625" style="180" customWidth="1"/>
    <col min="7688" max="7688" width="23.54296875" style="180" customWidth="1"/>
    <col min="7689" max="7689" width="26.81640625" style="180" customWidth="1"/>
    <col min="7690" max="7690" width="19" style="180" customWidth="1"/>
    <col min="7691" max="7691" width="19.81640625" style="180" bestFit="1" customWidth="1"/>
    <col min="7692" max="7692" width="14.453125" style="180" customWidth="1"/>
    <col min="7693" max="7694" width="24.81640625" style="180" bestFit="1" customWidth="1"/>
    <col min="7695" max="7695" width="24.453125" style="180" bestFit="1" customWidth="1"/>
    <col min="7696" max="7696" width="24.81640625" style="180" bestFit="1" customWidth="1"/>
    <col min="7697" max="7936" width="9.1796875" style="180"/>
    <col min="7937" max="7937" width="9.54296875" style="180" bestFit="1" customWidth="1"/>
    <col min="7938" max="7938" width="46.1796875" style="180" bestFit="1" customWidth="1"/>
    <col min="7939" max="7939" width="15.453125" style="180" bestFit="1" customWidth="1"/>
    <col min="7940" max="7940" width="20.54296875" style="180" customWidth="1"/>
    <col min="7941" max="7941" width="21" style="180" bestFit="1" customWidth="1"/>
    <col min="7942" max="7942" width="6.1796875" style="180" bestFit="1" customWidth="1"/>
    <col min="7943" max="7943" width="22.81640625" style="180" customWidth="1"/>
    <col min="7944" max="7944" width="23.54296875" style="180" customWidth="1"/>
    <col min="7945" max="7945" width="26.81640625" style="180" customWidth="1"/>
    <col min="7946" max="7946" width="19" style="180" customWidth="1"/>
    <col min="7947" max="7947" width="19.81640625" style="180" bestFit="1" customWidth="1"/>
    <col min="7948" max="7948" width="14.453125" style="180" customWidth="1"/>
    <col min="7949" max="7950" width="24.81640625" style="180" bestFit="1" customWidth="1"/>
    <col min="7951" max="7951" width="24.453125" style="180" bestFit="1" customWidth="1"/>
    <col min="7952" max="7952" width="24.81640625" style="180" bestFit="1" customWidth="1"/>
    <col min="7953" max="8192" width="9.1796875" style="180"/>
    <col min="8193" max="8193" width="9.54296875" style="180" bestFit="1" customWidth="1"/>
    <col min="8194" max="8194" width="46.1796875" style="180" bestFit="1" customWidth="1"/>
    <col min="8195" max="8195" width="15.453125" style="180" bestFit="1" customWidth="1"/>
    <col min="8196" max="8196" width="20.54296875" style="180" customWidth="1"/>
    <col min="8197" max="8197" width="21" style="180" bestFit="1" customWidth="1"/>
    <col min="8198" max="8198" width="6.1796875" style="180" bestFit="1" customWidth="1"/>
    <col min="8199" max="8199" width="22.81640625" style="180" customWidth="1"/>
    <col min="8200" max="8200" width="23.54296875" style="180" customWidth="1"/>
    <col min="8201" max="8201" width="26.81640625" style="180" customWidth="1"/>
    <col min="8202" max="8202" width="19" style="180" customWidth="1"/>
    <col min="8203" max="8203" width="19.81640625" style="180" bestFit="1" customWidth="1"/>
    <col min="8204" max="8204" width="14.453125" style="180" customWidth="1"/>
    <col min="8205" max="8206" width="24.81640625" style="180" bestFit="1" customWidth="1"/>
    <col min="8207" max="8207" width="24.453125" style="180" bestFit="1" customWidth="1"/>
    <col min="8208" max="8208" width="24.81640625" style="180" bestFit="1" customWidth="1"/>
    <col min="8209" max="8448" width="9.1796875" style="180"/>
    <col min="8449" max="8449" width="9.54296875" style="180" bestFit="1" customWidth="1"/>
    <col min="8450" max="8450" width="46.1796875" style="180" bestFit="1" customWidth="1"/>
    <col min="8451" max="8451" width="15.453125" style="180" bestFit="1" customWidth="1"/>
    <col min="8452" max="8452" width="20.54296875" style="180" customWidth="1"/>
    <col min="8453" max="8453" width="21" style="180" bestFit="1" customWidth="1"/>
    <col min="8454" max="8454" width="6.1796875" style="180" bestFit="1" customWidth="1"/>
    <col min="8455" max="8455" width="22.81640625" style="180" customWidth="1"/>
    <col min="8456" max="8456" width="23.54296875" style="180" customWidth="1"/>
    <col min="8457" max="8457" width="26.81640625" style="180" customWidth="1"/>
    <col min="8458" max="8458" width="19" style="180" customWidth="1"/>
    <col min="8459" max="8459" width="19.81640625" style="180" bestFit="1" customWidth="1"/>
    <col min="8460" max="8460" width="14.453125" style="180" customWidth="1"/>
    <col min="8461" max="8462" width="24.81640625" style="180" bestFit="1" customWidth="1"/>
    <col min="8463" max="8463" width="24.453125" style="180" bestFit="1" customWidth="1"/>
    <col min="8464" max="8464" width="24.81640625" style="180" bestFit="1" customWidth="1"/>
    <col min="8465" max="8704" width="9.1796875" style="180"/>
    <col min="8705" max="8705" width="9.54296875" style="180" bestFit="1" customWidth="1"/>
    <col min="8706" max="8706" width="46.1796875" style="180" bestFit="1" customWidth="1"/>
    <col min="8707" max="8707" width="15.453125" style="180" bestFit="1" customWidth="1"/>
    <col min="8708" max="8708" width="20.54296875" style="180" customWidth="1"/>
    <col min="8709" max="8709" width="21" style="180" bestFit="1" customWidth="1"/>
    <col min="8710" max="8710" width="6.1796875" style="180" bestFit="1" customWidth="1"/>
    <col min="8711" max="8711" width="22.81640625" style="180" customWidth="1"/>
    <col min="8712" max="8712" width="23.54296875" style="180" customWidth="1"/>
    <col min="8713" max="8713" width="26.81640625" style="180" customWidth="1"/>
    <col min="8714" max="8714" width="19" style="180" customWidth="1"/>
    <col min="8715" max="8715" width="19.81640625" style="180" bestFit="1" customWidth="1"/>
    <col min="8716" max="8716" width="14.453125" style="180" customWidth="1"/>
    <col min="8717" max="8718" width="24.81640625" style="180" bestFit="1" customWidth="1"/>
    <col min="8719" max="8719" width="24.453125" style="180" bestFit="1" customWidth="1"/>
    <col min="8720" max="8720" width="24.81640625" style="180" bestFit="1" customWidth="1"/>
    <col min="8721" max="8960" width="9.1796875" style="180"/>
    <col min="8961" max="8961" width="9.54296875" style="180" bestFit="1" customWidth="1"/>
    <col min="8962" max="8962" width="46.1796875" style="180" bestFit="1" customWidth="1"/>
    <col min="8963" max="8963" width="15.453125" style="180" bestFit="1" customWidth="1"/>
    <col min="8964" max="8964" width="20.54296875" style="180" customWidth="1"/>
    <col min="8965" max="8965" width="21" style="180" bestFit="1" customWidth="1"/>
    <col min="8966" max="8966" width="6.1796875" style="180" bestFit="1" customWidth="1"/>
    <col min="8967" max="8967" width="22.81640625" style="180" customWidth="1"/>
    <col min="8968" max="8968" width="23.54296875" style="180" customWidth="1"/>
    <col min="8969" max="8969" width="26.81640625" style="180" customWidth="1"/>
    <col min="8970" max="8970" width="19" style="180" customWidth="1"/>
    <col min="8971" max="8971" width="19.81640625" style="180" bestFit="1" customWidth="1"/>
    <col min="8972" max="8972" width="14.453125" style="180" customWidth="1"/>
    <col min="8973" max="8974" width="24.81640625" style="180" bestFit="1" customWidth="1"/>
    <col min="8975" max="8975" width="24.453125" style="180" bestFit="1" customWidth="1"/>
    <col min="8976" max="8976" width="24.81640625" style="180" bestFit="1" customWidth="1"/>
    <col min="8977" max="9216" width="9.1796875" style="180"/>
    <col min="9217" max="9217" width="9.54296875" style="180" bestFit="1" customWidth="1"/>
    <col min="9218" max="9218" width="46.1796875" style="180" bestFit="1" customWidth="1"/>
    <col min="9219" max="9219" width="15.453125" style="180" bestFit="1" customWidth="1"/>
    <col min="9220" max="9220" width="20.54296875" style="180" customWidth="1"/>
    <col min="9221" max="9221" width="21" style="180" bestFit="1" customWidth="1"/>
    <col min="9222" max="9222" width="6.1796875" style="180" bestFit="1" customWidth="1"/>
    <col min="9223" max="9223" width="22.81640625" style="180" customWidth="1"/>
    <col min="9224" max="9224" width="23.54296875" style="180" customWidth="1"/>
    <col min="9225" max="9225" width="26.81640625" style="180" customWidth="1"/>
    <col min="9226" max="9226" width="19" style="180" customWidth="1"/>
    <col min="9227" max="9227" width="19.81640625" style="180" bestFit="1" customWidth="1"/>
    <col min="9228" max="9228" width="14.453125" style="180" customWidth="1"/>
    <col min="9229" max="9230" width="24.81640625" style="180" bestFit="1" customWidth="1"/>
    <col min="9231" max="9231" width="24.453125" style="180" bestFit="1" customWidth="1"/>
    <col min="9232" max="9232" width="24.81640625" style="180" bestFit="1" customWidth="1"/>
    <col min="9233" max="9472" width="9.1796875" style="180"/>
    <col min="9473" max="9473" width="9.54296875" style="180" bestFit="1" customWidth="1"/>
    <col min="9474" max="9474" width="46.1796875" style="180" bestFit="1" customWidth="1"/>
    <col min="9475" max="9475" width="15.453125" style="180" bestFit="1" customWidth="1"/>
    <col min="9476" max="9476" width="20.54296875" style="180" customWidth="1"/>
    <col min="9477" max="9477" width="21" style="180" bestFit="1" customWidth="1"/>
    <col min="9478" max="9478" width="6.1796875" style="180" bestFit="1" customWidth="1"/>
    <col min="9479" max="9479" width="22.81640625" style="180" customWidth="1"/>
    <col min="9480" max="9480" width="23.54296875" style="180" customWidth="1"/>
    <col min="9481" max="9481" width="26.81640625" style="180" customWidth="1"/>
    <col min="9482" max="9482" width="19" style="180" customWidth="1"/>
    <col min="9483" max="9483" width="19.81640625" style="180" bestFit="1" customWidth="1"/>
    <col min="9484" max="9484" width="14.453125" style="180" customWidth="1"/>
    <col min="9485" max="9486" width="24.81640625" style="180" bestFit="1" customWidth="1"/>
    <col min="9487" max="9487" width="24.453125" style="180" bestFit="1" customWidth="1"/>
    <col min="9488" max="9488" width="24.81640625" style="180" bestFit="1" customWidth="1"/>
    <col min="9489" max="9728" width="9.1796875" style="180"/>
    <col min="9729" max="9729" width="9.54296875" style="180" bestFit="1" customWidth="1"/>
    <col min="9730" max="9730" width="46.1796875" style="180" bestFit="1" customWidth="1"/>
    <col min="9731" max="9731" width="15.453125" style="180" bestFit="1" customWidth="1"/>
    <col min="9732" max="9732" width="20.54296875" style="180" customWidth="1"/>
    <col min="9733" max="9733" width="21" style="180" bestFit="1" customWidth="1"/>
    <col min="9734" max="9734" width="6.1796875" style="180" bestFit="1" customWidth="1"/>
    <col min="9735" max="9735" width="22.81640625" style="180" customWidth="1"/>
    <col min="9736" max="9736" width="23.54296875" style="180" customWidth="1"/>
    <col min="9737" max="9737" width="26.81640625" style="180" customWidth="1"/>
    <col min="9738" max="9738" width="19" style="180" customWidth="1"/>
    <col min="9739" max="9739" width="19.81640625" style="180" bestFit="1" customWidth="1"/>
    <col min="9740" max="9740" width="14.453125" style="180" customWidth="1"/>
    <col min="9741" max="9742" width="24.81640625" style="180" bestFit="1" customWidth="1"/>
    <col min="9743" max="9743" width="24.453125" style="180" bestFit="1" customWidth="1"/>
    <col min="9744" max="9744" width="24.81640625" style="180" bestFit="1" customWidth="1"/>
    <col min="9745" max="9984" width="9.1796875" style="180"/>
    <col min="9985" max="9985" width="9.54296875" style="180" bestFit="1" customWidth="1"/>
    <col min="9986" max="9986" width="46.1796875" style="180" bestFit="1" customWidth="1"/>
    <col min="9987" max="9987" width="15.453125" style="180" bestFit="1" customWidth="1"/>
    <col min="9988" max="9988" width="20.54296875" style="180" customWidth="1"/>
    <col min="9989" max="9989" width="21" style="180" bestFit="1" customWidth="1"/>
    <col min="9990" max="9990" width="6.1796875" style="180" bestFit="1" customWidth="1"/>
    <col min="9991" max="9991" width="22.81640625" style="180" customWidth="1"/>
    <col min="9992" max="9992" width="23.54296875" style="180" customWidth="1"/>
    <col min="9993" max="9993" width="26.81640625" style="180" customWidth="1"/>
    <col min="9994" max="9994" width="19" style="180" customWidth="1"/>
    <col min="9995" max="9995" width="19.81640625" style="180" bestFit="1" customWidth="1"/>
    <col min="9996" max="9996" width="14.453125" style="180" customWidth="1"/>
    <col min="9997" max="9998" width="24.81640625" style="180" bestFit="1" customWidth="1"/>
    <col min="9999" max="9999" width="24.453125" style="180" bestFit="1" customWidth="1"/>
    <col min="10000" max="10000" width="24.81640625" style="180" bestFit="1" customWidth="1"/>
    <col min="10001" max="10240" width="9.1796875" style="180"/>
    <col min="10241" max="10241" width="9.54296875" style="180" bestFit="1" customWidth="1"/>
    <col min="10242" max="10242" width="46.1796875" style="180" bestFit="1" customWidth="1"/>
    <col min="10243" max="10243" width="15.453125" style="180" bestFit="1" customWidth="1"/>
    <col min="10244" max="10244" width="20.54296875" style="180" customWidth="1"/>
    <col min="10245" max="10245" width="21" style="180" bestFit="1" customWidth="1"/>
    <col min="10246" max="10246" width="6.1796875" style="180" bestFit="1" customWidth="1"/>
    <col min="10247" max="10247" width="22.81640625" style="180" customWidth="1"/>
    <col min="10248" max="10248" width="23.54296875" style="180" customWidth="1"/>
    <col min="10249" max="10249" width="26.81640625" style="180" customWidth="1"/>
    <col min="10250" max="10250" width="19" style="180" customWidth="1"/>
    <col min="10251" max="10251" width="19.81640625" style="180" bestFit="1" customWidth="1"/>
    <col min="10252" max="10252" width="14.453125" style="180" customWidth="1"/>
    <col min="10253" max="10254" width="24.81640625" style="180" bestFit="1" customWidth="1"/>
    <col min="10255" max="10255" width="24.453125" style="180" bestFit="1" customWidth="1"/>
    <col min="10256" max="10256" width="24.81640625" style="180" bestFit="1" customWidth="1"/>
    <col min="10257" max="10496" width="9.1796875" style="180"/>
    <col min="10497" max="10497" width="9.54296875" style="180" bestFit="1" customWidth="1"/>
    <col min="10498" max="10498" width="46.1796875" style="180" bestFit="1" customWidth="1"/>
    <col min="10499" max="10499" width="15.453125" style="180" bestFit="1" customWidth="1"/>
    <col min="10500" max="10500" width="20.54296875" style="180" customWidth="1"/>
    <col min="10501" max="10501" width="21" style="180" bestFit="1" customWidth="1"/>
    <col min="10502" max="10502" width="6.1796875" style="180" bestFit="1" customWidth="1"/>
    <col min="10503" max="10503" width="22.81640625" style="180" customWidth="1"/>
    <col min="10504" max="10504" width="23.54296875" style="180" customWidth="1"/>
    <col min="10505" max="10505" width="26.81640625" style="180" customWidth="1"/>
    <col min="10506" max="10506" width="19" style="180" customWidth="1"/>
    <col min="10507" max="10507" width="19.81640625" style="180" bestFit="1" customWidth="1"/>
    <col min="10508" max="10508" width="14.453125" style="180" customWidth="1"/>
    <col min="10509" max="10510" width="24.81640625" style="180" bestFit="1" customWidth="1"/>
    <col min="10511" max="10511" width="24.453125" style="180" bestFit="1" customWidth="1"/>
    <col min="10512" max="10512" width="24.81640625" style="180" bestFit="1" customWidth="1"/>
    <col min="10513" max="10752" width="9.1796875" style="180"/>
    <col min="10753" max="10753" width="9.54296875" style="180" bestFit="1" customWidth="1"/>
    <col min="10754" max="10754" width="46.1796875" style="180" bestFit="1" customWidth="1"/>
    <col min="10755" max="10755" width="15.453125" style="180" bestFit="1" customWidth="1"/>
    <col min="10756" max="10756" width="20.54296875" style="180" customWidth="1"/>
    <col min="10757" max="10757" width="21" style="180" bestFit="1" customWidth="1"/>
    <col min="10758" max="10758" width="6.1796875" style="180" bestFit="1" customWidth="1"/>
    <col min="10759" max="10759" width="22.81640625" style="180" customWidth="1"/>
    <col min="10760" max="10760" width="23.54296875" style="180" customWidth="1"/>
    <col min="10761" max="10761" width="26.81640625" style="180" customWidth="1"/>
    <col min="10762" max="10762" width="19" style="180" customWidth="1"/>
    <col min="10763" max="10763" width="19.81640625" style="180" bestFit="1" customWidth="1"/>
    <col min="10764" max="10764" width="14.453125" style="180" customWidth="1"/>
    <col min="10765" max="10766" width="24.81640625" style="180" bestFit="1" customWidth="1"/>
    <col min="10767" max="10767" width="24.453125" style="180" bestFit="1" customWidth="1"/>
    <col min="10768" max="10768" width="24.81640625" style="180" bestFit="1" customWidth="1"/>
    <col min="10769" max="11008" width="9.1796875" style="180"/>
    <col min="11009" max="11009" width="9.54296875" style="180" bestFit="1" customWidth="1"/>
    <col min="11010" max="11010" width="46.1796875" style="180" bestFit="1" customWidth="1"/>
    <col min="11011" max="11011" width="15.453125" style="180" bestFit="1" customWidth="1"/>
    <col min="11012" max="11012" width="20.54296875" style="180" customWidth="1"/>
    <col min="11013" max="11013" width="21" style="180" bestFit="1" customWidth="1"/>
    <col min="11014" max="11014" width="6.1796875" style="180" bestFit="1" customWidth="1"/>
    <col min="11015" max="11015" width="22.81640625" style="180" customWidth="1"/>
    <col min="11016" max="11016" width="23.54296875" style="180" customWidth="1"/>
    <col min="11017" max="11017" width="26.81640625" style="180" customWidth="1"/>
    <col min="11018" max="11018" width="19" style="180" customWidth="1"/>
    <col min="11019" max="11019" width="19.81640625" style="180" bestFit="1" customWidth="1"/>
    <col min="11020" max="11020" width="14.453125" style="180" customWidth="1"/>
    <col min="11021" max="11022" width="24.81640625" style="180" bestFit="1" customWidth="1"/>
    <col min="11023" max="11023" width="24.453125" style="180" bestFit="1" customWidth="1"/>
    <col min="11024" max="11024" width="24.81640625" style="180" bestFit="1" customWidth="1"/>
    <col min="11025" max="11264" width="9.1796875" style="180"/>
    <col min="11265" max="11265" width="9.54296875" style="180" bestFit="1" customWidth="1"/>
    <col min="11266" max="11266" width="46.1796875" style="180" bestFit="1" customWidth="1"/>
    <col min="11267" max="11267" width="15.453125" style="180" bestFit="1" customWidth="1"/>
    <col min="11268" max="11268" width="20.54296875" style="180" customWidth="1"/>
    <col min="11269" max="11269" width="21" style="180" bestFit="1" customWidth="1"/>
    <col min="11270" max="11270" width="6.1796875" style="180" bestFit="1" customWidth="1"/>
    <col min="11271" max="11271" width="22.81640625" style="180" customWidth="1"/>
    <col min="11272" max="11272" width="23.54296875" style="180" customWidth="1"/>
    <col min="11273" max="11273" width="26.81640625" style="180" customWidth="1"/>
    <col min="11274" max="11274" width="19" style="180" customWidth="1"/>
    <col min="11275" max="11275" width="19.81640625" style="180" bestFit="1" customWidth="1"/>
    <col min="11276" max="11276" width="14.453125" style="180" customWidth="1"/>
    <col min="11277" max="11278" width="24.81640625" style="180" bestFit="1" customWidth="1"/>
    <col min="11279" max="11279" width="24.453125" style="180" bestFit="1" customWidth="1"/>
    <col min="11280" max="11280" width="24.81640625" style="180" bestFit="1" customWidth="1"/>
    <col min="11281" max="11520" width="9.1796875" style="180"/>
    <col min="11521" max="11521" width="9.54296875" style="180" bestFit="1" customWidth="1"/>
    <col min="11522" max="11522" width="46.1796875" style="180" bestFit="1" customWidth="1"/>
    <col min="11523" max="11523" width="15.453125" style="180" bestFit="1" customWidth="1"/>
    <col min="11524" max="11524" width="20.54296875" style="180" customWidth="1"/>
    <col min="11525" max="11525" width="21" style="180" bestFit="1" customWidth="1"/>
    <col min="11526" max="11526" width="6.1796875" style="180" bestFit="1" customWidth="1"/>
    <col min="11527" max="11527" width="22.81640625" style="180" customWidth="1"/>
    <col min="11528" max="11528" width="23.54296875" style="180" customWidth="1"/>
    <col min="11529" max="11529" width="26.81640625" style="180" customWidth="1"/>
    <col min="11530" max="11530" width="19" style="180" customWidth="1"/>
    <col min="11531" max="11531" width="19.81640625" style="180" bestFit="1" customWidth="1"/>
    <col min="11532" max="11532" width="14.453125" style="180" customWidth="1"/>
    <col min="11533" max="11534" width="24.81640625" style="180" bestFit="1" customWidth="1"/>
    <col min="11535" max="11535" width="24.453125" style="180" bestFit="1" customWidth="1"/>
    <col min="11536" max="11536" width="24.81640625" style="180" bestFit="1" customWidth="1"/>
    <col min="11537" max="11776" width="9.1796875" style="180"/>
    <col min="11777" max="11777" width="9.54296875" style="180" bestFit="1" customWidth="1"/>
    <col min="11778" max="11778" width="46.1796875" style="180" bestFit="1" customWidth="1"/>
    <col min="11779" max="11779" width="15.453125" style="180" bestFit="1" customWidth="1"/>
    <col min="11780" max="11780" width="20.54296875" style="180" customWidth="1"/>
    <col min="11781" max="11781" width="21" style="180" bestFit="1" customWidth="1"/>
    <col min="11782" max="11782" width="6.1796875" style="180" bestFit="1" customWidth="1"/>
    <col min="11783" max="11783" width="22.81640625" style="180" customWidth="1"/>
    <col min="11784" max="11784" width="23.54296875" style="180" customWidth="1"/>
    <col min="11785" max="11785" width="26.81640625" style="180" customWidth="1"/>
    <col min="11786" max="11786" width="19" style="180" customWidth="1"/>
    <col min="11787" max="11787" width="19.81640625" style="180" bestFit="1" customWidth="1"/>
    <col min="11788" max="11788" width="14.453125" style="180" customWidth="1"/>
    <col min="11789" max="11790" width="24.81640625" style="180" bestFit="1" customWidth="1"/>
    <col min="11791" max="11791" width="24.453125" style="180" bestFit="1" customWidth="1"/>
    <col min="11792" max="11792" width="24.81640625" style="180" bestFit="1" customWidth="1"/>
    <col min="11793" max="12032" width="9.1796875" style="180"/>
    <col min="12033" max="12033" width="9.54296875" style="180" bestFit="1" customWidth="1"/>
    <col min="12034" max="12034" width="46.1796875" style="180" bestFit="1" customWidth="1"/>
    <col min="12035" max="12035" width="15.453125" style="180" bestFit="1" customWidth="1"/>
    <col min="12036" max="12036" width="20.54296875" style="180" customWidth="1"/>
    <col min="12037" max="12037" width="21" style="180" bestFit="1" customWidth="1"/>
    <col min="12038" max="12038" width="6.1796875" style="180" bestFit="1" customWidth="1"/>
    <col min="12039" max="12039" width="22.81640625" style="180" customWidth="1"/>
    <col min="12040" max="12040" width="23.54296875" style="180" customWidth="1"/>
    <col min="12041" max="12041" width="26.81640625" style="180" customWidth="1"/>
    <col min="12042" max="12042" width="19" style="180" customWidth="1"/>
    <col min="12043" max="12043" width="19.81640625" style="180" bestFit="1" customWidth="1"/>
    <col min="12044" max="12044" width="14.453125" style="180" customWidth="1"/>
    <col min="12045" max="12046" width="24.81640625" style="180" bestFit="1" customWidth="1"/>
    <col min="12047" max="12047" width="24.453125" style="180" bestFit="1" customWidth="1"/>
    <col min="12048" max="12048" width="24.81640625" style="180" bestFit="1" customWidth="1"/>
    <col min="12049" max="12288" width="9.1796875" style="180"/>
    <col min="12289" max="12289" width="9.54296875" style="180" bestFit="1" customWidth="1"/>
    <col min="12290" max="12290" width="46.1796875" style="180" bestFit="1" customWidth="1"/>
    <col min="12291" max="12291" width="15.453125" style="180" bestFit="1" customWidth="1"/>
    <col min="12292" max="12292" width="20.54296875" style="180" customWidth="1"/>
    <col min="12293" max="12293" width="21" style="180" bestFit="1" customWidth="1"/>
    <col min="12294" max="12294" width="6.1796875" style="180" bestFit="1" customWidth="1"/>
    <col min="12295" max="12295" width="22.81640625" style="180" customWidth="1"/>
    <col min="12296" max="12296" width="23.54296875" style="180" customWidth="1"/>
    <col min="12297" max="12297" width="26.81640625" style="180" customWidth="1"/>
    <col min="12298" max="12298" width="19" style="180" customWidth="1"/>
    <col min="12299" max="12299" width="19.81640625" style="180" bestFit="1" customWidth="1"/>
    <col min="12300" max="12300" width="14.453125" style="180" customWidth="1"/>
    <col min="12301" max="12302" width="24.81640625" style="180" bestFit="1" customWidth="1"/>
    <col min="12303" max="12303" width="24.453125" style="180" bestFit="1" customWidth="1"/>
    <col min="12304" max="12304" width="24.81640625" style="180" bestFit="1" customWidth="1"/>
    <col min="12305" max="12544" width="9.1796875" style="180"/>
    <col min="12545" max="12545" width="9.54296875" style="180" bestFit="1" customWidth="1"/>
    <col min="12546" max="12546" width="46.1796875" style="180" bestFit="1" customWidth="1"/>
    <col min="12547" max="12547" width="15.453125" style="180" bestFit="1" customWidth="1"/>
    <col min="12548" max="12548" width="20.54296875" style="180" customWidth="1"/>
    <col min="12549" max="12549" width="21" style="180" bestFit="1" customWidth="1"/>
    <col min="12550" max="12550" width="6.1796875" style="180" bestFit="1" customWidth="1"/>
    <col min="12551" max="12551" width="22.81640625" style="180" customWidth="1"/>
    <col min="12552" max="12552" width="23.54296875" style="180" customWidth="1"/>
    <col min="12553" max="12553" width="26.81640625" style="180" customWidth="1"/>
    <col min="12554" max="12554" width="19" style="180" customWidth="1"/>
    <col min="12555" max="12555" width="19.81640625" style="180" bestFit="1" customWidth="1"/>
    <col min="12556" max="12556" width="14.453125" style="180" customWidth="1"/>
    <col min="12557" max="12558" width="24.81640625" style="180" bestFit="1" customWidth="1"/>
    <col min="12559" max="12559" width="24.453125" style="180" bestFit="1" customWidth="1"/>
    <col min="12560" max="12560" width="24.81640625" style="180" bestFit="1" customWidth="1"/>
    <col min="12561" max="12800" width="9.1796875" style="180"/>
    <col min="12801" max="12801" width="9.54296875" style="180" bestFit="1" customWidth="1"/>
    <col min="12802" max="12802" width="46.1796875" style="180" bestFit="1" customWidth="1"/>
    <col min="12803" max="12803" width="15.453125" style="180" bestFit="1" customWidth="1"/>
    <col min="12804" max="12804" width="20.54296875" style="180" customWidth="1"/>
    <col min="12805" max="12805" width="21" style="180" bestFit="1" customWidth="1"/>
    <col min="12806" max="12806" width="6.1796875" style="180" bestFit="1" customWidth="1"/>
    <col min="12807" max="12807" width="22.81640625" style="180" customWidth="1"/>
    <col min="12808" max="12808" width="23.54296875" style="180" customWidth="1"/>
    <col min="12809" max="12809" width="26.81640625" style="180" customWidth="1"/>
    <col min="12810" max="12810" width="19" style="180" customWidth="1"/>
    <col min="12811" max="12811" width="19.81640625" style="180" bestFit="1" customWidth="1"/>
    <col min="12812" max="12812" width="14.453125" style="180" customWidth="1"/>
    <col min="12813" max="12814" width="24.81640625" style="180" bestFit="1" customWidth="1"/>
    <col min="12815" max="12815" width="24.453125" style="180" bestFit="1" customWidth="1"/>
    <col min="12816" max="12816" width="24.81640625" style="180" bestFit="1" customWidth="1"/>
    <col min="12817" max="13056" width="9.1796875" style="180"/>
    <col min="13057" max="13057" width="9.54296875" style="180" bestFit="1" customWidth="1"/>
    <col min="13058" max="13058" width="46.1796875" style="180" bestFit="1" customWidth="1"/>
    <col min="13059" max="13059" width="15.453125" style="180" bestFit="1" customWidth="1"/>
    <col min="13060" max="13060" width="20.54296875" style="180" customWidth="1"/>
    <col min="13061" max="13061" width="21" style="180" bestFit="1" customWidth="1"/>
    <col min="13062" max="13062" width="6.1796875" style="180" bestFit="1" customWidth="1"/>
    <col min="13063" max="13063" width="22.81640625" style="180" customWidth="1"/>
    <col min="13064" max="13064" width="23.54296875" style="180" customWidth="1"/>
    <col min="13065" max="13065" width="26.81640625" style="180" customWidth="1"/>
    <col min="13066" max="13066" width="19" style="180" customWidth="1"/>
    <col min="13067" max="13067" width="19.81640625" style="180" bestFit="1" customWidth="1"/>
    <col min="13068" max="13068" width="14.453125" style="180" customWidth="1"/>
    <col min="13069" max="13070" width="24.81640625" style="180" bestFit="1" customWidth="1"/>
    <col min="13071" max="13071" width="24.453125" style="180" bestFit="1" customWidth="1"/>
    <col min="13072" max="13072" width="24.81640625" style="180" bestFit="1" customWidth="1"/>
    <col min="13073" max="13312" width="9.1796875" style="180"/>
    <col min="13313" max="13313" width="9.54296875" style="180" bestFit="1" customWidth="1"/>
    <col min="13314" max="13314" width="46.1796875" style="180" bestFit="1" customWidth="1"/>
    <col min="13315" max="13315" width="15.453125" style="180" bestFit="1" customWidth="1"/>
    <col min="13316" max="13316" width="20.54296875" style="180" customWidth="1"/>
    <col min="13317" max="13317" width="21" style="180" bestFit="1" customWidth="1"/>
    <col min="13318" max="13318" width="6.1796875" style="180" bestFit="1" customWidth="1"/>
    <col min="13319" max="13319" width="22.81640625" style="180" customWidth="1"/>
    <col min="13320" max="13320" width="23.54296875" style="180" customWidth="1"/>
    <col min="13321" max="13321" width="26.81640625" style="180" customWidth="1"/>
    <col min="13322" max="13322" width="19" style="180" customWidth="1"/>
    <col min="13323" max="13323" width="19.81640625" style="180" bestFit="1" customWidth="1"/>
    <col min="13324" max="13324" width="14.453125" style="180" customWidth="1"/>
    <col min="13325" max="13326" width="24.81640625" style="180" bestFit="1" customWidth="1"/>
    <col min="13327" max="13327" width="24.453125" style="180" bestFit="1" customWidth="1"/>
    <col min="13328" max="13328" width="24.81640625" style="180" bestFit="1" customWidth="1"/>
    <col min="13329" max="13568" width="9.1796875" style="180"/>
    <col min="13569" max="13569" width="9.54296875" style="180" bestFit="1" customWidth="1"/>
    <col min="13570" max="13570" width="46.1796875" style="180" bestFit="1" customWidth="1"/>
    <col min="13571" max="13571" width="15.453125" style="180" bestFit="1" customWidth="1"/>
    <col min="13572" max="13572" width="20.54296875" style="180" customWidth="1"/>
    <col min="13573" max="13573" width="21" style="180" bestFit="1" customWidth="1"/>
    <col min="13574" max="13574" width="6.1796875" style="180" bestFit="1" customWidth="1"/>
    <col min="13575" max="13575" width="22.81640625" style="180" customWidth="1"/>
    <col min="13576" max="13576" width="23.54296875" style="180" customWidth="1"/>
    <col min="13577" max="13577" width="26.81640625" style="180" customWidth="1"/>
    <col min="13578" max="13578" width="19" style="180" customWidth="1"/>
    <col min="13579" max="13579" width="19.81640625" style="180" bestFit="1" customWidth="1"/>
    <col min="13580" max="13580" width="14.453125" style="180" customWidth="1"/>
    <col min="13581" max="13582" width="24.81640625" style="180" bestFit="1" customWidth="1"/>
    <col min="13583" max="13583" width="24.453125" style="180" bestFit="1" customWidth="1"/>
    <col min="13584" max="13584" width="24.81640625" style="180" bestFit="1" customWidth="1"/>
    <col min="13585" max="13824" width="9.1796875" style="180"/>
    <col min="13825" max="13825" width="9.54296875" style="180" bestFit="1" customWidth="1"/>
    <col min="13826" max="13826" width="46.1796875" style="180" bestFit="1" customWidth="1"/>
    <col min="13827" max="13827" width="15.453125" style="180" bestFit="1" customWidth="1"/>
    <col min="13828" max="13828" width="20.54296875" style="180" customWidth="1"/>
    <col min="13829" max="13829" width="21" style="180" bestFit="1" customWidth="1"/>
    <col min="13830" max="13830" width="6.1796875" style="180" bestFit="1" customWidth="1"/>
    <col min="13831" max="13831" width="22.81640625" style="180" customWidth="1"/>
    <col min="13832" max="13832" width="23.54296875" style="180" customWidth="1"/>
    <col min="13833" max="13833" width="26.81640625" style="180" customWidth="1"/>
    <col min="13834" max="13834" width="19" style="180" customWidth="1"/>
    <col min="13835" max="13835" width="19.81640625" style="180" bestFit="1" customWidth="1"/>
    <col min="13836" max="13836" width="14.453125" style="180" customWidth="1"/>
    <col min="13837" max="13838" width="24.81640625" style="180" bestFit="1" customWidth="1"/>
    <col min="13839" max="13839" width="24.453125" style="180" bestFit="1" customWidth="1"/>
    <col min="13840" max="13840" width="24.81640625" style="180" bestFit="1" customWidth="1"/>
    <col min="13841" max="14080" width="9.1796875" style="180"/>
    <col min="14081" max="14081" width="9.54296875" style="180" bestFit="1" customWidth="1"/>
    <col min="14082" max="14082" width="46.1796875" style="180" bestFit="1" customWidth="1"/>
    <col min="14083" max="14083" width="15.453125" style="180" bestFit="1" customWidth="1"/>
    <col min="14084" max="14084" width="20.54296875" style="180" customWidth="1"/>
    <col min="14085" max="14085" width="21" style="180" bestFit="1" customWidth="1"/>
    <col min="14086" max="14086" width="6.1796875" style="180" bestFit="1" customWidth="1"/>
    <col min="14087" max="14087" width="22.81640625" style="180" customWidth="1"/>
    <col min="14088" max="14088" width="23.54296875" style="180" customWidth="1"/>
    <col min="14089" max="14089" width="26.81640625" style="180" customWidth="1"/>
    <col min="14090" max="14090" width="19" style="180" customWidth="1"/>
    <col min="14091" max="14091" width="19.81640625" style="180" bestFit="1" customWidth="1"/>
    <col min="14092" max="14092" width="14.453125" style="180" customWidth="1"/>
    <col min="14093" max="14094" width="24.81640625" style="180" bestFit="1" customWidth="1"/>
    <col min="14095" max="14095" width="24.453125" style="180" bestFit="1" customWidth="1"/>
    <col min="14096" max="14096" width="24.81640625" style="180" bestFit="1" customWidth="1"/>
    <col min="14097" max="14336" width="9.1796875" style="180"/>
    <col min="14337" max="14337" width="9.54296875" style="180" bestFit="1" customWidth="1"/>
    <col min="14338" max="14338" width="46.1796875" style="180" bestFit="1" customWidth="1"/>
    <col min="14339" max="14339" width="15.453125" style="180" bestFit="1" customWidth="1"/>
    <col min="14340" max="14340" width="20.54296875" style="180" customWidth="1"/>
    <col min="14341" max="14341" width="21" style="180" bestFit="1" customWidth="1"/>
    <col min="14342" max="14342" width="6.1796875" style="180" bestFit="1" customWidth="1"/>
    <col min="14343" max="14343" width="22.81640625" style="180" customWidth="1"/>
    <col min="14344" max="14344" width="23.54296875" style="180" customWidth="1"/>
    <col min="14345" max="14345" width="26.81640625" style="180" customWidth="1"/>
    <col min="14346" max="14346" width="19" style="180" customWidth="1"/>
    <col min="14347" max="14347" width="19.81640625" style="180" bestFit="1" customWidth="1"/>
    <col min="14348" max="14348" width="14.453125" style="180" customWidth="1"/>
    <col min="14349" max="14350" width="24.81640625" style="180" bestFit="1" customWidth="1"/>
    <col min="14351" max="14351" width="24.453125" style="180" bestFit="1" customWidth="1"/>
    <col min="14352" max="14352" width="24.81640625" style="180" bestFit="1" customWidth="1"/>
    <col min="14353" max="14592" width="9.1796875" style="180"/>
    <col min="14593" max="14593" width="9.54296875" style="180" bestFit="1" customWidth="1"/>
    <col min="14594" max="14594" width="46.1796875" style="180" bestFit="1" customWidth="1"/>
    <col min="14595" max="14595" width="15.453125" style="180" bestFit="1" customWidth="1"/>
    <col min="14596" max="14596" width="20.54296875" style="180" customWidth="1"/>
    <col min="14597" max="14597" width="21" style="180" bestFit="1" customWidth="1"/>
    <col min="14598" max="14598" width="6.1796875" style="180" bestFit="1" customWidth="1"/>
    <col min="14599" max="14599" width="22.81640625" style="180" customWidth="1"/>
    <col min="14600" max="14600" width="23.54296875" style="180" customWidth="1"/>
    <col min="14601" max="14601" width="26.81640625" style="180" customWidth="1"/>
    <col min="14602" max="14602" width="19" style="180" customWidth="1"/>
    <col min="14603" max="14603" width="19.81640625" style="180" bestFit="1" customWidth="1"/>
    <col min="14604" max="14604" width="14.453125" style="180" customWidth="1"/>
    <col min="14605" max="14606" width="24.81640625" style="180" bestFit="1" customWidth="1"/>
    <col min="14607" max="14607" width="24.453125" style="180" bestFit="1" customWidth="1"/>
    <col min="14608" max="14608" width="24.81640625" style="180" bestFit="1" customWidth="1"/>
    <col min="14609" max="14848" width="9.1796875" style="180"/>
    <col min="14849" max="14849" width="9.54296875" style="180" bestFit="1" customWidth="1"/>
    <col min="14850" max="14850" width="46.1796875" style="180" bestFit="1" customWidth="1"/>
    <col min="14851" max="14851" width="15.453125" style="180" bestFit="1" customWidth="1"/>
    <col min="14852" max="14852" width="20.54296875" style="180" customWidth="1"/>
    <col min="14853" max="14853" width="21" style="180" bestFit="1" customWidth="1"/>
    <col min="14854" max="14854" width="6.1796875" style="180" bestFit="1" customWidth="1"/>
    <col min="14855" max="14855" width="22.81640625" style="180" customWidth="1"/>
    <col min="14856" max="14856" width="23.54296875" style="180" customWidth="1"/>
    <col min="14857" max="14857" width="26.81640625" style="180" customWidth="1"/>
    <col min="14858" max="14858" width="19" style="180" customWidth="1"/>
    <col min="14859" max="14859" width="19.81640625" style="180" bestFit="1" customWidth="1"/>
    <col min="14860" max="14860" width="14.453125" style="180" customWidth="1"/>
    <col min="14861" max="14862" width="24.81640625" style="180" bestFit="1" customWidth="1"/>
    <col min="14863" max="14863" width="24.453125" style="180" bestFit="1" customWidth="1"/>
    <col min="14864" max="14864" width="24.81640625" style="180" bestFit="1" customWidth="1"/>
    <col min="14865" max="15104" width="9.1796875" style="180"/>
    <col min="15105" max="15105" width="9.54296875" style="180" bestFit="1" customWidth="1"/>
    <col min="15106" max="15106" width="46.1796875" style="180" bestFit="1" customWidth="1"/>
    <col min="15107" max="15107" width="15.453125" style="180" bestFit="1" customWidth="1"/>
    <col min="15108" max="15108" width="20.54296875" style="180" customWidth="1"/>
    <col min="15109" max="15109" width="21" style="180" bestFit="1" customWidth="1"/>
    <col min="15110" max="15110" width="6.1796875" style="180" bestFit="1" customWidth="1"/>
    <col min="15111" max="15111" width="22.81640625" style="180" customWidth="1"/>
    <col min="15112" max="15112" width="23.54296875" style="180" customWidth="1"/>
    <col min="15113" max="15113" width="26.81640625" style="180" customWidth="1"/>
    <col min="15114" max="15114" width="19" style="180" customWidth="1"/>
    <col min="15115" max="15115" width="19.81640625" style="180" bestFit="1" customWidth="1"/>
    <col min="15116" max="15116" width="14.453125" style="180" customWidth="1"/>
    <col min="15117" max="15118" width="24.81640625" style="180" bestFit="1" customWidth="1"/>
    <col min="15119" max="15119" width="24.453125" style="180" bestFit="1" customWidth="1"/>
    <col min="15120" max="15120" width="24.81640625" style="180" bestFit="1" customWidth="1"/>
    <col min="15121" max="15360" width="9.1796875" style="180"/>
    <col min="15361" max="15361" width="9.54296875" style="180" bestFit="1" customWidth="1"/>
    <col min="15362" max="15362" width="46.1796875" style="180" bestFit="1" customWidth="1"/>
    <col min="15363" max="15363" width="15.453125" style="180" bestFit="1" customWidth="1"/>
    <col min="15364" max="15364" width="20.54296875" style="180" customWidth="1"/>
    <col min="15365" max="15365" width="21" style="180" bestFit="1" customWidth="1"/>
    <col min="15366" max="15366" width="6.1796875" style="180" bestFit="1" customWidth="1"/>
    <col min="15367" max="15367" width="22.81640625" style="180" customWidth="1"/>
    <col min="15368" max="15368" width="23.54296875" style="180" customWidth="1"/>
    <col min="15369" max="15369" width="26.81640625" style="180" customWidth="1"/>
    <col min="15370" max="15370" width="19" style="180" customWidth="1"/>
    <col min="15371" max="15371" width="19.81640625" style="180" bestFit="1" customWidth="1"/>
    <col min="15372" max="15372" width="14.453125" style="180" customWidth="1"/>
    <col min="15373" max="15374" width="24.81640625" style="180" bestFit="1" customWidth="1"/>
    <col min="15375" max="15375" width="24.453125" style="180" bestFit="1" customWidth="1"/>
    <col min="15376" max="15376" width="24.81640625" style="180" bestFit="1" customWidth="1"/>
    <col min="15377" max="15616" width="9.1796875" style="180"/>
    <col min="15617" max="15617" width="9.54296875" style="180" bestFit="1" customWidth="1"/>
    <col min="15618" max="15618" width="46.1796875" style="180" bestFit="1" customWidth="1"/>
    <col min="15619" max="15619" width="15.453125" style="180" bestFit="1" customWidth="1"/>
    <col min="15620" max="15620" width="20.54296875" style="180" customWidth="1"/>
    <col min="15621" max="15621" width="21" style="180" bestFit="1" customWidth="1"/>
    <col min="15622" max="15622" width="6.1796875" style="180" bestFit="1" customWidth="1"/>
    <col min="15623" max="15623" width="22.81640625" style="180" customWidth="1"/>
    <col min="15624" max="15624" width="23.54296875" style="180" customWidth="1"/>
    <col min="15625" max="15625" width="26.81640625" style="180" customWidth="1"/>
    <col min="15626" max="15626" width="19" style="180" customWidth="1"/>
    <col min="15627" max="15627" width="19.81640625" style="180" bestFit="1" customWidth="1"/>
    <col min="15628" max="15628" width="14.453125" style="180" customWidth="1"/>
    <col min="15629" max="15630" width="24.81640625" style="180" bestFit="1" customWidth="1"/>
    <col min="15631" max="15631" width="24.453125" style="180" bestFit="1" customWidth="1"/>
    <col min="15632" max="15632" width="24.81640625" style="180" bestFit="1" customWidth="1"/>
    <col min="15633" max="15872" width="9.1796875" style="180"/>
    <col min="15873" max="15873" width="9.54296875" style="180" bestFit="1" customWidth="1"/>
    <col min="15874" max="15874" width="46.1796875" style="180" bestFit="1" customWidth="1"/>
    <col min="15875" max="15875" width="15.453125" style="180" bestFit="1" customWidth="1"/>
    <col min="15876" max="15876" width="20.54296875" style="180" customWidth="1"/>
    <col min="15877" max="15877" width="21" style="180" bestFit="1" customWidth="1"/>
    <col min="15878" max="15878" width="6.1796875" style="180" bestFit="1" customWidth="1"/>
    <col min="15879" max="15879" width="22.81640625" style="180" customWidth="1"/>
    <col min="15880" max="15880" width="23.54296875" style="180" customWidth="1"/>
    <col min="15881" max="15881" width="26.81640625" style="180" customWidth="1"/>
    <col min="15882" max="15882" width="19" style="180" customWidth="1"/>
    <col min="15883" max="15883" width="19.81640625" style="180" bestFit="1" customWidth="1"/>
    <col min="15884" max="15884" width="14.453125" style="180" customWidth="1"/>
    <col min="15885" max="15886" width="24.81640625" style="180" bestFit="1" customWidth="1"/>
    <col min="15887" max="15887" width="24.453125" style="180" bestFit="1" customWidth="1"/>
    <col min="15888" max="15888" width="24.81640625" style="180" bestFit="1" customWidth="1"/>
    <col min="15889" max="16128" width="9.1796875" style="180"/>
    <col min="16129" max="16129" width="9.54296875" style="180" bestFit="1" customWidth="1"/>
    <col min="16130" max="16130" width="46.1796875" style="180" bestFit="1" customWidth="1"/>
    <col min="16131" max="16131" width="15.453125" style="180" bestFit="1" customWidth="1"/>
    <col min="16132" max="16132" width="20.54296875" style="180" customWidth="1"/>
    <col min="16133" max="16133" width="21" style="180" bestFit="1" customWidth="1"/>
    <col min="16134" max="16134" width="6.1796875" style="180" bestFit="1" customWidth="1"/>
    <col min="16135" max="16135" width="22.81640625" style="180" customWidth="1"/>
    <col min="16136" max="16136" width="23.54296875" style="180" customWidth="1"/>
    <col min="16137" max="16137" width="26.81640625" style="180" customWidth="1"/>
    <col min="16138" max="16138" width="19" style="180" customWidth="1"/>
    <col min="16139" max="16139" width="19.81640625" style="180" bestFit="1" customWidth="1"/>
    <col min="16140" max="16140" width="14.453125" style="180" customWidth="1"/>
    <col min="16141" max="16142" width="24.81640625" style="180" bestFit="1" customWidth="1"/>
    <col min="16143" max="16143" width="24.453125" style="180" bestFit="1" customWidth="1"/>
    <col min="16144" max="16144" width="24.81640625" style="180" bestFit="1" customWidth="1"/>
    <col min="16145" max="16384" width="9.17968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2.5"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2.5"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2.5" x14ac:dyDescent="0.25">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2.5" x14ac:dyDescent="0.25">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2.5" x14ac:dyDescent="0.25">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2.5" x14ac:dyDescent="0.25">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2.5" x14ac:dyDescent="0.25">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2.5" x14ac:dyDescent="0.25">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2.5" x14ac:dyDescent="0.25">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2.5"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0"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0"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203">
        <v>31744621</v>
      </c>
      <c r="B103" s="285" t="s">
        <v>540</v>
      </c>
      <c r="C103" s="285" t="s">
        <v>423</v>
      </c>
      <c r="D103" s="285" t="s">
        <v>541</v>
      </c>
      <c r="E103" s="285" t="s">
        <v>430</v>
      </c>
      <c r="F103" s="285" t="s">
        <v>542</v>
      </c>
      <c r="G103" s="285" t="s">
        <v>543</v>
      </c>
      <c r="H103" s="285" t="s">
        <v>544</v>
      </c>
      <c r="I103" s="285" t="s">
        <v>545</v>
      </c>
      <c r="J103" s="285" t="s">
        <v>427</v>
      </c>
      <c r="K103" s="285" t="s">
        <v>546</v>
      </c>
      <c r="L103" s="286">
        <v>421949246786</v>
      </c>
      <c r="M103" s="285" t="s">
        <v>547</v>
      </c>
      <c r="N103" s="285"/>
      <c r="O103" s="285"/>
      <c r="P103" s="285"/>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7"/>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8"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6">
        <v>421905380634</v>
      </c>
      <c r="M112" s="319" t="s">
        <v>574</v>
      </c>
      <c r="N112" s="199"/>
      <c r="O112" s="199"/>
      <c r="P112" s="319" t="s">
        <v>1416</v>
      </c>
    </row>
    <row r="113" spans="1:16" x14ac:dyDescent="0.2">
      <c r="A113" s="198" t="s">
        <v>575</v>
      </c>
      <c r="B113" s="199" t="s">
        <v>576</v>
      </c>
      <c r="C113" s="200" t="s">
        <v>423</v>
      </c>
      <c r="D113" s="200" t="s">
        <v>474</v>
      </c>
      <c r="E113" s="200" t="s">
        <v>430</v>
      </c>
      <c r="F113" s="199" t="s">
        <v>525</v>
      </c>
      <c r="G113" s="199" t="s">
        <v>577</v>
      </c>
      <c r="H113" s="199" t="s">
        <v>578</v>
      </c>
      <c r="I113" s="200" t="s">
        <v>579</v>
      </c>
      <c r="J113" s="200" t="s">
        <v>425</v>
      </c>
      <c r="K113" s="315" t="s">
        <v>580</v>
      </c>
      <c r="L113" s="316">
        <v>421907100191</v>
      </c>
      <c r="M113" s="200" t="s">
        <v>581</v>
      </c>
      <c r="N113" s="199"/>
      <c r="O113" s="200"/>
      <c r="P113" s="199"/>
    </row>
    <row r="114" spans="1:16" ht="12.5" x14ac:dyDescent="0.2">
      <c r="A114" s="198" t="s">
        <v>582</v>
      </c>
      <c r="B114" s="199" t="s">
        <v>583</v>
      </c>
      <c r="C114" s="200" t="s">
        <v>423</v>
      </c>
      <c r="D114" s="200" t="s">
        <v>474</v>
      </c>
      <c r="E114" s="199" t="s">
        <v>430</v>
      </c>
      <c r="F114" s="199" t="s">
        <v>525</v>
      </c>
      <c r="G114" s="199" t="s">
        <v>584</v>
      </c>
      <c r="H114" s="312" t="s">
        <v>1936</v>
      </c>
      <c r="I114" s="199" t="s">
        <v>1937</v>
      </c>
      <c r="J114" s="199" t="s">
        <v>427</v>
      </c>
      <c r="K114" s="275" t="s">
        <v>585</v>
      </c>
      <c r="L114" s="316">
        <v>421905659739</v>
      </c>
      <c r="M114" s="199" t="s">
        <v>586</v>
      </c>
      <c r="N114" s="310"/>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20"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2.5" x14ac:dyDescent="0.2">
      <c r="A129" s="198" t="s">
        <v>1955</v>
      </c>
      <c r="B129" s="199" t="s">
        <v>1956</v>
      </c>
      <c r="C129" s="200" t="s">
        <v>423</v>
      </c>
      <c r="D129" s="200" t="s">
        <v>474</v>
      </c>
      <c r="E129" s="199" t="s">
        <v>430</v>
      </c>
      <c r="F129" s="199" t="s">
        <v>475</v>
      </c>
      <c r="G129" s="321" t="s">
        <v>1957</v>
      </c>
      <c r="H129" s="321" t="s">
        <v>1958</v>
      </c>
      <c r="I129" s="199" t="s">
        <v>1959</v>
      </c>
      <c r="J129" s="199" t="s">
        <v>425</v>
      </c>
      <c r="K129" s="199" t="s">
        <v>1960</v>
      </c>
      <c r="L129" s="201">
        <v>421904260194</v>
      </c>
      <c r="M129" s="199" t="s">
        <v>1961</v>
      </c>
      <c r="N129" s="199"/>
      <c r="O129" s="199"/>
      <c r="P129" s="199"/>
    </row>
    <row r="130" spans="1:16" ht="12.5" x14ac:dyDescent="0.2">
      <c r="A130" s="198" t="s">
        <v>670</v>
      </c>
      <c r="B130" s="199" t="s">
        <v>671</v>
      </c>
      <c r="C130" s="200" t="s">
        <v>423</v>
      </c>
      <c r="D130" s="200" t="s">
        <v>474</v>
      </c>
      <c r="E130" s="199" t="s">
        <v>430</v>
      </c>
      <c r="F130" s="200" t="s">
        <v>525</v>
      </c>
      <c r="G130" s="312"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5" t="s">
        <v>695</v>
      </c>
      <c r="C136" s="285" t="s">
        <v>423</v>
      </c>
      <c r="D136" s="285" t="s">
        <v>696</v>
      </c>
      <c r="E136" s="285" t="s">
        <v>430</v>
      </c>
      <c r="F136" s="285" t="s">
        <v>441</v>
      </c>
      <c r="G136" s="285" t="s">
        <v>697</v>
      </c>
      <c r="H136" s="285" t="s">
        <v>698</v>
      </c>
      <c r="I136" s="285" t="s">
        <v>699</v>
      </c>
      <c r="J136" s="285" t="s">
        <v>427</v>
      </c>
      <c r="K136" s="285" t="s">
        <v>700</v>
      </c>
      <c r="L136" s="286">
        <v>421907984638</v>
      </c>
      <c r="M136" s="285" t="s">
        <v>701</v>
      </c>
      <c r="N136" s="285"/>
      <c r="O136" s="285"/>
      <c r="P136" s="285"/>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6">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2">
        <v>421905762340</v>
      </c>
      <c r="M138" s="277" t="s">
        <v>1973</v>
      </c>
      <c r="N138" s="277"/>
      <c r="O138" s="277"/>
      <c r="P138" s="277"/>
    </row>
    <row r="139" spans="1:16" x14ac:dyDescent="0.2">
      <c r="A139" s="203" t="s">
        <v>2709</v>
      </c>
      <c r="B139" s="285" t="s">
        <v>2710</v>
      </c>
      <c r="C139" s="285" t="s">
        <v>423</v>
      </c>
      <c r="D139" s="285" t="s">
        <v>2711</v>
      </c>
      <c r="E139" s="285" t="s">
        <v>436</v>
      </c>
      <c r="F139" s="285" t="s">
        <v>494</v>
      </c>
      <c r="G139" s="285" t="s">
        <v>2712</v>
      </c>
      <c r="H139" s="285" t="s">
        <v>496</v>
      </c>
      <c r="I139" s="285" t="s">
        <v>497</v>
      </c>
      <c r="J139" s="285" t="s">
        <v>425</v>
      </c>
      <c r="K139" s="285" t="s">
        <v>497</v>
      </c>
      <c r="L139" s="286">
        <v>421911361044</v>
      </c>
      <c r="M139" s="285" t="s">
        <v>2713</v>
      </c>
      <c r="N139" s="285"/>
      <c r="O139" s="285"/>
      <c r="P139" s="285"/>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2" t="s">
        <v>1442</v>
      </c>
      <c r="M144" s="277" t="s">
        <v>1443</v>
      </c>
      <c r="N144" s="277"/>
      <c r="O144" s="277"/>
      <c r="P144" s="277"/>
    </row>
    <row r="145" spans="1:16" x14ac:dyDescent="0.2">
      <c r="A145" s="203" t="s">
        <v>2714</v>
      </c>
      <c r="B145" s="285" t="s">
        <v>2715</v>
      </c>
      <c r="C145" s="285" t="s">
        <v>423</v>
      </c>
      <c r="D145" s="285" t="s">
        <v>953</v>
      </c>
      <c r="E145" s="285" t="s">
        <v>431</v>
      </c>
      <c r="F145" s="285" t="s">
        <v>2716</v>
      </c>
      <c r="G145" s="285" t="s">
        <v>2717</v>
      </c>
      <c r="H145" s="285" t="s">
        <v>2718</v>
      </c>
      <c r="I145" s="285" t="s">
        <v>2719</v>
      </c>
      <c r="J145" s="285" t="s">
        <v>2720</v>
      </c>
      <c r="K145" s="285" t="s">
        <v>2719</v>
      </c>
      <c r="L145" s="286">
        <v>421415073611</v>
      </c>
      <c r="M145" s="285" t="s">
        <v>2721</v>
      </c>
      <c r="N145" s="285"/>
      <c r="O145" s="285"/>
      <c r="P145" s="285"/>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10"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6">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6">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6">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5" t="s">
        <v>869</v>
      </c>
      <c r="C164" s="285" t="s">
        <v>423</v>
      </c>
      <c r="D164" s="285" t="s">
        <v>474</v>
      </c>
      <c r="E164" s="285" t="s">
        <v>430</v>
      </c>
      <c r="F164" s="285" t="s">
        <v>525</v>
      </c>
      <c r="G164" s="285" t="s">
        <v>870</v>
      </c>
      <c r="H164" s="285" t="s">
        <v>871</v>
      </c>
      <c r="I164" s="285" t="s">
        <v>1990</v>
      </c>
      <c r="J164" s="285" t="s">
        <v>872</v>
      </c>
      <c r="K164" s="285" t="s">
        <v>2723</v>
      </c>
      <c r="L164" s="286" t="s">
        <v>2724</v>
      </c>
      <c r="M164" s="285" t="s">
        <v>873</v>
      </c>
      <c r="N164" s="285"/>
      <c r="O164" s="285"/>
      <c r="P164" s="285"/>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2">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2">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2">
        <v>421905245008</v>
      </c>
      <c r="M180" s="277" t="s">
        <v>964</v>
      </c>
      <c r="N180" s="277"/>
      <c r="O180" s="277"/>
      <c r="P180" s="277"/>
    </row>
    <row r="181" spans="1:16" ht="20" x14ac:dyDescent="0.2">
      <c r="A181" s="178" t="s">
        <v>1453</v>
      </c>
      <c r="B181" s="318" t="s">
        <v>1454</v>
      </c>
      <c r="C181" s="200" t="s">
        <v>423</v>
      </c>
      <c r="D181" s="277" t="s">
        <v>1437</v>
      </c>
      <c r="E181" s="277" t="s">
        <v>430</v>
      </c>
      <c r="F181" s="277" t="s">
        <v>426</v>
      </c>
      <c r="G181" s="277" t="s">
        <v>1455</v>
      </c>
      <c r="H181" s="277" t="s">
        <v>1456</v>
      </c>
      <c r="I181" s="277" t="s">
        <v>1440</v>
      </c>
      <c r="J181" s="277" t="s">
        <v>425</v>
      </c>
      <c r="K181" s="277" t="s">
        <v>2018</v>
      </c>
      <c r="L181" s="323"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2">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4" t="s">
        <v>983</v>
      </c>
      <c r="I184" s="277" t="s">
        <v>984</v>
      </c>
      <c r="J184" s="277" t="s">
        <v>425</v>
      </c>
      <c r="K184" s="277" t="s">
        <v>984</v>
      </c>
      <c r="L184" s="322">
        <v>421915282858</v>
      </c>
      <c r="M184" s="277" t="s">
        <v>985</v>
      </c>
      <c r="N184" s="277"/>
      <c r="O184" s="277"/>
      <c r="P184" s="277"/>
    </row>
    <row r="185" spans="1:16" ht="12.5" x14ac:dyDescent="0.25">
      <c r="A185" s="178" t="s">
        <v>2019</v>
      </c>
      <c r="B185" s="277" t="s">
        <v>2020</v>
      </c>
      <c r="C185" s="277" t="s">
        <v>423</v>
      </c>
      <c r="D185" s="200" t="s">
        <v>2021</v>
      </c>
      <c r="E185" s="277" t="s">
        <v>430</v>
      </c>
      <c r="F185" s="200" t="s">
        <v>2022</v>
      </c>
      <c r="G185" s="325" t="s">
        <v>2023</v>
      </c>
      <c r="H185" s="324" t="s">
        <v>2024</v>
      </c>
      <c r="I185" s="277" t="s">
        <v>2025</v>
      </c>
      <c r="J185" s="277" t="s">
        <v>2026</v>
      </c>
      <c r="K185" s="277" t="s">
        <v>2027</v>
      </c>
      <c r="L185" s="322">
        <v>421905283021</v>
      </c>
      <c r="M185" s="277" t="s">
        <v>2028</v>
      </c>
      <c r="N185" s="277"/>
      <c r="O185" s="277"/>
      <c r="P185" s="277"/>
    </row>
    <row r="186" spans="1:16" x14ac:dyDescent="0.2">
      <c r="A186" s="203" t="s">
        <v>2726</v>
      </c>
      <c r="B186" s="285" t="s">
        <v>2727</v>
      </c>
      <c r="C186" s="285" t="s">
        <v>2728</v>
      </c>
      <c r="D186" s="285" t="s">
        <v>2729</v>
      </c>
      <c r="E186" s="285" t="s">
        <v>2730</v>
      </c>
      <c r="F186" s="285" t="s">
        <v>2731</v>
      </c>
      <c r="G186" s="285" t="s">
        <v>2732</v>
      </c>
      <c r="H186" s="285" t="s">
        <v>2733</v>
      </c>
      <c r="I186" s="285" t="s">
        <v>2734</v>
      </c>
      <c r="J186" s="285" t="s">
        <v>2735</v>
      </c>
      <c r="K186" s="285" t="s">
        <v>2734</v>
      </c>
      <c r="L186" s="286">
        <v>421905365513</v>
      </c>
      <c r="M186" s="285" t="s">
        <v>2736</v>
      </c>
      <c r="N186" s="285"/>
      <c r="O186" s="285"/>
      <c r="P186" s="285"/>
    </row>
    <row r="187" spans="1:16" x14ac:dyDescent="0.2">
      <c r="A187" s="203" t="s">
        <v>2737</v>
      </c>
      <c r="B187" s="285" t="s">
        <v>2738</v>
      </c>
      <c r="C187" s="285" t="s">
        <v>423</v>
      </c>
      <c r="D187" s="285" t="s">
        <v>2739</v>
      </c>
      <c r="E187" s="285" t="s">
        <v>2740</v>
      </c>
      <c r="F187" s="285" t="s">
        <v>2741</v>
      </c>
      <c r="G187" s="285" t="s">
        <v>2742</v>
      </c>
      <c r="H187" s="285" t="s">
        <v>2743</v>
      </c>
      <c r="I187" s="285" t="s">
        <v>2744</v>
      </c>
      <c r="J187" s="285" t="s">
        <v>425</v>
      </c>
      <c r="K187" s="285" t="s">
        <v>2745</v>
      </c>
      <c r="L187" s="286">
        <v>421944608826</v>
      </c>
      <c r="M187" s="285" t="s">
        <v>2360</v>
      </c>
      <c r="N187" s="285"/>
      <c r="O187" s="285"/>
      <c r="P187" s="285"/>
    </row>
    <row r="188" spans="1:16" x14ac:dyDescent="0.2">
      <c r="A188" s="203" t="s">
        <v>2746</v>
      </c>
      <c r="B188" s="285" t="s">
        <v>2747</v>
      </c>
      <c r="C188" s="285" t="s">
        <v>423</v>
      </c>
      <c r="D188" s="285" t="s">
        <v>2748</v>
      </c>
      <c r="E188" s="285" t="s">
        <v>2708</v>
      </c>
      <c r="F188" s="285" t="s">
        <v>1016</v>
      </c>
      <c r="G188" s="285" t="s">
        <v>2749</v>
      </c>
      <c r="H188" s="285" t="s">
        <v>2750</v>
      </c>
      <c r="I188" s="285" t="s">
        <v>2751</v>
      </c>
      <c r="J188" s="285" t="s">
        <v>425</v>
      </c>
      <c r="K188" s="285" t="s">
        <v>2751</v>
      </c>
      <c r="L188" s="286">
        <v>421903226107</v>
      </c>
      <c r="M188" s="285" t="s">
        <v>2752</v>
      </c>
      <c r="N188" s="285"/>
      <c r="O188" s="285"/>
      <c r="P188" s="285"/>
    </row>
    <row r="189" spans="1:16" x14ac:dyDescent="0.2">
      <c r="A189" s="203" t="s">
        <v>2753</v>
      </c>
      <c r="B189" s="285" t="s">
        <v>2754</v>
      </c>
      <c r="C189" s="285" t="s">
        <v>423</v>
      </c>
      <c r="D189" s="285" t="s">
        <v>2755</v>
      </c>
      <c r="E189" s="285" t="s">
        <v>2756</v>
      </c>
      <c r="F189" s="285" t="s">
        <v>2757</v>
      </c>
      <c r="G189" s="285" t="s">
        <v>2360</v>
      </c>
      <c r="H189" s="285" t="s">
        <v>2758</v>
      </c>
      <c r="I189" s="285" t="s">
        <v>2759</v>
      </c>
      <c r="J189" s="285" t="s">
        <v>425</v>
      </c>
      <c r="K189" s="285" t="s">
        <v>2360</v>
      </c>
      <c r="L189" s="286" t="s">
        <v>2360</v>
      </c>
      <c r="M189" s="285" t="s">
        <v>2760</v>
      </c>
      <c r="N189" s="285"/>
      <c r="O189" s="285"/>
      <c r="P189" s="285"/>
    </row>
    <row r="190" spans="1:16" ht="12.5" x14ac:dyDescent="0.25">
      <c r="A190" s="203" t="s">
        <v>2029</v>
      </c>
      <c r="B190" s="285" t="s">
        <v>2030</v>
      </c>
      <c r="C190" s="285" t="s">
        <v>2031</v>
      </c>
      <c r="D190" s="285" t="s">
        <v>2032</v>
      </c>
      <c r="E190" s="285" t="s">
        <v>430</v>
      </c>
      <c r="F190" s="285" t="s">
        <v>525</v>
      </c>
      <c r="G190" s="313" t="s">
        <v>2033</v>
      </c>
      <c r="H190" s="285" t="s">
        <v>2034</v>
      </c>
      <c r="I190" s="285" t="s">
        <v>2035</v>
      </c>
      <c r="J190" s="285" t="s">
        <v>1707</v>
      </c>
      <c r="K190" s="285" t="s">
        <v>2036</v>
      </c>
      <c r="L190" s="286">
        <v>421917905248</v>
      </c>
      <c r="M190" s="285" t="s">
        <v>2037</v>
      </c>
      <c r="N190" s="285"/>
      <c r="O190" s="285"/>
      <c r="P190" s="285"/>
    </row>
    <row r="191" spans="1:16" x14ac:dyDescent="0.2">
      <c r="A191" s="203" t="s">
        <v>2038</v>
      </c>
      <c r="B191" s="285" t="s">
        <v>2039</v>
      </c>
      <c r="C191" s="285" t="s">
        <v>423</v>
      </c>
      <c r="D191" s="285" t="s">
        <v>2040</v>
      </c>
      <c r="E191" s="285" t="s">
        <v>430</v>
      </c>
      <c r="F191" s="285" t="s">
        <v>551</v>
      </c>
      <c r="G191" s="285" t="s">
        <v>2041</v>
      </c>
      <c r="H191" s="285" t="s">
        <v>2042</v>
      </c>
      <c r="I191" s="285" t="s">
        <v>752</v>
      </c>
      <c r="J191" s="285" t="s">
        <v>425</v>
      </c>
      <c r="K191" s="285" t="s">
        <v>752</v>
      </c>
      <c r="L191" s="286">
        <v>421905245825</v>
      </c>
      <c r="M191" s="285" t="s">
        <v>2043</v>
      </c>
      <c r="N191" s="285"/>
      <c r="O191" s="285"/>
      <c r="P191" s="285"/>
    </row>
    <row r="192" spans="1:16" x14ac:dyDescent="0.2">
      <c r="A192" s="203" t="s">
        <v>2238</v>
      </c>
      <c r="B192" s="285" t="s">
        <v>2239</v>
      </c>
      <c r="C192" s="285" t="s">
        <v>423</v>
      </c>
      <c r="D192" s="285" t="s">
        <v>2240</v>
      </c>
      <c r="E192" s="285" t="s">
        <v>430</v>
      </c>
      <c r="F192" s="285" t="s">
        <v>2241</v>
      </c>
      <c r="G192" s="285" t="s">
        <v>2242</v>
      </c>
      <c r="H192" s="285" t="s">
        <v>2243</v>
      </c>
      <c r="I192" s="285" t="s">
        <v>2244</v>
      </c>
      <c r="J192" s="277" t="s">
        <v>427</v>
      </c>
      <c r="K192" s="285"/>
      <c r="L192" s="286"/>
      <c r="M192" s="285" t="s">
        <v>2245</v>
      </c>
      <c r="N192" s="285"/>
      <c r="O192" s="285"/>
      <c r="P192" s="285"/>
    </row>
    <row r="193" spans="1:16" x14ac:dyDescent="0.2">
      <c r="A193" s="203" t="s">
        <v>2761</v>
      </c>
      <c r="B193" s="285" t="s">
        <v>2762</v>
      </c>
      <c r="C193" s="285" t="s">
        <v>423</v>
      </c>
      <c r="D193" s="285" t="s">
        <v>2763</v>
      </c>
      <c r="E193" s="285" t="s">
        <v>434</v>
      </c>
      <c r="F193" s="285" t="s">
        <v>435</v>
      </c>
      <c r="G193" s="285" t="s">
        <v>2764</v>
      </c>
      <c r="H193" s="285" t="s">
        <v>2765</v>
      </c>
      <c r="I193" s="285" t="s">
        <v>2766</v>
      </c>
      <c r="J193" s="285" t="s">
        <v>427</v>
      </c>
      <c r="K193" s="285" t="s">
        <v>2766</v>
      </c>
      <c r="L193" s="286">
        <v>421911830220</v>
      </c>
      <c r="M193" s="285" t="s">
        <v>2767</v>
      </c>
      <c r="N193" s="285"/>
      <c r="O193" s="285"/>
      <c r="P193" s="285"/>
    </row>
    <row r="194" spans="1:16" x14ac:dyDescent="0.2">
      <c r="A194" s="203" t="s">
        <v>2768</v>
      </c>
      <c r="B194" s="285" t="s">
        <v>2769</v>
      </c>
      <c r="C194" s="285" t="s">
        <v>423</v>
      </c>
      <c r="D194" s="285" t="s">
        <v>2770</v>
      </c>
      <c r="E194" s="285" t="s">
        <v>430</v>
      </c>
      <c r="F194" s="285" t="s">
        <v>758</v>
      </c>
      <c r="G194" s="285" t="s">
        <v>2771</v>
      </c>
      <c r="H194" s="285" t="s">
        <v>2772</v>
      </c>
      <c r="I194" s="285" t="s">
        <v>2773</v>
      </c>
      <c r="J194" s="285" t="s">
        <v>2524</v>
      </c>
      <c r="K194" s="285" t="s">
        <v>2773</v>
      </c>
      <c r="L194" s="286">
        <v>421915714821</v>
      </c>
      <c r="M194" s="285" t="s">
        <v>2774</v>
      </c>
      <c r="N194" s="285"/>
      <c r="O194" s="285"/>
      <c r="P194" s="285"/>
    </row>
    <row r="195" spans="1:16" x14ac:dyDescent="0.2">
      <c r="A195" s="203" t="s">
        <v>2775</v>
      </c>
      <c r="B195" s="285" t="s">
        <v>2776</v>
      </c>
      <c r="C195" s="285" t="s">
        <v>423</v>
      </c>
      <c r="D195" s="285" t="s">
        <v>2777</v>
      </c>
      <c r="E195" s="285" t="s">
        <v>1711</v>
      </c>
      <c r="F195" s="285" t="s">
        <v>1780</v>
      </c>
      <c r="G195" s="285" t="s">
        <v>2778</v>
      </c>
      <c r="H195" s="285" t="s">
        <v>2779</v>
      </c>
      <c r="I195" s="285" t="s">
        <v>2780</v>
      </c>
      <c r="J195" s="285" t="s">
        <v>425</v>
      </c>
      <c r="K195" s="285" t="s">
        <v>2780</v>
      </c>
      <c r="L195" s="286">
        <v>421905315540</v>
      </c>
      <c r="M195" s="285" t="s">
        <v>2781</v>
      </c>
      <c r="N195" s="285"/>
      <c r="O195" s="285"/>
      <c r="P195" s="285"/>
    </row>
    <row r="196" spans="1:16" x14ac:dyDescent="0.2">
      <c r="A196" s="203" t="s">
        <v>2782</v>
      </c>
      <c r="B196" s="285" t="s">
        <v>2783</v>
      </c>
      <c r="C196" s="285" t="s">
        <v>423</v>
      </c>
      <c r="D196" s="285" t="s">
        <v>2784</v>
      </c>
      <c r="E196" s="285" t="s">
        <v>1874</v>
      </c>
      <c r="F196" s="285" t="s">
        <v>1875</v>
      </c>
      <c r="G196" s="285" t="s">
        <v>2360</v>
      </c>
      <c r="H196" s="285" t="s">
        <v>2785</v>
      </c>
      <c r="I196" s="285" t="s">
        <v>2786</v>
      </c>
      <c r="J196" s="285" t="s">
        <v>427</v>
      </c>
      <c r="K196" s="285" t="s">
        <v>2786</v>
      </c>
      <c r="L196" s="286">
        <v>421948137172</v>
      </c>
      <c r="M196" s="285" t="s">
        <v>2360</v>
      </c>
      <c r="N196" s="285"/>
      <c r="O196" s="285"/>
      <c r="P196" s="285"/>
    </row>
    <row r="197" spans="1:16" x14ac:dyDescent="0.2">
      <c r="A197" s="203" t="s">
        <v>2787</v>
      </c>
      <c r="B197" s="285" t="s">
        <v>2788</v>
      </c>
      <c r="C197" s="285" t="s">
        <v>423</v>
      </c>
      <c r="D197" s="285" t="s">
        <v>2789</v>
      </c>
      <c r="E197" s="285" t="s">
        <v>434</v>
      </c>
      <c r="F197" s="285" t="s">
        <v>433</v>
      </c>
      <c r="G197" s="285" t="s">
        <v>2790</v>
      </c>
      <c r="H197" s="285" t="s">
        <v>2791</v>
      </c>
      <c r="I197" s="285" t="s">
        <v>2792</v>
      </c>
      <c r="J197" s="285" t="s">
        <v>427</v>
      </c>
      <c r="K197" s="285" t="s">
        <v>2793</v>
      </c>
      <c r="L197" s="286">
        <v>421918766009</v>
      </c>
      <c r="M197" s="285" t="s">
        <v>2794</v>
      </c>
      <c r="N197" s="285"/>
      <c r="O197" s="285"/>
      <c r="P197" s="285"/>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5" t="s">
        <v>2796</v>
      </c>
      <c r="C199" s="285" t="s">
        <v>423</v>
      </c>
      <c r="D199" s="285" t="s">
        <v>2797</v>
      </c>
      <c r="E199" s="285" t="s">
        <v>2798</v>
      </c>
      <c r="F199" s="285" t="s">
        <v>433</v>
      </c>
      <c r="G199" s="285" t="s">
        <v>2360</v>
      </c>
      <c r="H199" s="285" t="s">
        <v>2799</v>
      </c>
      <c r="I199" s="285" t="s">
        <v>2800</v>
      </c>
      <c r="J199" s="285" t="s">
        <v>2801</v>
      </c>
      <c r="K199" s="285" t="s">
        <v>2800</v>
      </c>
      <c r="L199" s="286">
        <v>421948633996</v>
      </c>
      <c r="M199" s="285" t="s">
        <v>2360</v>
      </c>
      <c r="N199" s="285"/>
      <c r="O199" s="285"/>
      <c r="P199" s="285"/>
    </row>
    <row r="200" spans="1:16" x14ac:dyDescent="0.2">
      <c r="A200" s="203" t="s">
        <v>2802</v>
      </c>
      <c r="B200" s="285" t="s">
        <v>2803</v>
      </c>
      <c r="C200" s="285" t="s">
        <v>423</v>
      </c>
      <c r="D200" s="285" t="s">
        <v>2804</v>
      </c>
      <c r="E200" s="285" t="s">
        <v>2805</v>
      </c>
      <c r="F200" s="285" t="s">
        <v>2806</v>
      </c>
      <c r="G200" s="285" t="s">
        <v>2807</v>
      </c>
      <c r="H200" s="285" t="s">
        <v>2808</v>
      </c>
      <c r="I200" s="285" t="s">
        <v>2809</v>
      </c>
      <c r="J200" s="285" t="s">
        <v>425</v>
      </c>
      <c r="K200" s="285" t="s">
        <v>2810</v>
      </c>
      <c r="L200" s="286">
        <v>421908470934</v>
      </c>
      <c r="M200" s="285" t="s">
        <v>2811</v>
      </c>
      <c r="N200" s="285"/>
      <c r="O200" s="285"/>
      <c r="P200" s="285"/>
    </row>
    <row r="201" spans="1:16" x14ac:dyDescent="0.2">
      <c r="A201" s="203" t="s">
        <v>2812</v>
      </c>
      <c r="B201" s="285" t="s">
        <v>2813</v>
      </c>
      <c r="C201" s="285" t="s">
        <v>423</v>
      </c>
      <c r="D201" s="285" t="s">
        <v>2814</v>
      </c>
      <c r="E201" s="285" t="s">
        <v>2815</v>
      </c>
      <c r="F201" s="285" t="s">
        <v>2816</v>
      </c>
      <c r="G201" s="285" t="s">
        <v>2817</v>
      </c>
      <c r="H201" s="285" t="s">
        <v>2818</v>
      </c>
      <c r="I201" s="285" t="s">
        <v>2819</v>
      </c>
      <c r="J201" s="285" t="s">
        <v>427</v>
      </c>
      <c r="K201" s="285" t="s">
        <v>2820</v>
      </c>
      <c r="L201" s="286">
        <v>421903544565</v>
      </c>
      <c r="M201" s="285" t="s">
        <v>2360</v>
      </c>
      <c r="N201" s="285"/>
      <c r="O201" s="285"/>
      <c r="P201" s="285"/>
    </row>
    <row r="202" spans="1:16" x14ac:dyDescent="0.2">
      <c r="A202" s="203" t="s">
        <v>2821</v>
      </c>
      <c r="B202" s="285" t="s">
        <v>2822</v>
      </c>
      <c r="C202" s="285" t="s">
        <v>423</v>
      </c>
      <c r="D202" s="285" t="s">
        <v>2823</v>
      </c>
      <c r="E202" s="285" t="s">
        <v>430</v>
      </c>
      <c r="F202" s="285" t="s">
        <v>551</v>
      </c>
      <c r="G202" s="285" t="s">
        <v>2824</v>
      </c>
      <c r="H202" s="285" t="s">
        <v>2825</v>
      </c>
      <c r="I202" s="285" t="s">
        <v>2826</v>
      </c>
      <c r="J202" s="285" t="s">
        <v>2524</v>
      </c>
      <c r="K202" s="285" t="s">
        <v>2827</v>
      </c>
      <c r="L202" s="286">
        <v>421911787770</v>
      </c>
      <c r="M202" s="285" t="s">
        <v>2828</v>
      </c>
      <c r="N202" s="285"/>
      <c r="O202" s="285"/>
      <c r="P202" s="285"/>
    </row>
    <row r="203" spans="1:16" x14ac:dyDescent="0.2">
      <c r="A203" s="203" t="s">
        <v>2829</v>
      </c>
      <c r="B203" s="285" t="s">
        <v>2830</v>
      </c>
      <c r="C203" s="285" t="s">
        <v>423</v>
      </c>
      <c r="D203" s="285" t="s">
        <v>2831</v>
      </c>
      <c r="E203" s="285" t="s">
        <v>430</v>
      </c>
      <c r="F203" s="285" t="s">
        <v>2832</v>
      </c>
      <c r="G203" s="285" t="s">
        <v>2833</v>
      </c>
      <c r="H203" s="285" t="s">
        <v>2834</v>
      </c>
      <c r="I203" s="285" t="s">
        <v>2835</v>
      </c>
      <c r="J203" s="285" t="s">
        <v>425</v>
      </c>
      <c r="K203" s="285" t="s">
        <v>2835</v>
      </c>
      <c r="L203" s="286">
        <v>421903408371</v>
      </c>
      <c r="M203" s="285" t="s">
        <v>2836</v>
      </c>
      <c r="N203" s="285"/>
      <c r="O203" s="285"/>
      <c r="P203" s="285"/>
    </row>
    <row r="204" spans="1:16" x14ac:dyDescent="0.2">
      <c r="A204" s="203" t="s">
        <v>2837</v>
      </c>
      <c r="B204" s="285" t="s">
        <v>2838</v>
      </c>
      <c r="C204" s="285" t="s">
        <v>423</v>
      </c>
      <c r="D204" s="285" t="s">
        <v>2839</v>
      </c>
      <c r="E204" s="285" t="s">
        <v>430</v>
      </c>
      <c r="F204" s="285" t="s">
        <v>826</v>
      </c>
      <c r="G204" s="285" t="s">
        <v>2840</v>
      </c>
      <c r="H204" s="285" t="s">
        <v>2841</v>
      </c>
      <c r="I204" s="285" t="s">
        <v>2842</v>
      </c>
      <c r="J204" s="285" t="s">
        <v>425</v>
      </c>
      <c r="K204" s="285" t="s">
        <v>2842</v>
      </c>
      <c r="L204" s="286">
        <v>421905710859</v>
      </c>
      <c r="M204" s="285" t="s">
        <v>2843</v>
      </c>
      <c r="N204" s="285"/>
      <c r="O204" s="285"/>
      <c r="P204" s="285"/>
    </row>
    <row r="205" spans="1:16" x14ac:dyDescent="0.2">
      <c r="A205" s="203" t="s">
        <v>2844</v>
      </c>
      <c r="B205" s="285" t="s">
        <v>2845</v>
      </c>
      <c r="C205" s="285" t="s">
        <v>423</v>
      </c>
      <c r="D205" s="285" t="s">
        <v>2846</v>
      </c>
      <c r="E205" s="285" t="s">
        <v>2847</v>
      </c>
      <c r="F205" s="285" t="s">
        <v>2848</v>
      </c>
      <c r="G205" s="285" t="s">
        <v>2849</v>
      </c>
      <c r="H205" s="285" t="s">
        <v>2850</v>
      </c>
      <c r="I205" s="285" t="s">
        <v>2851</v>
      </c>
      <c r="J205" s="285" t="s">
        <v>425</v>
      </c>
      <c r="K205" s="285" t="s">
        <v>2851</v>
      </c>
      <c r="L205" s="286">
        <v>421907725303</v>
      </c>
      <c r="M205" s="285" t="s">
        <v>2852</v>
      </c>
      <c r="N205" s="285"/>
      <c r="O205" s="285"/>
      <c r="P205" s="285"/>
    </row>
    <row r="206" spans="1:16" x14ac:dyDescent="0.2">
      <c r="A206" s="203" t="s">
        <v>2044</v>
      </c>
      <c r="B206" s="285" t="s">
        <v>2045</v>
      </c>
      <c r="C206" s="285" t="s">
        <v>423</v>
      </c>
      <c r="D206" s="285" t="s">
        <v>2046</v>
      </c>
      <c r="E206" s="285" t="s">
        <v>434</v>
      </c>
      <c r="F206" s="285" t="s">
        <v>435</v>
      </c>
      <c r="G206" s="285" t="s">
        <v>2047</v>
      </c>
      <c r="H206" s="285" t="s">
        <v>2048</v>
      </c>
      <c r="I206" s="285" t="s">
        <v>2049</v>
      </c>
      <c r="J206" s="285" t="s">
        <v>425</v>
      </c>
      <c r="K206" s="285" t="s">
        <v>2995</v>
      </c>
      <c r="L206" s="286" t="s">
        <v>2996</v>
      </c>
      <c r="M206" s="285" t="s">
        <v>2050</v>
      </c>
      <c r="N206" s="285"/>
      <c r="O206" s="285"/>
      <c r="P206" s="285"/>
    </row>
    <row r="207" spans="1:16" x14ac:dyDescent="0.2">
      <c r="A207" s="203" t="s">
        <v>2853</v>
      </c>
      <c r="B207" s="285" t="s">
        <v>2854</v>
      </c>
      <c r="C207" s="285" t="s">
        <v>423</v>
      </c>
      <c r="D207" s="285" t="s">
        <v>2855</v>
      </c>
      <c r="E207" s="285" t="s">
        <v>2375</v>
      </c>
      <c r="F207" s="285" t="s">
        <v>2856</v>
      </c>
      <c r="G207" s="285" t="s">
        <v>2857</v>
      </c>
      <c r="H207" s="285" t="s">
        <v>2858</v>
      </c>
      <c r="I207" s="285" t="s">
        <v>2859</v>
      </c>
      <c r="J207" s="285" t="s">
        <v>2524</v>
      </c>
      <c r="K207" s="285" t="s">
        <v>2859</v>
      </c>
      <c r="L207" s="286">
        <v>421903769454</v>
      </c>
      <c r="M207" s="285" t="s">
        <v>2860</v>
      </c>
      <c r="N207" s="285"/>
      <c r="O207" s="285"/>
      <c r="P207" s="285"/>
    </row>
    <row r="208" spans="1:16" x14ac:dyDescent="0.2">
      <c r="A208" s="203" t="s">
        <v>2861</v>
      </c>
      <c r="B208" s="285" t="s">
        <v>2862</v>
      </c>
      <c r="C208" s="285" t="s">
        <v>423</v>
      </c>
      <c r="D208" s="285" t="s">
        <v>2863</v>
      </c>
      <c r="E208" s="285" t="s">
        <v>1896</v>
      </c>
      <c r="F208" s="285" t="s">
        <v>1897</v>
      </c>
      <c r="G208" s="285" t="s">
        <v>2360</v>
      </c>
      <c r="H208" s="285" t="s">
        <v>2864</v>
      </c>
      <c r="I208" s="285" t="s">
        <v>2865</v>
      </c>
      <c r="J208" s="285" t="s">
        <v>427</v>
      </c>
      <c r="K208" s="285" t="s">
        <v>2360</v>
      </c>
      <c r="L208" s="286" t="s">
        <v>2360</v>
      </c>
      <c r="M208" s="285" t="s">
        <v>2866</v>
      </c>
      <c r="N208" s="285"/>
      <c r="O208" s="285"/>
      <c r="P208" s="285"/>
    </row>
    <row r="209" spans="1:16" x14ac:dyDescent="0.2">
      <c r="A209" s="203" t="s">
        <v>2051</v>
      </c>
      <c r="B209" s="285" t="s">
        <v>2052</v>
      </c>
      <c r="C209" s="285" t="s">
        <v>423</v>
      </c>
      <c r="D209" s="285" t="s">
        <v>2053</v>
      </c>
      <c r="E209" s="285" t="s">
        <v>1874</v>
      </c>
      <c r="F209" s="285" t="s">
        <v>1875</v>
      </c>
      <c r="G209" s="285" t="s">
        <v>2054</v>
      </c>
      <c r="H209" s="285" t="s">
        <v>2993</v>
      </c>
      <c r="I209" s="285" t="s">
        <v>2055</v>
      </c>
      <c r="J209" s="285" t="s">
        <v>425</v>
      </c>
      <c r="K209" s="285" t="s">
        <v>2056</v>
      </c>
      <c r="L209" s="286">
        <v>421949335971</v>
      </c>
      <c r="M209" s="285" t="s">
        <v>2057</v>
      </c>
      <c r="N209" s="285" t="s">
        <v>2867</v>
      </c>
      <c r="O209" s="285"/>
      <c r="P209" s="285"/>
    </row>
    <row r="210" spans="1:16" x14ac:dyDescent="0.2">
      <c r="A210" s="203" t="s">
        <v>2868</v>
      </c>
      <c r="B210" s="285" t="s">
        <v>2869</v>
      </c>
      <c r="C210" s="285" t="s">
        <v>423</v>
      </c>
      <c r="D210" s="285" t="s">
        <v>2870</v>
      </c>
      <c r="E210" s="285" t="s">
        <v>2871</v>
      </c>
      <c r="F210" s="285" t="s">
        <v>2872</v>
      </c>
      <c r="G210" s="285" t="s">
        <v>2360</v>
      </c>
      <c r="H210" s="285" t="s">
        <v>2873</v>
      </c>
      <c r="I210" s="285" t="s">
        <v>2874</v>
      </c>
      <c r="J210" s="285" t="s">
        <v>2801</v>
      </c>
      <c r="K210" s="285" t="s">
        <v>2874</v>
      </c>
      <c r="L210" s="286">
        <v>421918394244</v>
      </c>
      <c r="M210" s="285" t="s">
        <v>2875</v>
      </c>
      <c r="N210" s="285"/>
      <c r="O210" s="285"/>
      <c r="P210" s="285"/>
    </row>
    <row r="211" spans="1:16" x14ac:dyDescent="0.2">
      <c r="A211" s="203" t="s">
        <v>2876</v>
      </c>
      <c r="B211" s="285" t="s">
        <v>2877</v>
      </c>
      <c r="C211" s="285" t="s">
        <v>423</v>
      </c>
      <c r="D211" s="285" t="s">
        <v>2878</v>
      </c>
      <c r="E211" s="285" t="s">
        <v>424</v>
      </c>
      <c r="F211" s="285" t="s">
        <v>817</v>
      </c>
      <c r="G211" s="285" t="s">
        <v>2879</v>
      </c>
      <c r="H211" s="285" t="s">
        <v>2880</v>
      </c>
      <c r="I211" s="285" t="s">
        <v>2881</v>
      </c>
      <c r="J211" s="285" t="s">
        <v>425</v>
      </c>
      <c r="K211" s="285" t="s">
        <v>2881</v>
      </c>
      <c r="L211" s="286">
        <v>421903551810</v>
      </c>
      <c r="M211" s="285" t="s">
        <v>2882</v>
      </c>
      <c r="N211" s="285"/>
      <c r="O211" s="285"/>
      <c r="P211" s="285"/>
    </row>
    <row r="212" spans="1:16" x14ac:dyDescent="0.2">
      <c r="A212" s="203" t="s">
        <v>2058</v>
      </c>
      <c r="B212" s="285" t="s">
        <v>2059</v>
      </c>
      <c r="C212" s="285" t="s">
        <v>423</v>
      </c>
      <c r="D212" s="285" t="s">
        <v>2060</v>
      </c>
      <c r="E212" s="285" t="s">
        <v>2061</v>
      </c>
      <c r="F212" s="285" t="s">
        <v>2062</v>
      </c>
      <c r="G212" s="285" t="s">
        <v>2883</v>
      </c>
      <c r="H212" s="285" t="s">
        <v>2063</v>
      </c>
      <c r="I212" s="285" t="s">
        <v>2064</v>
      </c>
      <c r="J212" s="285" t="s">
        <v>2065</v>
      </c>
      <c r="K212" s="285" t="s">
        <v>2064</v>
      </c>
      <c r="L212" s="286">
        <v>421905264228</v>
      </c>
      <c r="M212" s="285" t="s">
        <v>2066</v>
      </c>
      <c r="N212" s="285"/>
      <c r="O212" s="285"/>
      <c r="P212" s="285"/>
    </row>
    <row r="213" spans="1:16" ht="12.5" x14ac:dyDescent="0.25">
      <c r="A213" s="203" t="s">
        <v>2067</v>
      </c>
      <c r="B213" s="285" t="s">
        <v>2068</v>
      </c>
      <c r="C213" s="285" t="s">
        <v>423</v>
      </c>
      <c r="D213" s="285" t="s">
        <v>2069</v>
      </c>
      <c r="E213" s="199" t="s">
        <v>430</v>
      </c>
      <c r="F213" s="285" t="s">
        <v>542</v>
      </c>
      <c r="G213" s="313" t="s">
        <v>2070</v>
      </c>
      <c r="H213" s="313" t="s">
        <v>2071</v>
      </c>
      <c r="I213" s="285" t="s">
        <v>2072</v>
      </c>
      <c r="J213" s="285" t="s">
        <v>425</v>
      </c>
      <c r="K213" s="285" t="s">
        <v>2072</v>
      </c>
      <c r="L213" s="286">
        <v>421903851953</v>
      </c>
      <c r="M213" s="285" t="s">
        <v>2073</v>
      </c>
      <c r="N213" s="285"/>
      <c r="O213" s="285"/>
      <c r="P213" s="285"/>
    </row>
    <row r="214" spans="1:16" x14ac:dyDescent="0.2">
      <c r="A214" s="203" t="s">
        <v>2884</v>
      </c>
      <c r="B214" s="285" t="s">
        <v>2885</v>
      </c>
      <c r="C214" s="285" t="s">
        <v>423</v>
      </c>
      <c r="D214" s="285" t="s">
        <v>2886</v>
      </c>
      <c r="E214" s="285" t="s">
        <v>2887</v>
      </c>
      <c r="F214" s="285" t="s">
        <v>2888</v>
      </c>
      <c r="G214" s="285" t="s">
        <v>2889</v>
      </c>
      <c r="H214" s="285" t="s">
        <v>2890</v>
      </c>
      <c r="I214" s="285" t="s">
        <v>2891</v>
      </c>
      <c r="J214" s="285" t="s">
        <v>425</v>
      </c>
      <c r="K214" s="285" t="s">
        <v>2891</v>
      </c>
      <c r="L214" s="286">
        <v>421902366400</v>
      </c>
      <c r="M214" s="285" t="s">
        <v>2892</v>
      </c>
      <c r="N214" s="285"/>
      <c r="O214" s="285"/>
      <c r="P214" s="285"/>
    </row>
    <row r="215" spans="1:16" x14ac:dyDescent="0.2">
      <c r="A215" s="203" t="s">
        <v>2893</v>
      </c>
      <c r="B215" s="285" t="s">
        <v>2894</v>
      </c>
      <c r="C215" s="285" t="s">
        <v>423</v>
      </c>
      <c r="D215" s="285" t="s">
        <v>2895</v>
      </c>
      <c r="E215" s="285" t="s">
        <v>2896</v>
      </c>
      <c r="F215" s="285" t="s">
        <v>2897</v>
      </c>
      <c r="G215" s="285" t="s">
        <v>2898</v>
      </c>
      <c r="H215" s="285" t="s">
        <v>2899</v>
      </c>
      <c r="I215" s="285" t="s">
        <v>2900</v>
      </c>
      <c r="J215" s="285" t="s">
        <v>425</v>
      </c>
      <c r="K215" s="285" t="s">
        <v>2900</v>
      </c>
      <c r="L215" s="286">
        <v>421905495820</v>
      </c>
      <c r="M215" s="285" t="s">
        <v>2901</v>
      </c>
      <c r="N215" s="285"/>
      <c r="O215" s="285"/>
      <c r="P215" s="285"/>
    </row>
    <row r="216" spans="1:16" x14ac:dyDescent="0.2">
      <c r="A216" s="203" t="s">
        <v>2902</v>
      </c>
      <c r="B216" s="285" t="s">
        <v>2903</v>
      </c>
      <c r="C216" s="285" t="s">
        <v>423</v>
      </c>
      <c r="D216" s="285" t="s">
        <v>2904</v>
      </c>
      <c r="E216" s="285" t="s">
        <v>2905</v>
      </c>
      <c r="F216" s="285" t="s">
        <v>2906</v>
      </c>
      <c r="G216" s="285" t="s">
        <v>2907</v>
      </c>
      <c r="H216" s="285" t="s">
        <v>2908</v>
      </c>
      <c r="I216" s="285" t="s">
        <v>2909</v>
      </c>
      <c r="J216" s="285" t="s">
        <v>425</v>
      </c>
      <c r="K216" s="285" t="s">
        <v>2909</v>
      </c>
      <c r="L216" s="286">
        <v>421905356370</v>
      </c>
      <c r="M216" s="285" t="s">
        <v>2910</v>
      </c>
      <c r="N216" s="285"/>
      <c r="O216" s="285"/>
      <c r="P216" s="285"/>
    </row>
    <row r="217" spans="1:16" ht="12.5" x14ac:dyDescent="0.25">
      <c r="A217" s="203" t="s">
        <v>2074</v>
      </c>
      <c r="B217" s="285" t="s">
        <v>2075</v>
      </c>
      <c r="C217" s="285" t="s">
        <v>423</v>
      </c>
      <c r="D217" s="285" t="s">
        <v>2076</v>
      </c>
      <c r="E217" s="285" t="s">
        <v>1428</v>
      </c>
      <c r="F217" s="285" t="s">
        <v>1429</v>
      </c>
      <c r="G217" s="313" t="s">
        <v>2077</v>
      </c>
      <c r="H217" s="285" t="s">
        <v>2078</v>
      </c>
      <c r="I217" s="285" t="s">
        <v>2079</v>
      </c>
      <c r="J217" s="285" t="s">
        <v>425</v>
      </c>
      <c r="K217" s="285" t="s">
        <v>2080</v>
      </c>
      <c r="L217" s="286">
        <v>421907641634</v>
      </c>
      <c r="M217" s="285" t="s">
        <v>2081</v>
      </c>
      <c r="N217" s="285"/>
      <c r="O217" s="285"/>
      <c r="P217" s="285"/>
    </row>
    <row r="218" spans="1:16" x14ac:dyDescent="0.2">
      <c r="A218" s="203" t="s">
        <v>2911</v>
      </c>
      <c r="B218" s="285" t="s">
        <v>2912</v>
      </c>
      <c r="C218" s="285" t="s">
        <v>423</v>
      </c>
      <c r="D218" s="285" t="s">
        <v>2913</v>
      </c>
      <c r="E218" s="285" t="s">
        <v>2375</v>
      </c>
      <c r="F218" s="285" t="s">
        <v>2376</v>
      </c>
      <c r="G218" s="285" t="s">
        <v>2914</v>
      </c>
      <c r="H218" s="285" t="s">
        <v>2915</v>
      </c>
      <c r="I218" s="285" t="s">
        <v>2916</v>
      </c>
      <c r="J218" s="285" t="s">
        <v>425</v>
      </c>
      <c r="K218" s="285" t="s">
        <v>2916</v>
      </c>
      <c r="L218" s="286">
        <v>421903820974</v>
      </c>
      <c r="M218" s="285" t="s">
        <v>2917</v>
      </c>
      <c r="N218" s="285"/>
      <c r="O218" s="285"/>
      <c r="P218" s="285"/>
    </row>
    <row r="219" spans="1:16" ht="12.5" x14ac:dyDescent="0.25">
      <c r="A219" s="203" t="s">
        <v>2082</v>
      </c>
      <c r="B219" s="285" t="s">
        <v>2083</v>
      </c>
      <c r="C219" s="285" t="s">
        <v>423</v>
      </c>
      <c r="D219" s="285" t="s">
        <v>2084</v>
      </c>
      <c r="E219" s="285" t="s">
        <v>2085</v>
      </c>
      <c r="F219" s="285" t="s">
        <v>2086</v>
      </c>
      <c r="G219" s="313" t="s">
        <v>2087</v>
      </c>
      <c r="H219" s="285" t="s">
        <v>2088</v>
      </c>
      <c r="I219" s="285" t="s">
        <v>2089</v>
      </c>
      <c r="J219" s="285" t="s">
        <v>425</v>
      </c>
      <c r="K219" s="285" t="s">
        <v>2090</v>
      </c>
      <c r="L219" s="286">
        <v>421911466881</v>
      </c>
      <c r="M219" s="285" t="s">
        <v>2091</v>
      </c>
      <c r="N219" s="285"/>
      <c r="O219" s="285"/>
      <c r="P219" s="285"/>
    </row>
    <row r="220" spans="1:16" ht="12.5" x14ac:dyDescent="0.25">
      <c r="A220" s="203" t="s">
        <v>2092</v>
      </c>
      <c r="B220" s="285" t="s">
        <v>2093</v>
      </c>
      <c r="C220" s="285" t="s">
        <v>423</v>
      </c>
      <c r="D220" s="285" t="s">
        <v>2094</v>
      </c>
      <c r="E220" s="285" t="s">
        <v>2095</v>
      </c>
      <c r="F220" s="285" t="s">
        <v>2096</v>
      </c>
      <c r="G220" s="313" t="s">
        <v>2097</v>
      </c>
      <c r="H220" s="285" t="s">
        <v>2098</v>
      </c>
      <c r="I220" s="285" t="s">
        <v>2099</v>
      </c>
      <c r="J220" s="285" t="s">
        <v>425</v>
      </c>
      <c r="K220" s="285" t="s">
        <v>2099</v>
      </c>
      <c r="L220" s="286">
        <v>421904435321</v>
      </c>
      <c r="M220" s="285" t="s">
        <v>2100</v>
      </c>
      <c r="N220" s="285"/>
      <c r="O220" s="285"/>
      <c r="P220" s="285"/>
    </row>
    <row r="221" spans="1:16" ht="12.5" x14ac:dyDescent="0.25">
      <c r="A221" s="203" t="s">
        <v>2101</v>
      </c>
      <c r="B221" s="285" t="s">
        <v>2102</v>
      </c>
      <c r="C221" s="285" t="s">
        <v>423</v>
      </c>
      <c r="D221" s="285" t="s">
        <v>2103</v>
      </c>
      <c r="E221" s="285" t="s">
        <v>2104</v>
      </c>
      <c r="F221" s="285" t="s">
        <v>2105</v>
      </c>
      <c r="G221" s="313" t="s">
        <v>2106</v>
      </c>
      <c r="H221" s="285" t="s">
        <v>2107</v>
      </c>
      <c r="I221" s="285" t="s">
        <v>2108</v>
      </c>
      <c r="J221" s="285" t="s">
        <v>425</v>
      </c>
      <c r="K221" s="285" t="s">
        <v>2109</v>
      </c>
      <c r="L221" s="286">
        <v>421910690922</v>
      </c>
      <c r="M221" s="285" t="s">
        <v>2110</v>
      </c>
      <c r="N221" s="285"/>
      <c r="O221" s="285"/>
      <c r="P221" s="285"/>
    </row>
    <row r="222" spans="1:16" x14ac:dyDescent="0.2">
      <c r="A222" s="203" t="s">
        <v>2918</v>
      </c>
      <c r="B222" s="285" t="s">
        <v>2919</v>
      </c>
      <c r="C222" s="285" t="s">
        <v>423</v>
      </c>
      <c r="D222" s="285" t="s">
        <v>2920</v>
      </c>
      <c r="E222" s="285" t="s">
        <v>434</v>
      </c>
      <c r="F222" s="285" t="s">
        <v>435</v>
      </c>
      <c r="G222" s="285" t="s">
        <v>2921</v>
      </c>
      <c r="H222" s="285" t="s">
        <v>2922</v>
      </c>
      <c r="I222" s="285" t="s">
        <v>2923</v>
      </c>
      <c r="J222" s="285" t="s">
        <v>425</v>
      </c>
      <c r="K222" s="285" t="s">
        <v>2924</v>
      </c>
      <c r="L222" s="286">
        <v>421905644686</v>
      </c>
      <c r="M222" s="285" t="s">
        <v>2925</v>
      </c>
      <c r="N222" s="285"/>
      <c r="O222" s="285"/>
      <c r="P222" s="285"/>
    </row>
    <row r="223" spans="1:16" x14ac:dyDescent="0.2">
      <c r="A223" s="203" t="s">
        <v>2926</v>
      </c>
      <c r="B223" s="285" t="s">
        <v>2927</v>
      </c>
      <c r="C223" s="285" t="s">
        <v>423</v>
      </c>
      <c r="D223" s="285" t="s">
        <v>2928</v>
      </c>
      <c r="E223" s="285" t="s">
        <v>2929</v>
      </c>
      <c r="F223" s="285" t="s">
        <v>2930</v>
      </c>
      <c r="G223" s="285" t="s">
        <v>2931</v>
      </c>
      <c r="H223" s="285" t="s">
        <v>2932</v>
      </c>
      <c r="I223" s="285" t="s">
        <v>2933</v>
      </c>
      <c r="J223" s="285" t="s">
        <v>2934</v>
      </c>
      <c r="K223" s="285" t="s">
        <v>2933</v>
      </c>
      <c r="L223" s="286">
        <v>421908729128</v>
      </c>
      <c r="M223" s="285" t="s">
        <v>2935</v>
      </c>
      <c r="N223" s="285"/>
      <c r="O223" s="285"/>
      <c r="P223" s="285"/>
    </row>
    <row r="224" spans="1:16" x14ac:dyDescent="0.2">
      <c r="A224" s="203" t="s">
        <v>2111</v>
      </c>
      <c r="B224" s="285" t="s">
        <v>2112</v>
      </c>
      <c r="C224" s="285" t="s">
        <v>423</v>
      </c>
      <c r="D224" s="285" t="s">
        <v>2113</v>
      </c>
      <c r="E224" s="285" t="s">
        <v>2114</v>
      </c>
      <c r="F224" s="285" t="s">
        <v>2115</v>
      </c>
      <c r="G224" s="285" t="s">
        <v>2936</v>
      </c>
      <c r="H224" s="285" t="s">
        <v>2116</v>
      </c>
      <c r="I224" s="285" t="s">
        <v>2937</v>
      </c>
      <c r="J224" s="285" t="s">
        <v>2938</v>
      </c>
      <c r="K224" s="285" t="s">
        <v>2117</v>
      </c>
      <c r="L224" s="286">
        <v>421903543319</v>
      </c>
      <c r="M224" s="285" t="s">
        <v>2939</v>
      </c>
      <c r="N224" s="285"/>
      <c r="O224" s="285"/>
      <c r="P224" s="285"/>
    </row>
    <row r="225" spans="1:16" ht="12.5" x14ac:dyDescent="0.25">
      <c r="A225" s="203" t="s">
        <v>2118</v>
      </c>
      <c r="B225" s="285" t="s">
        <v>2119</v>
      </c>
      <c r="C225" s="285" t="s">
        <v>423</v>
      </c>
      <c r="D225" s="285" t="s">
        <v>2120</v>
      </c>
      <c r="E225" s="285" t="s">
        <v>2121</v>
      </c>
      <c r="F225" s="285" t="s">
        <v>2122</v>
      </c>
      <c r="G225" s="313" t="s">
        <v>2123</v>
      </c>
      <c r="H225" s="285" t="s">
        <v>2124</v>
      </c>
      <c r="I225" s="285" t="s">
        <v>2125</v>
      </c>
      <c r="J225" s="285" t="s">
        <v>425</v>
      </c>
      <c r="K225" s="285" t="s">
        <v>2125</v>
      </c>
      <c r="L225" s="286">
        <v>421904823578</v>
      </c>
      <c r="M225" s="285" t="s">
        <v>2126</v>
      </c>
      <c r="N225" s="285"/>
      <c r="O225" s="285"/>
      <c r="P225" s="285"/>
    </row>
    <row r="226" spans="1:16" x14ac:dyDescent="0.2">
      <c r="A226" s="203" t="s">
        <v>2940</v>
      </c>
      <c r="B226" s="285" t="s">
        <v>2941</v>
      </c>
      <c r="C226" s="285" t="s">
        <v>423</v>
      </c>
      <c r="D226" s="285" t="s">
        <v>2942</v>
      </c>
      <c r="E226" s="285" t="s">
        <v>2943</v>
      </c>
      <c r="F226" s="285" t="s">
        <v>2944</v>
      </c>
      <c r="G226" s="285" t="s">
        <v>2945</v>
      </c>
      <c r="H226" s="285" t="s">
        <v>2946</v>
      </c>
      <c r="I226" s="285" t="s">
        <v>2947</v>
      </c>
      <c r="J226" s="285" t="s">
        <v>427</v>
      </c>
      <c r="K226" s="285" t="s">
        <v>2947</v>
      </c>
      <c r="L226" s="286">
        <v>421915740248</v>
      </c>
      <c r="M226" s="285" t="s">
        <v>2948</v>
      </c>
      <c r="N226" s="285"/>
      <c r="O226" s="285"/>
      <c r="P226" s="285"/>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2.5" x14ac:dyDescent="0.25">
      <c r="A228" s="203" t="s">
        <v>2128</v>
      </c>
      <c r="B228" s="285" t="s">
        <v>2129</v>
      </c>
      <c r="C228" s="285" t="s">
        <v>423</v>
      </c>
      <c r="D228" s="285" t="s">
        <v>2130</v>
      </c>
      <c r="E228" s="285" t="s">
        <v>430</v>
      </c>
      <c r="F228" s="285" t="s">
        <v>437</v>
      </c>
      <c r="G228" s="313" t="s">
        <v>2131</v>
      </c>
      <c r="H228" s="285" t="s">
        <v>2132</v>
      </c>
      <c r="I228" s="285" t="s">
        <v>1998</v>
      </c>
      <c r="J228" s="285" t="s">
        <v>427</v>
      </c>
      <c r="K228" s="285" t="s">
        <v>1998</v>
      </c>
      <c r="L228" s="286">
        <v>421905706999</v>
      </c>
      <c r="M228" s="285" t="s">
        <v>2133</v>
      </c>
      <c r="N228" s="285"/>
      <c r="O228" s="285"/>
      <c r="P228" s="285"/>
    </row>
    <row r="229" spans="1:16" ht="12.5" x14ac:dyDescent="0.25">
      <c r="A229" s="203" t="s">
        <v>2134</v>
      </c>
      <c r="B229" s="285" t="s">
        <v>2135</v>
      </c>
      <c r="C229" s="285" t="s">
        <v>423</v>
      </c>
      <c r="D229" s="285" t="s">
        <v>2136</v>
      </c>
      <c r="E229" s="285" t="s">
        <v>434</v>
      </c>
      <c r="F229" s="285" t="s">
        <v>435</v>
      </c>
      <c r="G229" s="313" t="s">
        <v>2137</v>
      </c>
      <c r="H229" s="285" t="s">
        <v>2949</v>
      </c>
      <c r="I229" s="285" t="s">
        <v>2138</v>
      </c>
      <c r="J229" s="285" t="s">
        <v>425</v>
      </c>
      <c r="K229" s="285" t="s">
        <v>2138</v>
      </c>
      <c r="L229" s="286">
        <v>421918560175</v>
      </c>
      <c r="M229" s="285" t="s">
        <v>2139</v>
      </c>
      <c r="N229" s="285"/>
      <c r="O229" s="285"/>
      <c r="P229" s="285"/>
    </row>
    <row r="230" spans="1:16" x14ac:dyDescent="0.2">
      <c r="A230" s="203" t="s">
        <v>2950</v>
      </c>
      <c r="B230" s="285" t="s">
        <v>2951</v>
      </c>
      <c r="C230" s="285" t="s">
        <v>423</v>
      </c>
      <c r="D230" s="285" t="s">
        <v>2952</v>
      </c>
      <c r="E230" s="285" t="s">
        <v>2953</v>
      </c>
      <c r="F230" s="285" t="s">
        <v>2954</v>
      </c>
      <c r="G230" s="285" t="s">
        <v>2955</v>
      </c>
      <c r="H230" s="285" t="s">
        <v>2956</v>
      </c>
      <c r="I230" s="285" t="s">
        <v>2957</v>
      </c>
      <c r="J230" s="285" t="s">
        <v>2524</v>
      </c>
      <c r="K230" s="285" t="s">
        <v>2957</v>
      </c>
      <c r="L230" s="286">
        <v>421905892235</v>
      </c>
      <c r="M230" s="285" t="s">
        <v>2958</v>
      </c>
      <c r="N230" s="285"/>
      <c r="O230" s="285"/>
      <c r="P230" s="285"/>
    </row>
    <row r="231" spans="1:16" x14ac:dyDescent="0.2">
      <c r="A231" s="203" t="s">
        <v>2959</v>
      </c>
      <c r="B231" s="285" t="s">
        <v>2960</v>
      </c>
      <c r="C231" s="285" t="s">
        <v>423</v>
      </c>
      <c r="D231" s="285" t="s">
        <v>2961</v>
      </c>
      <c r="E231" s="285" t="s">
        <v>430</v>
      </c>
      <c r="F231" s="285" t="s">
        <v>1922</v>
      </c>
      <c r="G231" s="285" t="s">
        <v>2962</v>
      </c>
      <c r="H231" s="285" t="s">
        <v>2963</v>
      </c>
      <c r="I231" s="285" t="s">
        <v>2964</v>
      </c>
      <c r="J231" s="285" t="s">
        <v>2524</v>
      </c>
      <c r="K231" s="285" t="s">
        <v>2964</v>
      </c>
      <c r="L231" s="286">
        <v>421905491171</v>
      </c>
      <c r="M231" s="285" t="s">
        <v>2965</v>
      </c>
      <c r="N231" s="285"/>
      <c r="O231" s="285"/>
      <c r="P231" s="285"/>
    </row>
    <row r="232" spans="1:16" x14ac:dyDescent="0.2">
      <c r="A232" s="203" t="s">
        <v>2966</v>
      </c>
      <c r="B232" s="285" t="s">
        <v>2967</v>
      </c>
      <c r="C232" s="285" t="s">
        <v>423</v>
      </c>
      <c r="D232" s="285" t="s">
        <v>2968</v>
      </c>
      <c r="E232" s="285" t="s">
        <v>1768</v>
      </c>
      <c r="F232" s="285" t="s">
        <v>1769</v>
      </c>
      <c r="G232" s="285" t="s">
        <v>2969</v>
      </c>
      <c r="H232" s="285" t="s">
        <v>2970</v>
      </c>
      <c r="I232" s="285" t="s">
        <v>2971</v>
      </c>
      <c r="J232" s="285" t="s">
        <v>425</v>
      </c>
      <c r="K232" s="285" t="s">
        <v>2971</v>
      </c>
      <c r="L232" s="286">
        <v>421905731109</v>
      </c>
      <c r="M232" s="285" t="s">
        <v>2972</v>
      </c>
      <c r="N232" s="285"/>
      <c r="O232" s="285"/>
      <c r="P232" s="285"/>
    </row>
    <row r="233" spans="1:16" ht="12.5" x14ac:dyDescent="0.25">
      <c r="A233" s="203" t="s">
        <v>2140</v>
      </c>
      <c r="B233" s="285" t="s">
        <v>2141</v>
      </c>
      <c r="C233" s="285" t="s">
        <v>423</v>
      </c>
      <c r="D233" s="285" t="s">
        <v>2142</v>
      </c>
      <c r="E233" s="285" t="s">
        <v>436</v>
      </c>
      <c r="F233" s="285" t="s">
        <v>494</v>
      </c>
      <c r="G233" s="313" t="s">
        <v>2143</v>
      </c>
      <c r="H233" s="285" t="s">
        <v>2144</v>
      </c>
      <c r="I233" s="285" t="s">
        <v>2145</v>
      </c>
      <c r="J233" s="285" t="s">
        <v>427</v>
      </c>
      <c r="K233" s="285" t="s">
        <v>2146</v>
      </c>
      <c r="L233" s="286">
        <v>421915867076</v>
      </c>
      <c r="M233" s="285" t="s">
        <v>2147</v>
      </c>
      <c r="N233" s="285"/>
      <c r="O233" s="285"/>
      <c r="P233" s="285"/>
    </row>
    <row r="234" spans="1:16" x14ac:dyDescent="0.2">
      <c r="A234" s="203" t="s">
        <v>2973</v>
      </c>
      <c r="B234" s="285" t="s">
        <v>2974</v>
      </c>
      <c r="C234" s="285" t="s">
        <v>423</v>
      </c>
      <c r="D234" s="285" t="s">
        <v>2975</v>
      </c>
      <c r="E234" s="285" t="s">
        <v>2976</v>
      </c>
      <c r="F234" s="285" t="s">
        <v>2977</v>
      </c>
      <c r="G234" s="285" t="s">
        <v>2978</v>
      </c>
      <c r="H234" s="285" t="s">
        <v>2979</v>
      </c>
      <c r="I234" s="285" t="s">
        <v>2980</v>
      </c>
      <c r="J234" s="285" t="s">
        <v>425</v>
      </c>
      <c r="K234" s="285" t="s">
        <v>2980</v>
      </c>
      <c r="L234" s="286">
        <v>421905417209</v>
      </c>
      <c r="M234" s="285" t="s">
        <v>2981</v>
      </c>
      <c r="N234" s="285"/>
      <c r="O234" s="285"/>
      <c r="P234" s="285"/>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2">
        <v>421918737877</v>
      </c>
      <c r="M236" s="277" t="s">
        <v>1005</v>
      </c>
      <c r="N236" s="277"/>
      <c r="O236" s="277"/>
      <c r="P236" s="277"/>
    </row>
    <row r="237" spans="1:16" x14ac:dyDescent="0.2">
      <c r="A237" s="178" t="s">
        <v>1006</v>
      </c>
      <c r="B237" s="277" t="s">
        <v>1007</v>
      </c>
      <c r="C237" s="200" t="s">
        <v>423</v>
      </c>
      <c r="D237" s="277" t="s">
        <v>1008</v>
      </c>
      <c r="E237" s="277" t="s">
        <v>430</v>
      </c>
      <c r="F237" s="277" t="s">
        <v>525</v>
      </c>
      <c r="G237" s="324" t="s">
        <v>1009</v>
      </c>
      <c r="H237" s="324" t="s">
        <v>1010</v>
      </c>
      <c r="I237" s="277" t="s">
        <v>1011</v>
      </c>
      <c r="J237" s="277" t="s">
        <v>425</v>
      </c>
      <c r="K237" s="277" t="s">
        <v>1011</v>
      </c>
      <c r="L237" s="322">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5" t="s">
        <v>2151</v>
      </c>
      <c r="C239" s="285" t="s">
        <v>423</v>
      </c>
      <c r="D239" s="285" t="s">
        <v>2152</v>
      </c>
      <c r="E239" s="285" t="s">
        <v>424</v>
      </c>
      <c r="F239" s="285" t="s">
        <v>817</v>
      </c>
      <c r="G239" s="285" t="s">
        <v>2153</v>
      </c>
      <c r="H239" s="285" t="s">
        <v>2154</v>
      </c>
      <c r="I239" s="285" t="s">
        <v>2155</v>
      </c>
      <c r="J239" s="285" t="s">
        <v>427</v>
      </c>
      <c r="K239" s="285" t="s">
        <v>2156</v>
      </c>
      <c r="L239" s="286">
        <v>421902821904</v>
      </c>
      <c r="M239" s="285" t="s">
        <v>2157</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08984375" defaultRowHeight="10" x14ac:dyDescent="0.2"/>
  <cols>
    <col min="1" max="1" width="11.90625" style="183" bestFit="1" customWidth="1"/>
    <col min="2" max="2" width="47.453125" style="184" bestFit="1" customWidth="1"/>
    <col min="3" max="3" width="49.9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08984375" style="3"/>
  </cols>
  <sheetData>
    <row r="1" spans="1:14" s="4" customFormat="1" ht="21"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321</v>
      </c>
      <c r="H2" s="169" t="s">
        <v>1032</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90">
        <v>4983</v>
      </c>
      <c r="E3" s="173">
        <v>0</v>
      </c>
      <c r="F3" s="166" t="s">
        <v>360</v>
      </c>
      <c r="G3" s="169" t="s">
        <v>321</v>
      </c>
      <c r="H3" s="169" t="s">
        <v>1032</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7">
        <v>3575</v>
      </c>
      <c r="E4" s="173">
        <v>0</v>
      </c>
      <c r="F4" s="166" t="s">
        <v>360</v>
      </c>
      <c r="G4" s="169" t="s">
        <v>321</v>
      </c>
      <c r="H4" s="169" t="s">
        <v>1032</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90">
        <v>5000</v>
      </c>
      <c r="E6" s="173">
        <v>0</v>
      </c>
      <c r="F6" s="166" t="s">
        <v>360</v>
      </c>
      <c r="G6" s="169" t="s">
        <v>321</v>
      </c>
      <c r="H6" s="169" t="s">
        <v>1032</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90">
        <v>4990</v>
      </c>
      <c r="E8" s="230">
        <v>0</v>
      </c>
      <c r="F8" s="166" t="s">
        <v>360</v>
      </c>
      <c r="G8" s="169" t="s">
        <v>321</v>
      </c>
      <c r="H8" s="169" t="s">
        <v>1032</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7">
        <v>4500</v>
      </c>
      <c r="E9" s="230">
        <v>0</v>
      </c>
      <c r="F9" s="166" t="s">
        <v>360</v>
      </c>
      <c r="G9" s="169" t="s">
        <v>321</v>
      </c>
      <c r="H9" s="169" t="s">
        <v>1032</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7">
        <v>5000</v>
      </c>
      <c r="E14" s="173">
        <v>0</v>
      </c>
      <c r="F14" s="166" t="s">
        <v>360</v>
      </c>
      <c r="G14" s="169" t="s">
        <v>321</v>
      </c>
      <c r="H14" s="169" t="s">
        <v>1032</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321</v>
      </c>
      <c r="H15" s="169" t="s">
        <v>1032</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7">
        <v>5000</v>
      </c>
      <c r="E16" s="230">
        <v>0</v>
      </c>
      <c r="F16" s="166" t="s">
        <v>360</v>
      </c>
      <c r="G16" s="169" t="s">
        <v>321</v>
      </c>
      <c r="H16" s="169" t="s">
        <v>1032</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9">
        <v>4966</v>
      </c>
      <c r="E17" s="230">
        <v>0</v>
      </c>
      <c r="F17" s="166" t="s">
        <v>360</v>
      </c>
      <c r="G17" s="169" t="s">
        <v>321</v>
      </c>
      <c r="H17" s="169" t="s">
        <v>1032</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 x14ac:dyDescent="0.2">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7">
        <v>4800</v>
      </c>
      <c r="E37" s="173">
        <v>0</v>
      </c>
      <c r="F37" s="166" t="s">
        <v>360</v>
      </c>
      <c r="G37" s="169" t="s">
        <v>321</v>
      </c>
      <c r="H37" s="169" t="s">
        <v>1032</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9">
        <v>5000</v>
      </c>
      <c r="E38" s="173">
        <v>0</v>
      </c>
      <c r="F38" s="166" t="s">
        <v>360</v>
      </c>
      <c r="G38" s="169" t="s">
        <v>321</v>
      </c>
      <c r="H38" s="169" t="s">
        <v>1032</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7">
        <v>5000</v>
      </c>
      <c r="E39" s="173">
        <v>0</v>
      </c>
      <c r="F39" s="166" t="s">
        <v>360</v>
      </c>
      <c r="G39" s="169" t="s">
        <v>321</v>
      </c>
      <c r="H39" s="169" t="s">
        <v>1032</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90">
        <v>4600</v>
      </c>
      <c r="E40" s="173">
        <v>0</v>
      </c>
      <c r="F40" s="166" t="s">
        <v>360</v>
      </c>
      <c r="G40" s="169" t="s">
        <v>321</v>
      </c>
      <c r="H40" s="169" t="s">
        <v>1032</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9">
        <v>2750</v>
      </c>
      <c r="E41" s="173">
        <v>0</v>
      </c>
      <c r="F41" s="166" t="s">
        <v>360</v>
      </c>
      <c r="G41" s="169" t="s">
        <v>321</v>
      </c>
      <c r="H41" s="169" t="s">
        <v>1032</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 x14ac:dyDescent="0.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7">
        <v>4830</v>
      </c>
      <c r="E44" s="173">
        <v>0</v>
      </c>
      <c r="F44" s="166" t="s">
        <v>360</v>
      </c>
      <c r="G44" s="169" t="s">
        <v>321</v>
      </c>
      <c r="H44" s="169" t="s">
        <v>1032</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 x14ac:dyDescent="0.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9">
        <v>5000</v>
      </c>
      <c r="E50" s="230">
        <v>0</v>
      </c>
      <c r="F50" s="166" t="s">
        <v>360</v>
      </c>
      <c r="G50" s="169" t="s">
        <v>321</v>
      </c>
      <c r="H50" s="169" t="s">
        <v>1032</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7">
        <v>5000</v>
      </c>
      <c r="E52" s="173">
        <v>0</v>
      </c>
      <c r="F52" s="166" t="s">
        <v>360</v>
      </c>
      <c r="G52" s="169" t="s">
        <v>321</v>
      </c>
      <c r="H52" s="169" t="s">
        <v>1032</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7">
        <v>5000</v>
      </c>
      <c r="E53" s="230">
        <v>0</v>
      </c>
      <c r="F53" s="166" t="s">
        <v>360</v>
      </c>
      <c r="G53" s="169" t="s">
        <v>321</v>
      </c>
      <c r="H53" s="169" t="s">
        <v>1032</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7">
        <v>4830</v>
      </c>
      <c r="E55" s="173">
        <v>0</v>
      </c>
      <c r="F55" s="166" t="s">
        <v>360</v>
      </c>
      <c r="G55" s="169" t="s">
        <v>321</v>
      </c>
      <c r="H55" s="169" t="s">
        <v>1032</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7">
        <v>4851.7</v>
      </c>
      <c r="E57" s="230">
        <v>0</v>
      </c>
      <c r="F57" s="166" t="s">
        <v>360</v>
      </c>
      <c r="G57" s="169" t="s">
        <v>321</v>
      </c>
      <c r="H57" s="169" t="s">
        <v>1032</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90">
        <v>4800</v>
      </c>
      <c r="E58" s="173">
        <v>0</v>
      </c>
      <c r="F58" s="166" t="s">
        <v>360</v>
      </c>
      <c r="G58" s="169" t="s">
        <v>321</v>
      </c>
      <c r="H58" s="169" t="s">
        <v>1032</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7">
        <v>4800</v>
      </c>
      <c r="E59" s="230">
        <v>0</v>
      </c>
      <c r="F59" s="166" t="s">
        <v>360</v>
      </c>
      <c r="G59" s="169" t="s">
        <v>321</v>
      </c>
      <c r="H59" s="169" t="s">
        <v>1032</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7">
        <v>4500</v>
      </c>
      <c r="E60" s="173">
        <v>0</v>
      </c>
      <c r="F60" s="166" t="s">
        <v>360</v>
      </c>
      <c r="G60" s="169" t="s">
        <v>321</v>
      </c>
      <c r="H60" s="169" t="s">
        <v>1032</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9">
        <v>4500</v>
      </c>
      <c r="E61" s="230">
        <v>0</v>
      </c>
      <c r="F61" s="166" t="s">
        <v>360</v>
      </c>
      <c r="G61" s="169" t="s">
        <v>321</v>
      </c>
      <c r="H61" s="169" t="s">
        <v>1032</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9">
        <v>2150</v>
      </c>
      <c r="E62" s="173">
        <v>0</v>
      </c>
      <c r="F62" s="166" t="s">
        <v>360</v>
      </c>
      <c r="G62" s="169" t="s">
        <v>321</v>
      </c>
      <c r="H62" s="169" t="s">
        <v>1032</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7">
        <v>4700</v>
      </c>
      <c r="E63" s="230">
        <v>0</v>
      </c>
      <c r="F63" s="166" t="s">
        <v>360</v>
      </c>
      <c r="G63" s="169" t="s">
        <v>321</v>
      </c>
      <c r="H63" s="169" t="s">
        <v>1032</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9">
        <v>5000</v>
      </c>
      <c r="E65" s="173">
        <v>0</v>
      </c>
      <c r="F65" s="166" t="s">
        <v>360</v>
      </c>
      <c r="G65" s="169" t="s">
        <v>321</v>
      </c>
      <c r="H65" s="169" t="s">
        <v>1032</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9">
        <v>3290</v>
      </c>
      <c r="E70" s="230">
        <v>0</v>
      </c>
      <c r="F70" s="166" t="s">
        <v>360</v>
      </c>
      <c r="G70" s="169" t="s">
        <v>321</v>
      </c>
      <c r="H70" s="169" t="s">
        <v>1032</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7">
        <v>2000</v>
      </c>
      <c r="E71" s="173">
        <v>0</v>
      </c>
      <c r="F71" s="166" t="s">
        <v>360</v>
      </c>
      <c r="G71" s="169" t="s">
        <v>321</v>
      </c>
      <c r="H71" s="169" t="s">
        <v>1032</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7">
        <v>5000</v>
      </c>
      <c r="E72" s="230">
        <v>0</v>
      </c>
      <c r="F72" s="166" t="s">
        <v>360</v>
      </c>
      <c r="G72" s="169" t="s">
        <v>321</v>
      </c>
      <c r="H72" s="169" t="s">
        <v>1032</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7">
        <v>5000</v>
      </c>
      <c r="E74" s="173">
        <v>0</v>
      </c>
      <c r="F74" s="166" t="s">
        <v>360</v>
      </c>
      <c r="G74" s="169" t="s">
        <v>321</v>
      </c>
      <c r="H74" s="169" t="s">
        <v>1032</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90">
        <v>2248</v>
      </c>
      <c r="E75" s="230">
        <v>0</v>
      </c>
      <c r="F75" s="166" t="s">
        <v>360</v>
      </c>
      <c r="G75" s="169" t="s">
        <v>321</v>
      </c>
      <c r="H75" s="169" t="s">
        <v>1032</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9">
        <v>2000</v>
      </c>
      <c r="E76" s="230">
        <v>0</v>
      </c>
      <c r="F76" s="166" t="s">
        <v>360</v>
      </c>
      <c r="G76" s="169" t="s">
        <v>321</v>
      </c>
      <c r="H76" s="169" t="s">
        <v>1032</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8">
        <v>4800</v>
      </c>
      <c r="E79" s="173">
        <v>0</v>
      </c>
      <c r="F79" s="166" t="s">
        <v>360</v>
      </c>
      <c r="G79" s="169" t="s">
        <v>321</v>
      </c>
      <c r="H79" s="169" t="s">
        <v>1032</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9">
        <v>5000</v>
      </c>
      <c r="E80" s="173">
        <v>0</v>
      </c>
      <c r="F80" s="166" t="s">
        <v>360</v>
      </c>
      <c r="G80" s="169" t="s">
        <v>321</v>
      </c>
      <c r="H80" s="169" t="s">
        <v>1032</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7">
        <v>5000</v>
      </c>
      <c r="E81" s="173">
        <v>0</v>
      </c>
      <c r="F81" s="166" t="s">
        <v>360</v>
      </c>
      <c r="G81" s="169" t="s">
        <v>321</v>
      </c>
      <c r="H81" s="169" t="s">
        <v>1032</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7">
        <v>5000</v>
      </c>
      <c r="E82" s="230">
        <v>0</v>
      </c>
      <c r="F82" s="166" t="s">
        <v>360</v>
      </c>
      <c r="G82" s="169" t="s">
        <v>321</v>
      </c>
      <c r="H82" s="169" t="s">
        <v>1032</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7">
        <v>4116</v>
      </c>
      <c r="E83" s="173">
        <v>0</v>
      </c>
      <c r="F83" s="166" t="s">
        <v>360</v>
      </c>
      <c r="G83" s="169" t="s">
        <v>321</v>
      </c>
      <c r="H83" s="169" t="s">
        <v>1032</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9">
        <v>5000</v>
      </c>
      <c r="E86" s="230">
        <v>0</v>
      </c>
      <c r="F86" s="166" t="s">
        <v>360</v>
      </c>
      <c r="G86" s="169" t="s">
        <v>321</v>
      </c>
      <c r="H86" s="169" t="s">
        <v>1032</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7">
        <v>5000</v>
      </c>
      <c r="E91" s="173">
        <v>0</v>
      </c>
      <c r="F91" s="166" t="s">
        <v>360</v>
      </c>
      <c r="G91" s="169" t="s">
        <v>321</v>
      </c>
      <c r="H91" s="169" t="s">
        <v>1032</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90">
        <v>5000</v>
      </c>
      <c r="E93" s="230">
        <v>0</v>
      </c>
      <c r="F93" s="166" t="s">
        <v>360</v>
      </c>
      <c r="G93" s="169" t="s">
        <v>321</v>
      </c>
      <c r="H93" s="169" t="s">
        <v>1032</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 x14ac:dyDescent="0.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9">
        <v>5000</v>
      </c>
      <c r="E99" s="173">
        <v>0</v>
      </c>
      <c r="F99" s="166" t="s">
        <v>360</v>
      </c>
      <c r="G99" s="169" t="s">
        <v>321</v>
      </c>
      <c r="H99" s="169" t="s">
        <v>1032</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1498</v>
      </c>
      <c r="D113" s="289">
        <v>20000</v>
      </c>
      <c r="E113" s="173">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499</v>
      </c>
      <c r="B114" s="204" t="str">
        <f>VLOOKUP(A114,Adr!A:B,2,FALSE)</f>
        <v>Slovenská asociácia motoristického športu</v>
      </c>
      <c r="C114" s="185" t="s">
        <v>1499</v>
      </c>
      <c r="D114" s="289">
        <v>10000</v>
      </c>
      <c r="E114" s="230">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9">
        <v>4800</v>
      </c>
      <c r="E120" s="230">
        <v>0</v>
      </c>
      <c r="F120" s="166" t="s">
        <v>360</v>
      </c>
      <c r="G120" s="169" t="s">
        <v>321</v>
      </c>
      <c r="H120" s="169" t="s">
        <v>1032</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321</v>
      </c>
      <c r="H137" s="169" t="s">
        <v>1032</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321</v>
      </c>
      <c r="H139" s="169" t="s">
        <v>1032</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612</v>
      </c>
      <c r="B209" s="204" t="str">
        <f>VLOOKUP(A209,Adr!A:B,2,FALSE)</f>
        <v>Slovenská plavecká federácia</v>
      </c>
      <c r="C209" s="196" t="s">
        <v>1547</v>
      </c>
      <c r="D209" s="289">
        <v>7500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612</v>
      </c>
      <c r="B210" s="204" t="str">
        <f>VLOOKUP(A210,Adr!A:B,2,FALSE)</f>
        <v>Slovenská plavecká federácia</v>
      </c>
      <c r="C210" s="169" t="s">
        <v>1548</v>
      </c>
      <c r="D210" s="288">
        <v>15000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x14ac:dyDescent="0.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96" t="s">
        <v>1562</v>
      </c>
      <c r="D233" s="289">
        <v>10000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662</v>
      </c>
      <c r="B234" s="204" t="str">
        <f>VLOOKUP(A234,Adr!A:B,2,FALSE)</f>
        <v>Slovenský atletický zväz</v>
      </c>
      <c r="C234" s="185" t="s">
        <v>1563</v>
      </c>
      <c r="D234" s="287">
        <v>20000</v>
      </c>
      <c r="E234" s="173">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662</v>
      </c>
      <c r="B235" s="204" t="str">
        <f>VLOOKUP(A235,Adr!A:B,2,FALSE)</f>
        <v>Slovenský atletický zväz</v>
      </c>
      <c r="C235" s="196" t="s">
        <v>2169</v>
      </c>
      <c r="D235" s="287">
        <v>20000</v>
      </c>
      <c r="E235" s="230">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662</v>
      </c>
      <c r="B236" s="204" t="str">
        <f>VLOOKUP(A236,Adr!A:B,2,FALSE)</f>
        <v>Slovenský atletický zväz</v>
      </c>
      <c r="C236" s="169" t="s">
        <v>1568</v>
      </c>
      <c r="D236" s="288">
        <v>10000</v>
      </c>
      <c r="E236" s="173">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662</v>
      </c>
      <c r="B237" s="204" t="str">
        <f>VLOOKUP(A237,Adr!A:B,2,FALSE)</f>
        <v>Slovenský atletický zväz</v>
      </c>
      <c r="C237" s="190" t="s">
        <v>1564</v>
      </c>
      <c r="D237" s="288">
        <v>50000</v>
      </c>
      <c r="E237" s="230">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662</v>
      </c>
      <c r="B238" s="204" t="str">
        <f>VLOOKUP(A238,Adr!A:B,2,FALSE)</f>
        <v>Slovenský atletický zväz</v>
      </c>
      <c r="C238" s="185" t="s">
        <v>1565</v>
      </c>
      <c r="D238" s="287">
        <v>15000</v>
      </c>
      <c r="E238" s="173">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662</v>
      </c>
      <c r="B239" s="204" t="str">
        <f>VLOOKUP(A239,Adr!A:B,2,FALSE)</f>
        <v>Slovenský atletický zväz</v>
      </c>
      <c r="C239" s="185" t="s">
        <v>1566</v>
      </c>
      <c r="D239" s="287">
        <v>20000</v>
      </c>
      <c r="E239" s="230">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7">
        <v>2800</v>
      </c>
      <c r="E257" s="230">
        <v>0</v>
      </c>
      <c r="F257" s="166" t="s">
        <v>360</v>
      </c>
      <c r="G257" s="169" t="s">
        <v>321</v>
      </c>
      <c r="H257" s="169" t="s">
        <v>1032</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321</v>
      </c>
      <c r="H259" s="169" t="s">
        <v>1032</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731</v>
      </c>
      <c r="B268" s="204" t="str">
        <f>VLOOKUP(A268,Adr!A:B,2,FALSE)</f>
        <v>Slovenský olympijský a športový výbor</v>
      </c>
      <c r="C268" s="185" t="s">
        <v>1481</v>
      </c>
      <c r="D268" s="287">
        <v>80000</v>
      </c>
      <c r="E268" s="230">
        <v>0</v>
      </c>
      <c r="F268" s="166" t="s">
        <v>349</v>
      </c>
      <c r="G268" s="169" t="s">
        <v>321</v>
      </c>
      <c r="H268" s="169" t="s">
        <v>1032</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1435</v>
      </c>
      <c r="B269" s="204" t="str">
        <f>VLOOKUP(A269,Adr!A:B,2,FALSE)</f>
        <v>Slovenský paralympijský výbor</v>
      </c>
      <c r="C269" s="196" t="s">
        <v>1467</v>
      </c>
      <c r="D269" s="287">
        <v>1196273</v>
      </c>
      <c r="E269" s="230">
        <v>0</v>
      </c>
      <c r="F269" s="166" t="s">
        <v>343</v>
      </c>
      <c r="G269" s="169" t="s">
        <v>321</v>
      </c>
      <c r="H269" s="169" t="s">
        <v>1032</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1435</v>
      </c>
      <c r="B270" s="204" t="str">
        <f>VLOOKUP(A270,Adr!A:B,2,FALSE)</f>
        <v>Slovenský paralympijský výbor</v>
      </c>
      <c r="C270" s="196" t="s">
        <v>1574</v>
      </c>
      <c r="D270" s="289">
        <v>22500</v>
      </c>
      <c r="E270" s="173">
        <v>0</v>
      </c>
      <c r="F270" s="166" t="s">
        <v>345</v>
      </c>
      <c r="G270" s="169" t="s">
        <v>321</v>
      </c>
      <c r="H270" s="169" t="s">
        <v>1032</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1435</v>
      </c>
      <c r="B271" s="204" t="str">
        <f>VLOOKUP(A271,Adr!A:B,2,FALSE)</f>
        <v>Slovenský paralympijský výbor</v>
      </c>
      <c r="C271" s="196" t="s">
        <v>1575</v>
      </c>
      <c r="D271" s="289">
        <v>10000</v>
      </c>
      <c r="E271" s="230">
        <v>0</v>
      </c>
      <c r="F271" s="166" t="s">
        <v>345</v>
      </c>
      <c r="G271" s="169" t="s">
        <v>321</v>
      </c>
      <c r="H271" s="169" t="s">
        <v>1032</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1435</v>
      </c>
      <c r="B272" s="204" t="str">
        <f>VLOOKUP(A272,Adr!A:B,2,FALSE)</f>
        <v>Slovenský paralympijský výbor</v>
      </c>
      <c r="C272" s="185" t="s">
        <v>2171</v>
      </c>
      <c r="D272" s="287">
        <v>5000</v>
      </c>
      <c r="E272" s="173">
        <v>0</v>
      </c>
      <c r="F272" s="166" t="s">
        <v>345</v>
      </c>
      <c r="G272" s="169" t="s">
        <v>321</v>
      </c>
      <c r="H272" s="169" t="s">
        <v>1032</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1435</v>
      </c>
      <c r="B273" s="204" t="str">
        <f>VLOOKUP(A273,Adr!A:B,2,FALSE)</f>
        <v>Slovenský paralympijský výbor</v>
      </c>
      <c r="C273" s="169" t="s">
        <v>1576</v>
      </c>
      <c r="D273" s="289">
        <v>20000</v>
      </c>
      <c r="E273" s="230">
        <v>0</v>
      </c>
      <c r="F273" s="166" t="s">
        <v>345</v>
      </c>
      <c r="G273" s="169" t="s">
        <v>321</v>
      </c>
      <c r="H273" s="169" t="s">
        <v>1032</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1435</v>
      </c>
      <c r="B274" s="204" t="str">
        <f>VLOOKUP(A274,Adr!A:B,2,FALSE)</f>
        <v>Slovenský paralympijský výbor</v>
      </c>
      <c r="C274" s="185" t="s">
        <v>1577</v>
      </c>
      <c r="D274" s="287">
        <v>10000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1435</v>
      </c>
      <c r="B275" s="204" t="str">
        <f>VLOOKUP(A275,Adr!A:B,2,FALSE)</f>
        <v>Slovenský paralympijský výbor</v>
      </c>
      <c r="C275" s="196" t="s">
        <v>1578</v>
      </c>
      <c r="D275" s="289">
        <v>45000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1435</v>
      </c>
      <c r="B276" s="204" t="str">
        <f>VLOOKUP(A276,Adr!A:B,2,FALSE)</f>
        <v>Slovenský paralympijský výbor</v>
      </c>
      <c r="C276" s="185" t="s">
        <v>1579</v>
      </c>
      <c r="D276" s="287">
        <v>50000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1435</v>
      </c>
      <c r="B277" s="204" t="str">
        <f>VLOOKUP(A277,Adr!A:B,2,FALSE)</f>
        <v>Slovenský paralympijský výbor</v>
      </c>
      <c r="C277" s="169" t="s">
        <v>2172</v>
      </c>
      <c r="D277" s="288">
        <v>20000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1435</v>
      </c>
      <c r="B278" s="204" t="str">
        <f>VLOOKUP(A278,Adr!A:B,2,FALSE)</f>
        <v>Slovenský paralympijský výbor</v>
      </c>
      <c r="C278" s="185" t="s">
        <v>1580</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1435</v>
      </c>
      <c r="B279" s="204" t="str">
        <f>VLOOKUP(A279,Adr!A:B,2,FALSE)</f>
        <v>Slovenský paralympijský výbor</v>
      </c>
      <c r="C279" s="196" t="s">
        <v>1581</v>
      </c>
      <c r="D279" s="289">
        <v>55000</v>
      </c>
      <c r="E279" s="173">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1435</v>
      </c>
      <c r="B280" s="204" t="str">
        <f>VLOOKUP(A280,Adr!A:B,2,FALSE)</f>
        <v>Slovenský paralympijský výbor</v>
      </c>
      <c r="C280" s="185" t="s">
        <v>2233</v>
      </c>
      <c r="D280" s="287">
        <v>457250</v>
      </c>
      <c r="E280" s="173">
        <v>0</v>
      </c>
      <c r="F280" s="166" t="s">
        <v>347</v>
      </c>
      <c r="G280" s="169" t="s">
        <v>321</v>
      </c>
      <c r="H280" s="169" t="s">
        <v>1032</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1435</v>
      </c>
      <c r="B281" s="204" t="str">
        <f>VLOOKUP(A281,Adr!A:B,2,FALSE)</f>
        <v>Slovenský paralympijský výbor</v>
      </c>
      <c r="C281" s="185" t="s">
        <v>350</v>
      </c>
      <c r="D281" s="287">
        <v>10000</v>
      </c>
      <c r="E281" s="173">
        <v>0</v>
      </c>
      <c r="F281" s="166" t="s">
        <v>349</v>
      </c>
      <c r="G281" s="169" t="s">
        <v>317</v>
      </c>
      <c r="H281" s="169" t="s">
        <v>1032</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2714</v>
      </c>
      <c r="B282" s="204" t="str">
        <f>VLOOKUP(A282,Adr!A:B,2,FALSE)</f>
        <v>Slovenský rybársky zväz</v>
      </c>
      <c r="C282" s="185" t="s">
        <v>2990</v>
      </c>
      <c r="D282" s="287">
        <v>5000</v>
      </c>
      <c r="E282" s="230">
        <v>0</v>
      </c>
      <c r="F282" s="166" t="s">
        <v>360</v>
      </c>
      <c r="G282" s="169" t="s">
        <v>321</v>
      </c>
      <c r="H282" s="169" t="s">
        <v>1032</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739</v>
      </c>
      <c r="B283" s="204" t="str">
        <f>VLOOKUP(A283,Adr!A:B,2,FALSE)</f>
        <v>Slovenský rýchlokorčuliarsky zväz</v>
      </c>
      <c r="C283" s="185" t="s">
        <v>1121</v>
      </c>
      <c r="D283" s="287">
        <v>42157</v>
      </c>
      <c r="E283" s="230">
        <v>0</v>
      </c>
      <c r="F283" s="166" t="s">
        <v>339</v>
      </c>
      <c r="G283" s="169" t="s">
        <v>319</v>
      </c>
      <c r="H283" s="169" t="s">
        <v>1032</v>
      </c>
      <c r="I283" s="192" t="str">
        <f t="shared" si="20"/>
        <v>30688060a</v>
      </c>
      <c r="J283" s="167" t="str">
        <f t="shared" si="21"/>
        <v>30688060026 02</v>
      </c>
      <c r="K283" s="5" t="s">
        <v>1122</v>
      </c>
      <c r="L283" s="167" t="str">
        <f t="shared" si="22"/>
        <v>30688060026 02B</v>
      </c>
      <c r="M283" s="5" t="str">
        <f t="shared" si="23"/>
        <v>Slovenský rýchlokorčuliarsky zväzaBrýchlokorčuľovanie - bežné transfery</v>
      </c>
      <c r="N283" s="3" t="str">
        <f t="shared" si="24"/>
        <v>30688060aB</v>
      </c>
    </row>
    <row r="284" spans="1:14" x14ac:dyDescent="0.2">
      <c r="A284" s="198" t="s">
        <v>739</v>
      </c>
      <c r="B284" s="204" t="str">
        <f>VLOOKUP(A284,Adr!A:B,2,FALSE)</f>
        <v>Slovenský rýchlokorčuliarsky zväz</v>
      </c>
      <c r="C284" s="169" t="s">
        <v>1582</v>
      </c>
      <c r="D284" s="289">
        <v>10000</v>
      </c>
      <c r="E284" s="173">
        <v>0</v>
      </c>
      <c r="F284" s="166" t="s">
        <v>345</v>
      </c>
      <c r="G284" s="169" t="s">
        <v>321</v>
      </c>
      <c r="H284" s="169" t="s">
        <v>1032</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746</v>
      </c>
      <c r="B285" s="204" t="str">
        <f>VLOOKUP(A285,Adr!A:B,2,FALSE)</f>
        <v>Slovenský stolnotenisový zväz</v>
      </c>
      <c r="C285" s="185" t="s">
        <v>1123</v>
      </c>
      <c r="D285" s="287">
        <v>939232</v>
      </c>
      <c r="E285" s="173">
        <v>0</v>
      </c>
      <c r="F285" s="166" t="s">
        <v>339</v>
      </c>
      <c r="G285" s="169" t="s">
        <v>319</v>
      </c>
      <c r="H285" s="169" t="s">
        <v>1032</v>
      </c>
      <c r="I285" s="192" t="str">
        <f t="shared" si="20"/>
        <v>30806836a</v>
      </c>
      <c r="J285" s="167" t="str">
        <f t="shared" si="21"/>
        <v>30806836026 02</v>
      </c>
      <c r="K285" s="5" t="s">
        <v>1124</v>
      </c>
      <c r="L285" s="167" t="str">
        <f t="shared" si="22"/>
        <v>30806836026 02B</v>
      </c>
      <c r="M285" s="5" t="str">
        <f t="shared" si="23"/>
        <v>Slovenský stolnotenisový zväzaBstolný tenis - bežné transfery</v>
      </c>
      <c r="N285" s="3" t="str">
        <f t="shared" si="24"/>
        <v>30806836aB</v>
      </c>
    </row>
    <row r="286" spans="1:14" x14ac:dyDescent="0.2">
      <c r="A286" s="182" t="s">
        <v>746</v>
      </c>
      <c r="B286" s="204" t="str">
        <f>VLOOKUP(A286,Adr!A:B,2,FALSE)</f>
        <v>Slovenský stolnotenisový zväz</v>
      </c>
      <c r="C286" s="185" t="s">
        <v>2173</v>
      </c>
      <c r="D286" s="287">
        <v>7500</v>
      </c>
      <c r="E286" s="173">
        <v>0</v>
      </c>
      <c r="F286" s="166" t="s">
        <v>345</v>
      </c>
      <c r="G286" s="169" t="s">
        <v>321</v>
      </c>
      <c r="H286" s="169" t="s">
        <v>1032</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746</v>
      </c>
      <c r="B287" s="204" t="str">
        <f>VLOOKUP(A287,Adr!A:B,2,FALSE)</f>
        <v>Slovenský stolnotenisový zväz</v>
      </c>
      <c r="C287" s="169" t="s">
        <v>2174</v>
      </c>
      <c r="D287" s="288">
        <v>15000</v>
      </c>
      <c r="E287" s="230">
        <v>0</v>
      </c>
      <c r="F287" s="166" t="s">
        <v>345</v>
      </c>
      <c r="G287" s="169" t="s">
        <v>321</v>
      </c>
      <c r="H287" s="169" t="s">
        <v>1032</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746</v>
      </c>
      <c r="B288" s="204" t="str">
        <f>VLOOKUP(A288,Adr!A:B,2,FALSE)</f>
        <v>Slovenský stolnotenisový zväz</v>
      </c>
      <c r="C288" s="196" t="s">
        <v>1583</v>
      </c>
      <c r="D288" s="289">
        <v>20000</v>
      </c>
      <c r="E288" s="230">
        <v>0</v>
      </c>
      <c r="F288" s="166" t="s">
        <v>345</v>
      </c>
      <c r="G288" s="169" t="s">
        <v>321</v>
      </c>
      <c r="H288" s="169" t="s">
        <v>1032</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746</v>
      </c>
      <c r="B289" s="204" t="str">
        <f>VLOOKUP(A289,Adr!A:B,2,FALSE)</f>
        <v>Slovenský stolnotenisový zväz</v>
      </c>
      <c r="C289" s="185" t="s">
        <v>1584</v>
      </c>
      <c r="D289" s="287">
        <v>15000</v>
      </c>
      <c r="E289" s="173">
        <v>0</v>
      </c>
      <c r="F289" s="166" t="s">
        <v>345</v>
      </c>
      <c r="G289" s="169" t="s">
        <v>321</v>
      </c>
      <c r="H289" s="169" t="s">
        <v>1032</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746</v>
      </c>
      <c r="B290" s="204" t="str">
        <f>VLOOKUP(A290,Adr!A:B,2,FALSE)</f>
        <v>Slovenský stolnotenisový zväz</v>
      </c>
      <c r="C290" s="185" t="s">
        <v>2175</v>
      </c>
      <c r="D290" s="287">
        <v>15000</v>
      </c>
      <c r="E290" s="230">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746</v>
      </c>
      <c r="B291" s="204" t="str">
        <f>VLOOKUP(A291,Adr!A:B,2,FALSE)</f>
        <v>Slovenský stolnotenisový zväz</v>
      </c>
      <c r="C291" s="185" t="s">
        <v>1585</v>
      </c>
      <c r="D291" s="287">
        <v>20000</v>
      </c>
      <c r="E291" s="173">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746</v>
      </c>
      <c r="B292" s="204" t="str">
        <f>VLOOKUP(A292,Adr!A:B,2,FALSE)</f>
        <v>Slovenský stolnotenisový zväz</v>
      </c>
      <c r="C292" s="196" t="s">
        <v>2234</v>
      </c>
      <c r="D292" s="289">
        <v>50000</v>
      </c>
      <c r="E292" s="230">
        <v>0</v>
      </c>
      <c r="F292" s="166" t="s">
        <v>347</v>
      </c>
      <c r="G292" s="169" t="s">
        <v>321</v>
      </c>
      <c r="H292" s="169" t="s">
        <v>1032</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755</v>
      </c>
      <c r="B293" s="204" t="str">
        <f>VLOOKUP(A293,Adr!A:B,2,FALSE)</f>
        <v>SLOVENSKÝ STRELECKÝ ZVÄZ</v>
      </c>
      <c r="C293" s="169" t="s">
        <v>1125</v>
      </c>
      <c r="D293" s="288">
        <v>579804</v>
      </c>
      <c r="E293" s="230">
        <v>0</v>
      </c>
      <c r="F293" s="166" t="s">
        <v>339</v>
      </c>
      <c r="G293" s="169" t="s">
        <v>319</v>
      </c>
      <c r="H293" s="169" t="s">
        <v>1032</v>
      </c>
      <c r="I293" s="192" t="str">
        <f t="shared" si="20"/>
        <v>00603341a</v>
      </c>
      <c r="J293" s="167" t="str">
        <f t="shared" si="21"/>
        <v>00603341026 02</v>
      </c>
      <c r="K293" s="5" t="s">
        <v>1126</v>
      </c>
      <c r="L293" s="167" t="str">
        <f t="shared" si="22"/>
        <v>00603341026 02B</v>
      </c>
      <c r="M293" s="5" t="str">
        <f t="shared" si="23"/>
        <v>SLOVENSKÝ STRELECKÝ ZVÄZaBstreľba - bežné transfery</v>
      </c>
      <c r="N293" s="3" t="str">
        <f t="shared" si="24"/>
        <v>00603341aB</v>
      </c>
    </row>
    <row r="294" spans="1:14" x14ac:dyDescent="0.2">
      <c r="A294" s="198" t="s">
        <v>755</v>
      </c>
      <c r="B294" s="204" t="str">
        <f>VLOOKUP(A294,Adr!A:B,2,FALSE)</f>
        <v>SLOVENSKÝ STRELECKÝ ZVÄZ</v>
      </c>
      <c r="C294" s="169" t="s">
        <v>2984</v>
      </c>
      <c r="D294" s="288">
        <v>20000</v>
      </c>
      <c r="E294" s="230">
        <v>0</v>
      </c>
      <c r="F294" s="166" t="s">
        <v>345</v>
      </c>
      <c r="G294" s="169" t="s">
        <v>321</v>
      </c>
      <c r="H294" s="169" t="s">
        <v>1032</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755</v>
      </c>
      <c r="B295" s="204" t="str">
        <f>VLOOKUP(A295,Adr!A:B,2,FALSE)</f>
        <v>SLOVENSKÝ STRELECKÝ ZVÄZ</v>
      </c>
      <c r="C295" s="185" t="s">
        <v>1586</v>
      </c>
      <c r="D295" s="287">
        <v>80000</v>
      </c>
      <c r="E295" s="173">
        <v>0</v>
      </c>
      <c r="F295" s="166" t="s">
        <v>345</v>
      </c>
      <c r="G295" s="169" t="s">
        <v>321</v>
      </c>
      <c r="H295" s="169" t="s">
        <v>1032</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755</v>
      </c>
      <c r="B296" s="204" t="str">
        <f>VLOOKUP(A296,Adr!A:B,2,FALSE)</f>
        <v>SLOVENSKÝ STRELECKÝ ZVÄZ</v>
      </c>
      <c r="C296" s="196" t="s">
        <v>1587</v>
      </c>
      <c r="D296" s="289">
        <v>20000</v>
      </c>
      <c r="E296" s="230">
        <v>0</v>
      </c>
      <c r="F296" s="166" t="s">
        <v>345</v>
      </c>
      <c r="G296" s="169" t="s">
        <v>321</v>
      </c>
      <c r="H296" s="169" t="s">
        <v>1032</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755</v>
      </c>
      <c r="B297" s="204" t="str">
        <f>VLOOKUP(A297,Adr!A:B,2,FALSE)</f>
        <v>SLOVENSKÝ STRELECKÝ ZVÄZ</v>
      </c>
      <c r="C297" s="185" t="s">
        <v>1588</v>
      </c>
      <c r="D297" s="287">
        <v>50000</v>
      </c>
      <c r="E297" s="173">
        <v>0</v>
      </c>
      <c r="F297" s="166" t="s">
        <v>345</v>
      </c>
      <c r="G297" s="169" t="s">
        <v>321</v>
      </c>
      <c r="H297" s="169" t="s">
        <v>1032</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755</v>
      </c>
      <c r="B298" s="204" t="str">
        <f>VLOOKUP(A298,Adr!A:B,2,FALSE)</f>
        <v>SLOVENSKÝ STRELECKÝ ZVÄZ</v>
      </c>
      <c r="C298" s="185" t="s">
        <v>1589</v>
      </c>
      <c r="D298" s="287">
        <v>25000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755</v>
      </c>
      <c r="B299" s="204" t="str">
        <f>VLOOKUP(A299,Adr!A:B,2,FALSE)</f>
        <v>SLOVENSKÝ STRELECKÝ ZVÄZ</v>
      </c>
      <c r="C299" s="169" t="s">
        <v>1590</v>
      </c>
      <c r="D299" s="288">
        <v>58000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755</v>
      </c>
      <c r="B300" s="204" t="str">
        <f>VLOOKUP(A300,Adr!A:B,2,FALSE)</f>
        <v>SLOVENSKÝ STRELECKÝ ZVÄZ</v>
      </c>
      <c r="C300" s="185" t="s">
        <v>2985</v>
      </c>
      <c r="D300" s="287">
        <v>2000</v>
      </c>
      <c r="E300" s="230">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755</v>
      </c>
      <c r="B301" s="204" t="str">
        <f>VLOOKUP(A301,Adr!A:B,2,FALSE)</f>
        <v>SLOVENSKÝ STRELECKÝ ZVÄZ</v>
      </c>
      <c r="C301" s="185" t="s">
        <v>2986</v>
      </c>
      <c r="D301" s="287">
        <v>20000</v>
      </c>
      <c r="E301" s="173">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755</v>
      </c>
      <c r="B302" s="204" t="str">
        <f>VLOOKUP(A302,Adr!A:B,2,FALSE)</f>
        <v>SLOVENSKÝ STRELECKÝ ZVÄZ</v>
      </c>
      <c r="C302" s="185" t="s">
        <v>1591</v>
      </c>
      <c r="D302" s="287">
        <v>56000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755</v>
      </c>
      <c r="B303" s="204" t="str">
        <f>VLOOKUP(A303,Adr!A:B,2,FALSE)</f>
        <v>SLOVENSKÝ STRELECKÝ ZVÄZ</v>
      </c>
      <c r="C303" s="196" t="s">
        <v>2987</v>
      </c>
      <c r="D303" s="289">
        <v>4000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755</v>
      </c>
      <c r="B304" s="204" t="str">
        <f>VLOOKUP(A304,Adr!A:B,2,FALSE)</f>
        <v>SLOVENSKÝ STRELECKÝ ZVÄZ</v>
      </c>
      <c r="C304" s="185" t="s">
        <v>1592</v>
      </c>
      <c r="D304" s="287">
        <v>10000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755</v>
      </c>
      <c r="B305" s="204" t="str">
        <f>VLOOKUP(A305,Adr!A:B,2,FALSE)</f>
        <v>SLOVENSKÝ STRELECKÝ ZVÄZ</v>
      </c>
      <c r="C305" s="196" t="s">
        <v>2988</v>
      </c>
      <c r="D305" s="289">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755</v>
      </c>
      <c r="B306" s="204" t="str">
        <f>VLOOKUP(A306,Adr!A:B,2,FALSE)</f>
        <v>SLOVENSKÝ STRELECKÝ ZVÄZ</v>
      </c>
      <c r="C306" s="185" t="s">
        <v>1593</v>
      </c>
      <c r="D306" s="287">
        <v>70000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755</v>
      </c>
      <c r="B307" s="204" t="str">
        <f>VLOOKUP(A307,Adr!A:B,2,FALSE)</f>
        <v>SLOVENSKÝ STRELECKÝ ZVÄZ</v>
      </c>
      <c r="C307" s="185" t="s">
        <v>1594</v>
      </c>
      <c r="D307" s="287">
        <v>10000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755</v>
      </c>
      <c r="B308" s="204" t="str">
        <f>VLOOKUP(A308,Adr!A:B,2,FALSE)</f>
        <v>SLOVENSKÝ STRELECKÝ ZVÄZ</v>
      </c>
      <c r="C308" s="185" t="s">
        <v>2176</v>
      </c>
      <c r="D308" s="287">
        <v>20000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755</v>
      </c>
      <c r="B309" s="204" t="str">
        <f>VLOOKUP(A309,Adr!A:B,2,FALSE)</f>
        <v>SLOVENSKÝ STRELECKÝ ZVÄZ</v>
      </c>
      <c r="C309" s="185" t="s">
        <v>2177</v>
      </c>
      <c r="D309" s="287">
        <v>20000</v>
      </c>
      <c r="E309" s="230">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755</v>
      </c>
      <c r="B310" s="204" t="str">
        <f>VLOOKUP(A310,Adr!A:B,2,FALSE)</f>
        <v>SLOVENSKÝ STRELECKÝ ZVÄZ</v>
      </c>
      <c r="C310" s="169" t="s">
        <v>1595</v>
      </c>
      <c r="D310" s="288">
        <v>20000</v>
      </c>
      <c r="E310" s="173">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755</v>
      </c>
      <c r="B311" s="204" t="str">
        <f>VLOOKUP(A311,Adr!A:B,2,FALSE)</f>
        <v>SLOVENSKÝ STRELECKÝ ZVÄZ</v>
      </c>
      <c r="C311" s="196" t="s">
        <v>1596</v>
      </c>
      <c r="D311" s="289">
        <v>20000</v>
      </c>
      <c r="E311" s="230">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755</v>
      </c>
      <c r="B312" s="204" t="str">
        <f>VLOOKUP(A312,Adr!A:B,2,FALSE)</f>
        <v>SLOVENSKÝ STRELECKÝ ZVÄZ</v>
      </c>
      <c r="C312" s="185" t="s">
        <v>1597</v>
      </c>
      <c r="D312" s="287">
        <v>50000</v>
      </c>
      <c r="E312" s="173">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755</v>
      </c>
      <c r="B313" s="204" t="str">
        <f>VLOOKUP(A313,Adr!A:B,2,FALSE)</f>
        <v>SLOVENSKÝ STRELECKÝ ZVÄZ</v>
      </c>
      <c r="C313" s="196" t="s">
        <v>2213</v>
      </c>
      <c r="D313" s="289">
        <v>4500</v>
      </c>
      <c r="E313" s="173">
        <v>0</v>
      </c>
      <c r="F313" s="166" t="s">
        <v>362</v>
      </c>
      <c r="G313" s="169" t="s">
        <v>321</v>
      </c>
      <c r="H313" s="169" t="s">
        <v>1032</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764</v>
      </c>
      <c r="B314" s="204" t="str">
        <f>VLOOKUP(A314,Adr!A:B,2,FALSE)</f>
        <v>Slovenský šachový zväz</v>
      </c>
      <c r="C314" s="196" t="s">
        <v>1127</v>
      </c>
      <c r="D314" s="289">
        <v>347439</v>
      </c>
      <c r="E314" s="173">
        <v>0</v>
      </c>
      <c r="F314" s="166" t="s">
        <v>339</v>
      </c>
      <c r="G314" s="169" t="s">
        <v>319</v>
      </c>
      <c r="H314" s="169" t="s">
        <v>1032</v>
      </c>
      <c r="I314" s="192" t="str">
        <f t="shared" si="20"/>
        <v>17310571a</v>
      </c>
      <c r="J314" s="167" t="str">
        <f t="shared" si="21"/>
        <v>17310571026 02</v>
      </c>
      <c r="K314" s="5" t="s">
        <v>1128</v>
      </c>
      <c r="L314" s="167" t="str">
        <f t="shared" si="22"/>
        <v>17310571026 02B</v>
      </c>
      <c r="M314" s="5" t="str">
        <f t="shared" si="23"/>
        <v>Slovenský šachový zväzaBšach - bežné transfery</v>
      </c>
      <c r="N314" s="3" t="str">
        <f t="shared" si="24"/>
        <v>17310571aB</v>
      </c>
    </row>
    <row r="315" spans="1:14" x14ac:dyDescent="0.2">
      <c r="A315" s="202" t="s">
        <v>764</v>
      </c>
      <c r="B315" s="204" t="str">
        <f>VLOOKUP(A315,Adr!A:B,2,FALSE)</f>
        <v>Slovenský šachový zväz</v>
      </c>
      <c r="C315" s="185" t="s">
        <v>1474</v>
      </c>
      <c r="D315" s="287">
        <v>6314</v>
      </c>
      <c r="E315" s="230">
        <v>0</v>
      </c>
      <c r="F315" s="166" t="s">
        <v>343</v>
      </c>
      <c r="G315" s="169" t="s">
        <v>321</v>
      </c>
      <c r="H315" s="169" t="s">
        <v>1032</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764</v>
      </c>
      <c r="B316" s="204" t="str">
        <f>VLOOKUP(A316,Adr!A:B,2,FALSE)</f>
        <v>Slovenský šachový zväz</v>
      </c>
      <c r="C316" s="196" t="s">
        <v>2214</v>
      </c>
      <c r="D316" s="289">
        <v>6160</v>
      </c>
      <c r="E316" s="230">
        <v>0</v>
      </c>
      <c r="F316" s="166" t="s">
        <v>362</v>
      </c>
      <c r="G316" s="169" t="s">
        <v>321</v>
      </c>
      <c r="H316" s="169" t="s">
        <v>1032</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774</v>
      </c>
      <c r="B317" s="204" t="str">
        <f>VLOOKUP(A317,Adr!A:B,2,FALSE)</f>
        <v>Slovenský šermiarsky zväz</v>
      </c>
      <c r="C317" s="169" t="s">
        <v>1129</v>
      </c>
      <c r="D317" s="288">
        <v>89428</v>
      </c>
      <c r="E317" s="173">
        <v>0</v>
      </c>
      <c r="F317" s="166" t="s">
        <v>339</v>
      </c>
      <c r="G317" s="169" t="s">
        <v>319</v>
      </c>
      <c r="H317" s="169" t="s">
        <v>1032</v>
      </c>
      <c r="I317" s="192" t="str">
        <f t="shared" si="20"/>
        <v>30806437a</v>
      </c>
      <c r="J317" s="167" t="str">
        <f t="shared" si="21"/>
        <v>30806437026 02</v>
      </c>
      <c r="K317" s="5" t="s">
        <v>1130</v>
      </c>
      <c r="L317" s="167" t="str">
        <f t="shared" si="22"/>
        <v>30806437026 02B</v>
      </c>
      <c r="M317" s="5" t="str">
        <f t="shared" si="23"/>
        <v>Slovenský šermiarsky zväzaBšerm - bežné transfery</v>
      </c>
      <c r="N317" s="3" t="str">
        <f t="shared" si="24"/>
        <v>30806437aB</v>
      </c>
    </row>
    <row r="318" spans="1:14" x14ac:dyDescent="0.2">
      <c r="A318" s="198" t="s">
        <v>774</v>
      </c>
      <c r="B318" s="204" t="str">
        <f>VLOOKUP(A318,Adr!A:B,2,FALSE)</f>
        <v>Slovenský šermiarsky zväz</v>
      </c>
      <c r="C318" s="185" t="s">
        <v>1598</v>
      </c>
      <c r="D318" s="287">
        <v>10000</v>
      </c>
      <c r="E318" s="230">
        <v>0</v>
      </c>
      <c r="F318" s="166" t="s">
        <v>345</v>
      </c>
      <c r="G318" s="169" t="s">
        <v>321</v>
      </c>
      <c r="H318" s="169" t="s">
        <v>1032</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782</v>
      </c>
      <c r="B319" s="204" t="str">
        <f>VLOOKUP(A319,Adr!A:B,2,FALSE)</f>
        <v>Slovenský tenisový zväz</v>
      </c>
      <c r="C319" s="185" t="s">
        <v>1131</v>
      </c>
      <c r="D319" s="287">
        <v>2916070</v>
      </c>
      <c r="E319" s="173">
        <v>0</v>
      </c>
      <c r="F319" s="166" t="s">
        <v>339</v>
      </c>
      <c r="G319" s="169" t="s">
        <v>319</v>
      </c>
      <c r="H319" s="169" t="s">
        <v>1032</v>
      </c>
      <c r="I319" s="192" t="str">
        <f t="shared" si="20"/>
        <v>30811384a</v>
      </c>
      <c r="J319" s="167" t="str">
        <f t="shared" si="21"/>
        <v>30811384026 02</v>
      </c>
      <c r="K319" s="5" t="s">
        <v>1132</v>
      </c>
      <c r="L319" s="167" t="str">
        <f t="shared" si="22"/>
        <v>30811384026 02B</v>
      </c>
      <c r="M319" s="5" t="str">
        <f t="shared" si="23"/>
        <v>Slovenský tenisový zväzaBtenis - bežné transfery</v>
      </c>
      <c r="N319" s="3" t="str">
        <f t="shared" si="24"/>
        <v>30811384aB</v>
      </c>
    </row>
    <row r="320" spans="1:14" x14ac:dyDescent="0.2">
      <c r="A320" s="202" t="s">
        <v>782</v>
      </c>
      <c r="B320" s="204" t="str">
        <f>VLOOKUP(A320,Adr!A:B,2,FALSE)</f>
        <v>Slovenský tenisový zväz</v>
      </c>
      <c r="C320" s="185" t="s">
        <v>2178</v>
      </c>
      <c r="D320" s="287">
        <v>10000</v>
      </c>
      <c r="E320" s="173">
        <v>0</v>
      </c>
      <c r="F320" s="166" t="s">
        <v>345</v>
      </c>
      <c r="G320" s="169" t="s">
        <v>321</v>
      </c>
      <c r="H320" s="169" t="s">
        <v>1032</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782</v>
      </c>
      <c r="B321" s="204" t="str">
        <f>VLOOKUP(A321,Adr!A:B,2,FALSE)</f>
        <v>Slovenský tenisový zväz</v>
      </c>
      <c r="C321" s="185" t="s">
        <v>1599</v>
      </c>
      <c r="D321" s="287">
        <v>25000</v>
      </c>
      <c r="E321" s="230">
        <v>0</v>
      </c>
      <c r="F321" s="166" t="s">
        <v>345</v>
      </c>
      <c r="G321" s="169" t="s">
        <v>321</v>
      </c>
      <c r="H321" s="169" t="s">
        <v>1032</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782</v>
      </c>
      <c r="B322" s="204" t="str">
        <f>VLOOKUP(A322,Adr!A:B,2,FALSE)</f>
        <v>Slovenský tenisový zväz</v>
      </c>
      <c r="C322" s="185" t="s">
        <v>1600</v>
      </c>
      <c r="D322" s="287">
        <v>10000</v>
      </c>
      <c r="E322" s="230">
        <v>0</v>
      </c>
      <c r="F322" s="166" t="s">
        <v>345</v>
      </c>
      <c r="G322" s="169" t="s">
        <v>321</v>
      </c>
      <c r="H322" s="169" t="s">
        <v>1032</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782</v>
      </c>
      <c r="B323" s="204" t="str">
        <f>VLOOKUP(A323,Adr!A:B,2,FALSE)</f>
        <v>Slovenský tenisový zväz</v>
      </c>
      <c r="C323" s="185" t="s">
        <v>1601</v>
      </c>
      <c r="D323" s="287">
        <v>10000</v>
      </c>
      <c r="E323" s="230">
        <v>0</v>
      </c>
      <c r="F323" s="166" t="s">
        <v>345</v>
      </c>
      <c r="G323" s="169" t="s">
        <v>321</v>
      </c>
      <c r="H323" s="169" t="s">
        <v>1032</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782</v>
      </c>
      <c r="B324" s="204" t="str">
        <f>VLOOKUP(A324,Adr!A:B,2,FALSE)</f>
        <v>Slovenský tenisový zväz</v>
      </c>
      <c r="C324" s="185" t="s">
        <v>1602</v>
      </c>
      <c r="D324" s="287">
        <v>60000</v>
      </c>
      <c r="E324" s="173">
        <v>0</v>
      </c>
      <c r="F324" s="166" t="s">
        <v>345</v>
      </c>
      <c r="G324" s="169" t="s">
        <v>321</v>
      </c>
      <c r="H324" s="169" t="s">
        <v>1032</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782</v>
      </c>
      <c r="B325" s="204" t="str">
        <f>VLOOKUP(A325,Adr!A:B,2,FALSE)</f>
        <v>Slovenský tenisový zväz</v>
      </c>
      <c r="C325" s="185" t="s">
        <v>1603</v>
      </c>
      <c r="D325" s="287">
        <v>11200</v>
      </c>
      <c r="E325" s="173">
        <v>0</v>
      </c>
      <c r="F325" s="166" t="s">
        <v>345</v>
      </c>
      <c r="G325" s="169" t="s">
        <v>321</v>
      </c>
      <c r="H325" s="169" t="s">
        <v>1032</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782</v>
      </c>
      <c r="B326" s="204" t="str">
        <f>VLOOKUP(A326,Adr!A:B,2,FALSE)</f>
        <v>Slovenský tenisový zväz</v>
      </c>
      <c r="C326" s="185" t="s">
        <v>1604</v>
      </c>
      <c r="D326" s="287">
        <v>15000</v>
      </c>
      <c r="E326" s="230">
        <v>0</v>
      </c>
      <c r="F326" s="166" t="s">
        <v>345</v>
      </c>
      <c r="G326" s="169" t="s">
        <v>321</v>
      </c>
      <c r="H326" s="169" t="s">
        <v>1032</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782</v>
      </c>
      <c r="B327" s="204" t="str">
        <f>VLOOKUP(A327,Adr!A:B,2,FALSE)</f>
        <v>Slovenský tenisový zväz</v>
      </c>
      <c r="C327" s="196" t="s">
        <v>1605</v>
      </c>
      <c r="D327" s="287">
        <v>7500</v>
      </c>
      <c r="E327" s="173">
        <v>0</v>
      </c>
      <c r="F327" s="166" t="s">
        <v>345</v>
      </c>
      <c r="G327" s="169" t="s">
        <v>321</v>
      </c>
      <c r="H327" s="169" t="s">
        <v>1032</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790</v>
      </c>
      <c r="B328" s="204" t="str">
        <f>VLOOKUP(A328,Adr!A:B,2,FALSE)</f>
        <v>Slovenský veslársky zväz</v>
      </c>
      <c r="C328" s="169" t="s">
        <v>1133</v>
      </c>
      <c r="D328" s="288">
        <v>109864</v>
      </c>
      <c r="E328" s="230">
        <v>0</v>
      </c>
      <c r="F328" s="166" t="s">
        <v>339</v>
      </c>
      <c r="G328" s="169" t="s">
        <v>319</v>
      </c>
      <c r="H328" s="169" t="s">
        <v>1032</v>
      </c>
      <c r="I328" s="192" t="str">
        <f t="shared" si="25"/>
        <v>00688304a</v>
      </c>
      <c r="J328" s="167" t="str">
        <f t="shared" si="26"/>
        <v>00688304026 02</v>
      </c>
      <c r="K328" s="5" t="s">
        <v>1134</v>
      </c>
      <c r="L328" s="167" t="str">
        <f t="shared" si="27"/>
        <v>00688304026 02B</v>
      </c>
      <c r="M328" s="5" t="str">
        <f t="shared" si="28"/>
        <v>Slovenský veslársky zväzaBveslovanie - bežné transfery</v>
      </c>
      <c r="N328" s="3" t="str">
        <f t="shared" si="29"/>
        <v>00688304aB</v>
      </c>
    </row>
    <row r="329" spans="1:14" x14ac:dyDescent="0.2">
      <c r="A329" s="202" t="s">
        <v>790</v>
      </c>
      <c r="B329" s="204" t="str">
        <f>VLOOKUP(A329,Adr!A:B,2,FALSE)</f>
        <v>Slovenský veslársky zväz</v>
      </c>
      <c r="C329" s="190" t="s">
        <v>1475</v>
      </c>
      <c r="D329" s="288">
        <v>7474</v>
      </c>
      <c r="E329" s="173">
        <v>0</v>
      </c>
      <c r="F329" s="166" t="s">
        <v>343</v>
      </c>
      <c r="G329" s="169" t="s">
        <v>321</v>
      </c>
      <c r="H329" s="169" t="s">
        <v>1032</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790</v>
      </c>
      <c r="B330" s="204" t="str">
        <f>VLOOKUP(A330,Adr!A:B,2,FALSE)</f>
        <v>Slovenský veslársky zväz</v>
      </c>
      <c r="C330" s="169" t="s">
        <v>1606</v>
      </c>
      <c r="D330" s="288">
        <v>20000</v>
      </c>
      <c r="E330" s="230">
        <v>0</v>
      </c>
      <c r="F330" s="166" t="s">
        <v>345</v>
      </c>
      <c r="G330" s="169" t="s">
        <v>321</v>
      </c>
      <c r="H330" s="169" t="s">
        <v>1032</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790</v>
      </c>
      <c r="B331" s="204" t="str">
        <f>VLOOKUP(A331,Adr!A:B,2,FALSE)</f>
        <v>Slovenský veslársky zväz</v>
      </c>
      <c r="C331" s="185" t="s">
        <v>1607</v>
      </c>
      <c r="D331" s="287">
        <v>11200</v>
      </c>
      <c r="E331" s="173">
        <v>0</v>
      </c>
      <c r="F331" s="166" t="s">
        <v>345</v>
      </c>
      <c r="G331" s="169" t="s">
        <v>321</v>
      </c>
      <c r="H331" s="169" t="s">
        <v>1032</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790</v>
      </c>
      <c r="B332" s="204" t="str">
        <f>VLOOKUP(A332,Adr!A:B,2,FALSE)</f>
        <v>Slovenský veslársky zväz</v>
      </c>
      <c r="C332" s="185" t="s">
        <v>1608</v>
      </c>
      <c r="D332" s="287">
        <v>11200</v>
      </c>
      <c r="E332" s="230">
        <v>0</v>
      </c>
      <c r="F332" s="166" t="s">
        <v>345</v>
      </c>
      <c r="G332" s="169" t="s">
        <v>321</v>
      </c>
      <c r="H332" s="169" t="s">
        <v>1032</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798</v>
      </c>
      <c r="B333" s="204" t="str">
        <f>VLOOKUP(A333,Adr!A:B,2,FALSE)</f>
        <v>SLOVENSKÝ ZÁPASNÍCKY ZVÄZ</v>
      </c>
      <c r="C333" s="169" t="s">
        <v>1135</v>
      </c>
      <c r="D333" s="288">
        <v>211104</v>
      </c>
      <c r="E333" s="230">
        <v>0</v>
      </c>
      <c r="F333" s="166" t="s">
        <v>339</v>
      </c>
      <c r="G333" s="169" t="s">
        <v>319</v>
      </c>
      <c r="H333" s="169" t="s">
        <v>1032</v>
      </c>
      <c r="I333" s="192" t="str">
        <f t="shared" si="25"/>
        <v>31791981a</v>
      </c>
      <c r="J333" s="167" t="str">
        <f t="shared" si="26"/>
        <v>31791981026 02</v>
      </c>
      <c r="K333" s="5" t="s">
        <v>1136</v>
      </c>
      <c r="L333" s="167" t="str">
        <f t="shared" si="27"/>
        <v>31791981026 02B</v>
      </c>
      <c r="M333" s="5" t="str">
        <f t="shared" si="28"/>
        <v>SLOVENSKÝ ZÁPASNÍCKY ZVÄZaBzápasenie - bežné transfery</v>
      </c>
      <c r="N333" s="3" t="str">
        <f t="shared" si="29"/>
        <v>31791981aB</v>
      </c>
    </row>
    <row r="334" spans="1:14" x14ac:dyDescent="0.2">
      <c r="A334" s="198" t="s">
        <v>798</v>
      </c>
      <c r="B334" s="204" t="str">
        <f>VLOOKUP(A334,Adr!A:B,2,FALSE)</f>
        <v>SLOVENSKÝ ZÁPASNÍCKY ZVÄZ</v>
      </c>
      <c r="C334" s="185" t="s">
        <v>1609</v>
      </c>
      <c r="D334" s="287">
        <v>10000</v>
      </c>
      <c r="E334" s="173">
        <v>0</v>
      </c>
      <c r="F334" s="166" t="s">
        <v>345</v>
      </c>
      <c r="G334" s="169" t="s">
        <v>321</v>
      </c>
      <c r="H334" s="169" t="s">
        <v>1032</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798</v>
      </c>
      <c r="B335" s="204" t="str">
        <f>VLOOKUP(A335,Adr!A:B,2,FALSE)</f>
        <v>SLOVENSKÝ ZÁPASNÍCKY ZVÄZ</v>
      </c>
      <c r="C335" s="185" t="s">
        <v>2179</v>
      </c>
      <c r="D335" s="287">
        <v>20000</v>
      </c>
      <c r="E335" s="230">
        <v>0</v>
      </c>
      <c r="F335" s="166" t="s">
        <v>345</v>
      </c>
      <c r="G335" s="169" t="s">
        <v>321</v>
      </c>
      <c r="H335" s="169" t="s">
        <v>1032</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798</v>
      </c>
      <c r="B336" s="204" t="str">
        <f>VLOOKUP(A336,Adr!A:B,2,FALSE)</f>
        <v>SLOVENSKÝ ZÁPASNÍCKY ZVÄZ</v>
      </c>
      <c r="C336" s="185" t="s">
        <v>1610</v>
      </c>
      <c r="D336" s="287">
        <v>10000</v>
      </c>
      <c r="E336" s="173">
        <v>0</v>
      </c>
      <c r="F336" s="166" t="s">
        <v>345</v>
      </c>
      <c r="G336" s="169" t="s">
        <v>321</v>
      </c>
      <c r="H336" s="169" t="s">
        <v>1032</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798</v>
      </c>
      <c r="B337" s="204" t="str">
        <f>VLOOKUP(A337,Adr!A:B,2,FALSE)</f>
        <v>SLOVENSKÝ ZÁPASNÍCKY ZVÄZ</v>
      </c>
      <c r="C337" s="196" t="s">
        <v>1611</v>
      </c>
      <c r="D337" s="289">
        <v>20000</v>
      </c>
      <c r="E337" s="230">
        <v>0</v>
      </c>
      <c r="F337" s="166" t="s">
        <v>345</v>
      </c>
      <c r="G337" s="169" t="s">
        <v>321</v>
      </c>
      <c r="H337" s="169" t="s">
        <v>1032</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798</v>
      </c>
      <c r="B338" s="204" t="str">
        <f>VLOOKUP(A338,Adr!A:B,2,FALSE)</f>
        <v>SLOVENSKÝ ZÁPASNÍCKY ZVÄZ</v>
      </c>
      <c r="C338" s="185" t="s">
        <v>1612</v>
      </c>
      <c r="D338" s="287">
        <v>20000</v>
      </c>
      <c r="E338" s="173">
        <v>0</v>
      </c>
      <c r="F338" s="166" t="s">
        <v>345</v>
      </c>
      <c r="G338" s="169" t="s">
        <v>321</v>
      </c>
      <c r="H338" s="169" t="s">
        <v>1032</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798</v>
      </c>
      <c r="B339" s="204" t="str">
        <f>VLOOKUP(A339,Adr!A:B,2,FALSE)</f>
        <v>SLOVENSKÝ ZÁPASNÍCKY ZVÄZ</v>
      </c>
      <c r="C339" s="196" t="s">
        <v>2180</v>
      </c>
      <c r="D339" s="289">
        <v>10000</v>
      </c>
      <c r="E339" s="230">
        <v>0</v>
      </c>
      <c r="F339" s="166" t="s">
        <v>345</v>
      </c>
      <c r="G339" s="169" t="s">
        <v>321</v>
      </c>
      <c r="H339" s="169" t="s">
        <v>1032</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798</v>
      </c>
      <c r="B340" s="204" t="str">
        <f>VLOOKUP(A340,Adr!A:B,2,FALSE)</f>
        <v>SLOVENSKÝ ZÁPASNÍCKY ZVÄZ</v>
      </c>
      <c r="C340" s="185" t="s">
        <v>1613</v>
      </c>
      <c r="D340" s="287">
        <v>15000</v>
      </c>
      <c r="E340" s="173">
        <v>0</v>
      </c>
      <c r="F340" s="166" t="s">
        <v>345</v>
      </c>
      <c r="G340" s="169" t="s">
        <v>321</v>
      </c>
      <c r="H340" s="169" t="s">
        <v>1032</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798</v>
      </c>
      <c r="B341" s="204" t="str">
        <f>VLOOKUP(A341,Adr!A:B,2,FALSE)</f>
        <v>SLOVENSKÝ ZÁPASNÍCKY ZVÄZ</v>
      </c>
      <c r="C341" s="185" t="s">
        <v>1614</v>
      </c>
      <c r="D341" s="287">
        <v>60000</v>
      </c>
      <c r="E341" s="230">
        <v>0</v>
      </c>
      <c r="F341" s="166" t="s">
        <v>345</v>
      </c>
      <c r="G341" s="169" t="s">
        <v>321</v>
      </c>
      <c r="H341" s="169" t="s">
        <v>1032</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798</v>
      </c>
      <c r="B342" s="204" t="str">
        <f>VLOOKUP(A342,Adr!A:B,2,FALSE)</f>
        <v>SLOVENSKÝ ZÁPASNÍCKY ZVÄZ</v>
      </c>
      <c r="C342" s="185" t="s">
        <v>1615</v>
      </c>
      <c r="D342" s="287">
        <v>20000</v>
      </c>
      <c r="E342" s="173">
        <v>0</v>
      </c>
      <c r="F342" s="166" t="s">
        <v>345</v>
      </c>
      <c r="G342" s="169" t="s">
        <v>321</v>
      </c>
      <c r="H342" s="169" t="s">
        <v>1032</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805</v>
      </c>
      <c r="B343" s="204" t="str">
        <f>VLOOKUP(A343,Adr!A:B,2,FALSE)</f>
        <v>Slovenský zväz bedmintonu</v>
      </c>
      <c r="C343" s="185" t="s">
        <v>1137</v>
      </c>
      <c r="D343" s="287">
        <v>292039</v>
      </c>
      <c r="E343" s="173">
        <v>0</v>
      </c>
      <c r="F343" s="166" t="s">
        <v>339</v>
      </c>
      <c r="G343" s="169" t="s">
        <v>319</v>
      </c>
      <c r="H343" s="169" t="s">
        <v>1032</v>
      </c>
      <c r="I343" s="192" t="str">
        <f t="shared" si="25"/>
        <v>30811546a</v>
      </c>
      <c r="J343" s="167" t="str">
        <f t="shared" si="26"/>
        <v>30811546026 02</v>
      </c>
      <c r="K343" s="5" t="s">
        <v>1138</v>
      </c>
      <c r="L343" s="167" t="str">
        <f t="shared" si="27"/>
        <v>30811546026 02B</v>
      </c>
      <c r="M343" s="5" t="str">
        <f t="shared" si="28"/>
        <v>Slovenský zväz bedmintonuaBbedminton - bežné transfery</v>
      </c>
      <c r="N343" s="3" t="str">
        <f t="shared" si="29"/>
        <v>30811546aB</v>
      </c>
    </row>
    <row r="344" spans="1:14" x14ac:dyDescent="0.2">
      <c r="A344" s="166" t="s">
        <v>805</v>
      </c>
      <c r="B344" s="204" t="str">
        <f>VLOOKUP(A344,Adr!A:B,2,FALSE)</f>
        <v>Slovenský zväz bedmintonu</v>
      </c>
      <c r="C344" s="185" t="s">
        <v>1476</v>
      </c>
      <c r="D344" s="287">
        <v>10616</v>
      </c>
      <c r="E344" s="230">
        <v>0</v>
      </c>
      <c r="F344" s="166" t="s">
        <v>343</v>
      </c>
      <c r="G344" s="169" t="s">
        <v>321</v>
      </c>
      <c r="H344" s="169" t="s">
        <v>1032</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814</v>
      </c>
      <c r="B345" s="204" t="str">
        <f>VLOOKUP(A345,Adr!A:B,2,FALSE)</f>
        <v>Slovenský zväz biatlonu</v>
      </c>
      <c r="C345" s="169" t="s">
        <v>1139</v>
      </c>
      <c r="D345" s="288">
        <v>393086</v>
      </c>
      <c r="E345" s="230">
        <v>0</v>
      </c>
      <c r="F345" s="166" t="s">
        <v>339</v>
      </c>
      <c r="G345" s="169" t="s">
        <v>319</v>
      </c>
      <c r="H345" s="169" t="s">
        <v>1032</v>
      </c>
      <c r="I345" s="192" t="str">
        <f t="shared" si="25"/>
        <v>35656743a</v>
      </c>
      <c r="J345" s="167" t="str">
        <f t="shared" si="26"/>
        <v>35656743026 02</v>
      </c>
      <c r="K345" s="5" t="s">
        <v>1140</v>
      </c>
      <c r="L345" s="167" t="str">
        <f t="shared" si="27"/>
        <v>35656743026 02B</v>
      </c>
      <c r="M345" s="5" t="str">
        <f t="shared" si="28"/>
        <v>Slovenský zväz biatlonuaBbiatlon - bežné transfery</v>
      </c>
      <c r="N345" s="3" t="str">
        <f t="shared" si="29"/>
        <v>35656743aB</v>
      </c>
    </row>
    <row r="346" spans="1:14" x14ac:dyDescent="0.2">
      <c r="A346" s="182" t="s">
        <v>814</v>
      </c>
      <c r="B346" s="204" t="str">
        <f>VLOOKUP(A346,Adr!A:B,2,FALSE)</f>
        <v>Slovenský zväz biatlonu</v>
      </c>
      <c r="C346" s="185" t="s">
        <v>1620</v>
      </c>
      <c r="D346" s="287">
        <v>40000</v>
      </c>
      <c r="E346" s="230">
        <v>0</v>
      </c>
      <c r="F346" s="166" t="s">
        <v>345</v>
      </c>
      <c r="G346" s="169" t="s">
        <v>321</v>
      </c>
      <c r="H346" s="169" t="s">
        <v>1032</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814</v>
      </c>
      <c r="B347" s="204" t="str">
        <f>VLOOKUP(A347,Adr!A:B,2,FALSE)</f>
        <v>Slovenský zväz biatlonu</v>
      </c>
      <c r="C347" s="196" t="s">
        <v>1616</v>
      </c>
      <c r="D347" s="289">
        <v>25000</v>
      </c>
      <c r="E347" s="173">
        <v>0</v>
      </c>
      <c r="F347" s="166" t="s">
        <v>345</v>
      </c>
      <c r="G347" s="169" t="s">
        <v>321</v>
      </c>
      <c r="H347" s="169" t="s">
        <v>1032</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814</v>
      </c>
      <c r="B348" s="204" t="str">
        <f>VLOOKUP(A348,Adr!A:B,2,FALSE)</f>
        <v>Slovenský zväz biatlonu</v>
      </c>
      <c r="C348" s="196" t="s">
        <v>2181</v>
      </c>
      <c r="D348" s="289">
        <v>10000</v>
      </c>
      <c r="E348" s="230">
        <v>0</v>
      </c>
      <c r="F348" s="166" t="s">
        <v>345</v>
      </c>
      <c r="G348" s="169" t="s">
        <v>321</v>
      </c>
      <c r="H348" s="169" t="s">
        <v>1032</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814</v>
      </c>
      <c r="B349" s="204" t="str">
        <f>VLOOKUP(A349,Adr!A:B,2,FALSE)</f>
        <v>Slovenský zväz biatlonu</v>
      </c>
      <c r="C349" s="185" t="s">
        <v>1617</v>
      </c>
      <c r="D349" s="289">
        <v>50000</v>
      </c>
      <c r="E349" s="173">
        <v>0</v>
      </c>
      <c r="F349" s="166" t="s">
        <v>345</v>
      </c>
      <c r="G349" s="169" t="s">
        <v>321</v>
      </c>
      <c r="H349" s="169" t="s">
        <v>1032</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814</v>
      </c>
      <c r="B350" s="204" t="str">
        <f>VLOOKUP(A350,Adr!A:B,2,FALSE)</f>
        <v>Slovenský zväz biatlonu</v>
      </c>
      <c r="C350" s="185" t="s">
        <v>2182</v>
      </c>
      <c r="D350" s="287">
        <v>20000</v>
      </c>
      <c r="E350" s="230">
        <v>0</v>
      </c>
      <c r="F350" s="166" t="s">
        <v>345</v>
      </c>
      <c r="G350" s="169" t="s">
        <v>321</v>
      </c>
      <c r="H350" s="169" t="s">
        <v>1032</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814</v>
      </c>
      <c r="B351" s="204" t="str">
        <f>VLOOKUP(A351,Adr!A:B,2,FALSE)</f>
        <v>Slovenský zväz biatlonu</v>
      </c>
      <c r="C351" s="197" t="s">
        <v>2183</v>
      </c>
      <c r="D351" s="290">
        <v>10000</v>
      </c>
      <c r="E351" s="230">
        <v>0</v>
      </c>
      <c r="F351" s="166" t="s">
        <v>345</v>
      </c>
      <c r="G351" s="169" t="s">
        <v>321</v>
      </c>
      <c r="H351" s="169" t="s">
        <v>1032</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814</v>
      </c>
      <c r="B352" s="204" t="str">
        <f>VLOOKUP(A352,Adr!A:B,2,FALSE)</f>
        <v>Slovenský zväz biatlonu</v>
      </c>
      <c r="C352" s="185" t="s">
        <v>1618</v>
      </c>
      <c r="D352" s="287">
        <v>10000</v>
      </c>
      <c r="E352" s="230">
        <v>0</v>
      </c>
      <c r="F352" s="166" t="s">
        <v>345</v>
      </c>
      <c r="G352" s="169" t="s">
        <v>321</v>
      </c>
      <c r="H352" s="169" t="s">
        <v>1032</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814</v>
      </c>
      <c r="B353" s="204" t="str">
        <f>VLOOKUP(A353,Adr!A:B,2,FALSE)</f>
        <v>Slovenský zväz biatlonu</v>
      </c>
      <c r="C353" s="185" t="s">
        <v>1619</v>
      </c>
      <c r="D353" s="287">
        <v>10000</v>
      </c>
      <c r="E353" s="230">
        <v>0</v>
      </c>
      <c r="F353" s="166" t="s">
        <v>345</v>
      </c>
      <c r="G353" s="169" t="s">
        <v>321</v>
      </c>
      <c r="H353" s="169" t="s">
        <v>1032</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814</v>
      </c>
      <c r="B354" s="204" t="str">
        <f>VLOOKUP(A354,Adr!A:B,2,FALSE)</f>
        <v>Slovenský zväz biatlonu</v>
      </c>
      <c r="C354" s="185" t="s">
        <v>2184</v>
      </c>
      <c r="D354" s="287">
        <v>30000</v>
      </c>
      <c r="E354" s="173">
        <v>0</v>
      </c>
      <c r="F354" s="166" t="s">
        <v>345</v>
      </c>
      <c r="G354" s="169" t="s">
        <v>321</v>
      </c>
      <c r="H354" s="169" t="s">
        <v>1032</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823</v>
      </c>
      <c r="B355" s="204" t="str">
        <f>VLOOKUP(A355,Adr!A:B,2,FALSE)</f>
        <v>Slovenský zväz bobistov</v>
      </c>
      <c r="C355" s="185" t="s">
        <v>1141</v>
      </c>
      <c r="D355" s="289">
        <v>62770</v>
      </c>
      <c r="E355" s="230">
        <v>0</v>
      </c>
      <c r="F355" s="166" t="s">
        <v>339</v>
      </c>
      <c r="G355" s="169" t="s">
        <v>319</v>
      </c>
      <c r="H355" s="169" t="s">
        <v>1032</v>
      </c>
      <c r="I355" s="192" t="str">
        <f t="shared" si="25"/>
        <v>36067580a</v>
      </c>
      <c r="J355" s="167" t="str">
        <f t="shared" si="26"/>
        <v>36067580026 02</v>
      </c>
      <c r="K355" s="5" t="s">
        <v>1142</v>
      </c>
      <c r="L355" s="167" t="str">
        <f t="shared" si="27"/>
        <v>36067580026 02B</v>
      </c>
      <c r="M355" s="5" t="str">
        <f t="shared" si="28"/>
        <v>Slovenský zväz bobistovaBboby a skeleton - bežné transfery</v>
      </c>
      <c r="N355" s="3" t="str">
        <f t="shared" si="29"/>
        <v>36067580aB</v>
      </c>
    </row>
    <row r="356" spans="1:14" x14ac:dyDescent="0.2">
      <c r="A356" s="166" t="s">
        <v>832</v>
      </c>
      <c r="B356" s="204" t="str">
        <f>VLOOKUP(A356,Adr!A:B,2,FALSE)</f>
        <v>Slovenský zväz cyklistiky</v>
      </c>
      <c r="C356" s="196" t="s">
        <v>1143</v>
      </c>
      <c r="D356" s="289">
        <v>1534198</v>
      </c>
      <c r="E356" s="173">
        <v>0</v>
      </c>
      <c r="F356" s="166" t="s">
        <v>339</v>
      </c>
      <c r="G356" s="169" t="s">
        <v>319</v>
      </c>
      <c r="H356" s="169" t="s">
        <v>1032</v>
      </c>
      <c r="I356" s="192" t="str">
        <f t="shared" si="25"/>
        <v>00684112a</v>
      </c>
      <c r="J356" s="167" t="str">
        <f t="shared" si="26"/>
        <v>00684112026 02</v>
      </c>
      <c r="K356" s="5" t="s">
        <v>1144</v>
      </c>
      <c r="L356" s="167" t="str">
        <f t="shared" si="27"/>
        <v>00684112026 02B</v>
      </c>
      <c r="M356" s="5" t="str">
        <f t="shared" si="28"/>
        <v>Slovenský zväz cyklistikyaBcyklistika - bežné transfery</v>
      </c>
      <c r="N356" s="3" t="str">
        <f t="shared" si="29"/>
        <v>00684112aB</v>
      </c>
    </row>
    <row r="357" spans="1:14" x14ac:dyDescent="0.2">
      <c r="A357" s="166" t="s">
        <v>832</v>
      </c>
      <c r="B357" s="204" t="str">
        <f>VLOOKUP(A357,Adr!A:B,2,FALSE)</f>
        <v>Slovenský zväz cyklistiky</v>
      </c>
      <c r="C357" s="169" t="s">
        <v>1477</v>
      </c>
      <c r="D357" s="288">
        <v>64184</v>
      </c>
      <c r="E357" s="173">
        <v>0</v>
      </c>
      <c r="F357" s="166" t="s">
        <v>343</v>
      </c>
      <c r="G357" s="169" t="s">
        <v>321</v>
      </c>
      <c r="H357" s="169" t="s">
        <v>1032</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832</v>
      </c>
      <c r="B358" s="204" t="str">
        <f>VLOOKUP(A358,Adr!A:B,2,FALSE)</f>
        <v>Slovenský zväz cyklistiky</v>
      </c>
      <c r="C358" s="185" t="s">
        <v>1621</v>
      </c>
      <c r="D358" s="287">
        <v>25000</v>
      </c>
      <c r="E358" s="230">
        <v>0</v>
      </c>
      <c r="F358" s="166" t="s">
        <v>345</v>
      </c>
      <c r="G358" s="169" t="s">
        <v>321</v>
      </c>
      <c r="H358" s="169" t="s">
        <v>1032</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832</v>
      </c>
      <c r="B359" s="204" t="str">
        <f>VLOOKUP(A359,Adr!A:B,2,FALSE)</f>
        <v>Slovenský zväz cyklistiky</v>
      </c>
      <c r="C359" s="185" t="s">
        <v>1622</v>
      </c>
      <c r="D359" s="287">
        <v>25000</v>
      </c>
      <c r="E359" s="173">
        <v>0</v>
      </c>
      <c r="F359" s="166" t="s">
        <v>345</v>
      </c>
      <c r="G359" s="169" t="s">
        <v>321</v>
      </c>
      <c r="H359" s="169" t="s">
        <v>1032</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832</v>
      </c>
      <c r="B360" s="204" t="str">
        <f>VLOOKUP(A360,Adr!A:B,2,FALSE)</f>
        <v>Slovenský zväz cyklistiky</v>
      </c>
      <c r="C360" s="196" t="s">
        <v>1623</v>
      </c>
      <c r="D360" s="287">
        <v>20000</v>
      </c>
      <c r="E360" s="230">
        <v>0</v>
      </c>
      <c r="F360" s="166" t="s">
        <v>345</v>
      </c>
      <c r="G360" s="169" t="s">
        <v>321</v>
      </c>
      <c r="H360" s="169" t="s">
        <v>1032</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832</v>
      </c>
      <c r="B361" s="204" t="str">
        <f>VLOOKUP(A361,Adr!A:B,2,FALSE)</f>
        <v>Slovenský zväz cyklistiky</v>
      </c>
      <c r="C361" s="185" t="s">
        <v>1624</v>
      </c>
      <c r="D361" s="287">
        <v>20000</v>
      </c>
      <c r="E361" s="173">
        <v>0</v>
      </c>
      <c r="F361" s="166" t="s">
        <v>345</v>
      </c>
      <c r="G361" s="169" t="s">
        <v>321</v>
      </c>
      <c r="H361" s="169" t="s">
        <v>1032</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832</v>
      </c>
      <c r="B362" s="204" t="str">
        <f>VLOOKUP(A362,Adr!A:B,2,FALSE)</f>
        <v>Slovenský zväz cyklistiky</v>
      </c>
      <c r="C362" s="196" t="s">
        <v>1625</v>
      </c>
      <c r="D362" s="289">
        <v>25000</v>
      </c>
      <c r="E362" s="173">
        <v>0</v>
      </c>
      <c r="F362" s="166" t="s">
        <v>345</v>
      </c>
      <c r="G362" s="169" t="s">
        <v>321</v>
      </c>
      <c r="H362" s="169" t="s">
        <v>1032</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832</v>
      </c>
      <c r="B363" s="204" t="str">
        <f>VLOOKUP(A363,Adr!A:B,2,FALSE)</f>
        <v>Slovenský zväz cyklistiky</v>
      </c>
      <c r="C363" s="185" t="s">
        <v>1626</v>
      </c>
      <c r="D363" s="287">
        <v>55000</v>
      </c>
      <c r="E363" s="230">
        <v>0</v>
      </c>
      <c r="F363" s="166" t="s">
        <v>345</v>
      </c>
      <c r="G363" s="169" t="s">
        <v>321</v>
      </c>
      <c r="H363" s="169" t="s">
        <v>1032</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832</v>
      </c>
      <c r="B364" s="204" t="str">
        <f>VLOOKUP(A364,Adr!A:B,2,FALSE)</f>
        <v>Slovenský zväz cyklistiky</v>
      </c>
      <c r="C364" s="196" t="s">
        <v>1627</v>
      </c>
      <c r="D364" s="287">
        <v>10000</v>
      </c>
      <c r="E364" s="173">
        <v>0</v>
      </c>
      <c r="F364" s="166" t="s">
        <v>345</v>
      </c>
      <c r="G364" s="169" t="s">
        <v>321</v>
      </c>
      <c r="H364" s="169" t="s">
        <v>1032</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832</v>
      </c>
      <c r="B365" s="204" t="str">
        <f>VLOOKUP(A365,Adr!A:B,2,FALSE)</f>
        <v>Slovenský zväz cyklistiky</v>
      </c>
      <c r="C365" s="196" t="s">
        <v>1628</v>
      </c>
      <c r="D365" s="289">
        <v>20000</v>
      </c>
      <c r="E365" s="230">
        <v>0</v>
      </c>
      <c r="F365" s="166" t="s">
        <v>345</v>
      </c>
      <c r="G365" s="169" t="s">
        <v>321</v>
      </c>
      <c r="H365" s="169" t="s">
        <v>1032</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832</v>
      </c>
      <c r="B366" s="204" t="str">
        <f>VLOOKUP(A366,Adr!A:B,2,FALSE)</f>
        <v>Slovenský zväz cyklistiky</v>
      </c>
      <c r="C366" s="185" t="s">
        <v>1667</v>
      </c>
      <c r="D366" s="287">
        <v>80000</v>
      </c>
      <c r="E366" s="230">
        <v>0</v>
      </c>
      <c r="F366" s="166" t="s">
        <v>349</v>
      </c>
      <c r="G366" s="169" t="s">
        <v>321</v>
      </c>
      <c r="H366" s="169" t="s">
        <v>1032</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841</v>
      </c>
      <c r="B369" s="204" t="str">
        <f>VLOOKUP(A369,Adr!A:B,2,FALSE)</f>
        <v>Slovenský zväz dráhového golfu</v>
      </c>
      <c r="C369" s="196" t="s">
        <v>1145</v>
      </c>
      <c r="D369" s="289">
        <v>20983</v>
      </c>
      <c r="E369" s="230">
        <v>0</v>
      </c>
      <c r="F369" s="166" t="s">
        <v>339</v>
      </c>
      <c r="G369" s="169" t="s">
        <v>319</v>
      </c>
      <c r="H369" s="169" t="s">
        <v>1032</v>
      </c>
      <c r="I369" s="192" t="str">
        <f t="shared" si="25"/>
        <v>31806431a</v>
      </c>
      <c r="J369" s="167" t="str">
        <f t="shared" si="26"/>
        <v>31806431026 02</v>
      </c>
      <c r="K369" s="5" t="s">
        <v>1146</v>
      </c>
      <c r="L369" s="167" t="str">
        <f t="shared" si="27"/>
        <v>31806431026 02B</v>
      </c>
      <c r="M369" s="5" t="str">
        <f t="shared" si="28"/>
        <v>Slovenský zväz dráhového golfuaBdráhový golf - bežné transfery</v>
      </c>
      <c r="N369" s="3" t="str">
        <f t="shared" si="29"/>
        <v>31806431aB</v>
      </c>
    </row>
    <row r="370" spans="1:14" x14ac:dyDescent="0.2">
      <c r="A370" s="198" t="s">
        <v>848</v>
      </c>
      <c r="B370" s="204" t="str">
        <f>VLOOKUP(A370,Adr!A:B,2,FALSE)</f>
        <v>Slovenský zväz florbalu</v>
      </c>
      <c r="C370" s="196" t="s">
        <v>1147</v>
      </c>
      <c r="D370" s="289">
        <v>565005</v>
      </c>
      <c r="E370" s="173">
        <v>0</v>
      </c>
      <c r="F370" s="166" t="s">
        <v>339</v>
      </c>
      <c r="G370" s="169" t="s">
        <v>319</v>
      </c>
      <c r="H370" s="169" t="s">
        <v>1032</v>
      </c>
      <c r="I370" s="192" t="str">
        <f t="shared" si="25"/>
        <v>31795421a</v>
      </c>
      <c r="J370" s="167" t="str">
        <f t="shared" si="26"/>
        <v>31795421026 02</v>
      </c>
      <c r="K370" s="5" t="s">
        <v>1148</v>
      </c>
      <c r="L370" s="167" t="str">
        <f t="shared" si="27"/>
        <v>31795421026 02B</v>
      </c>
      <c r="M370" s="5" t="str">
        <f t="shared" si="28"/>
        <v>Slovenský zväz florbaluaBflorbal - bežné transfery</v>
      </c>
      <c r="N370" s="3" t="str">
        <f t="shared" si="29"/>
        <v>31795421aB</v>
      </c>
    </row>
    <row r="371" spans="1:14" x14ac:dyDescent="0.2">
      <c r="A371" s="198" t="s">
        <v>854</v>
      </c>
      <c r="B371" s="204" t="str">
        <f>VLOOKUP(A371,Adr!A:B,2,FALSE)</f>
        <v>Slovenský zväz hádzanej</v>
      </c>
      <c r="C371" s="185" t="s">
        <v>1149</v>
      </c>
      <c r="D371" s="287">
        <v>1374010</v>
      </c>
      <c r="E371" s="230">
        <v>0</v>
      </c>
      <c r="F371" s="166" t="s">
        <v>339</v>
      </c>
      <c r="G371" s="169" t="s">
        <v>319</v>
      </c>
      <c r="H371" s="169" t="s">
        <v>1032</v>
      </c>
      <c r="I371" s="192" t="str">
        <f t="shared" si="25"/>
        <v>30774772a</v>
      </c>
      <c r="J371" s="167" t="str">
        <f t="shared" si="26"/>
        <v>30774772026 02</v>
      </c>
      <c r="K371" s="5" t="s">
        <v>1150</v>
      </c>
      <c r="L371" s="167" t="str">
        <f t="shared" si="27"/>
        <v>30774772026 02B</v>
      </c>
      <c r="M371" s="5" t="str">
        <f t="shared" si="28"/>
        <v>Slovenský zväz hádzanejaBhádzaná - bežné transfery</v>
      </c>
      <c r="N371" s="3" t="str">
        <f t="shared" si="29"/>
        <v>30774772aB</v>
      </c>
    </row>
    <row r="372" spans="1:14" x14ac:dyDescent="0.2">
      <c r="A372" s="202" t="s">
        <v>1975</v>
      </c>
      <c r="B372" s="204" t="str">
        <f>VLOOKUP(A372,Adr!A:B,2,FALSE)</f>
        <v>Slovenský zväz hasičského športu</v>
      </c>
      <c r="C372" s="185" t="s">
        <v>2235</v>
      </c>
      <c r="D372" s="287">
        <v>15000</v>
      </c>
      <c r="E372" s="173">
        <v>0</v>
      </c>
      <c r="F372" s="166" t="s">
        <v>349</v>
      </c>
      <c r="G372" s="169" t="s">
        <v>321</v>
      </c>
      <c r="H372" s="169" t="s">
        <v>1032</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1982</v>
      </c>
      <c r="B374" s="204" t="str">
        <f>VLOOKUP(A374,Adr!A:B,2,FALSE)</f>
        <v>Slovenský zväz integrovaného tanca a tanečného športu</v>
      </c>
      <c r="C374" s="196" t="s">
        <v>352</v>
      </c>
      <c r="D374" s="287">
        <v>25000</v>
      </c>
      <c r="E374" s="173">
        <v>0</v>
      </c>
      <c r="F374" s="166" t="s">
        <v>351</v>
      </c>
      <c r="G374" s="169" t="s">
        <v>321</v>
      </c>
      <c r="H374" s="169" t="s">
        <v>1032</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861</v>
      </c>
      <c r="B375" s="204" t="str">
        <f>VLOOKUP(A375,Adr!A:B,2,FALSE)</f>
        <v>Slovenský zväz jachtingu</v>
      </c>
      <c r="C375" s="196" t="s">
        <v>1151</v>
      </c>
      <c r="D375" s="289">
        <v>55948</v>
      </c>
      <c r="E375" s="173">
        <v>0</v>
      </c>
      <c r="F375" s="166" t="s">
        <v>339</v>
      </c>
      <c r="G375" s="169" t="s">
        <v>319</v>
      </c>
      <c r="H375" s="169" t="s">
        <v>1032</v>
      </c>
      <c r="I375" s="192" t="str">
        <f t="shared" si="25"/>
        <v>30793211a</v>
      </c>
      <c r="J375" s="167" t="str">
        <f t="shared" si="26"/>
        <v>30793211026 02</v>
      </c>
      <c r="K375" s="5" t="s">
        <v>1152</v>
      </c>
      <c r="L375" s="167" t="str">
        <f t="shared" si="27"/>
        <v>30793211026 02B</v>
      </c>
      <c r="M375" s="5" t="str">
        <f t="shared" si="28"/>
        <v>Slovenský zväz jachtinguaBjachting - bežné transfery</v>
      </c>
      <c r="N375" s="3" t="str">
        <f t="shared" si="29"/>
        <v>30793211aB</v>
      </c>
    </row>
    <row r="376" spans="1:14" x14ac:dyDescent="0.2">
      <c r="A376" s="166" t="s">
        <v>861</v>
      </c>
      <c r="B376" s="204" t="str">
        <f>VLOOKUP(A376,Adr!A:B,2,FALSE)</f>
        <v>Slovenský zväz jachtingu</v>
      </c>
      <c r="C376" s="196" t="s">
        <v>1629</v>
      </c>
      <c r="D376" s="289">
        <v>20000</v>
      </c>
      <c r="E376" s="173">
        <v>0</v>
      </c>
      <c r="F376" s="166" t="s">
        <v>345</v>
      </c>
      <c r="G376" s="169" t="s">
        <v>321</v>
      </c>
      <c r="H376" s="169" t="s">
        <v>1032</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868</v>
      </c>
      <c r="B377" s="204" t="str">
        <f>VLOOKUP(A377,Adr!A:B,2,FALSE)</f>
        <v>Slovenský zväz Judo</v>
      </c>
      <c r="C377" s="185" t="s">
        <v>1153</v>
      </c>
      <c r="D377" s="287">
        <v>157989</v>
      </c>
      <c r="E377" s="230">
        <v>0</v>
      </c>
      <c r="F377" s="166" t="s">
        <v>339</v>
      </c>
      <c r="G377" s="169" t="s">
        <v>319</v>
      </c>
      <c r="H377" s="169" t="s">
        <v>1032</v>
      </c>
      <c r="I377" s="192" t="str">
        <f t="shared" si="25"/>
        <v>17308518a</v>
      </c>
      <c r="J377" s="167" t="str">
        <f t="shared" si="26"/>
        <v>17308518026 02</v>
      </c>
      <c r="K377" s="5" t="s">
        <v>1154</v>
      </c>
      <c r="L377" s="167" t="str">
        <f t="shared" si="27"/>
        <v>17308518026 02B</v>
      </c>
      <c r="M377" s="5" t="str">
        <f t="shared" si="28"/>
        <v>Slovenský zväz JudoaBjudo - bežné transfery</v>
      </c>
      <c r="N377" s="3" t="str">
        <f t="shared" si="29"/>
        <v>17308518aB</v>
      </c>
    </row>
    <row r="378" spans="1:14" x14ac:dyDescent="0.2">
      <c r="A378" s="202" t="s">
        <v>868</v>
      </c>
      <c r="B378" s="204" t="str">
        <f>VLOOKUP(A378,Adr!A:B,2,FALSE)</f>
        <v>Slovenský zväz Judo</v>
      </c>
      <c r="C378" s="185" t="s">
        <v>1630</v>
      </c>
      <c r="D378" s="287">
        <v>15000</v>
      </c>
      <c r="E378" s="230">
        <v>0</v>
      </c>
      <c r="F378" s="166" t="s">
        <v>345</v>
      </c>
      <c r="G378" s="169" t="s">
        <v>321</v>
      </c>
      <c r="H378" s="169" t="s">
        <v>1032</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868</v>
      </c>
      <c r="B379" s="204" t="str">
        <f>VLOOKUP(A379,Adr!A:B,2,FALSE)</f>
        <v>Slovenský zväz Judo</v>
      </c>
      <c r="C379" s="196" t="s">
        <v>1631</v>
      </c>
      <c r="D379" s="289">
        <v>50000</v>
      </c>
      <c r="E379" s="230">
        <v>0</v>
      </c>
      <c r="F379" s="166" t="s">
        <v>345</v>
      </c>
      <c r="G379" s="169" t="s">
        <v>321</v>
      </c>
      <c r="H379" s="169" t="s">
        <v>1032</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868</v>
      </c>
      <c r="B380" s="204" t="str">
        <f>VLOOKUP(A380,Adr!A:B,2,FALSE)</f>
        <v>Slovenský zväz Judo</v>
      </c>
      <c r="C380" s="169" t="s">
        <v>1632</v>
      </c>
      <c r="D380" s="288">
        <v>10000</v>
      </c>
      <c r="E380" s="230">
        <v>0</v>
      </c>
      <c r="F380" s="166" t="s">
        <v>345</v>
      </c>
      <c r="G380" s="169" t="s">
        <v>321</v>
      </c>
      <c r="H380" s="169" t="s">
        <v>1032</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868</v>
      </c>
      <c r="B381" s="204" t="str">
        <f>VLOOKUP(A381,Adr!A:B,2,FALSE)</f>
        <v>Slovenský zväz Judo</v>
      </c>
      <c r="C381" s="185" t="s">
        <v>1633</v>
      </c>
      <c r="D381" s="287">
        <v>15000</v>
      </c>
      <c r="E381" s="230">
        <v>0</v>
      </c>
      <c r="F381" s="166" t="s">
        <v>345</v>
      </c>
      <c r="G381" s="169" t="s">
        <v>321</v>
      </c>
      <c r="H381" s="169" t="s">
        <v>1032</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868</v>
      </c>
      <c r="B382" s="204" t="str">
        <f>VLOOKUP(A382,Adr!A:B,2,FALSE)</f>
        <v>Slovenský zväz Judo</v>
      </c>
      <c r="C382" s="196" t="s">
        <v>1634</v>
      </c>
      <c r="D382" s="289">
        <v>10000</v>
      </c>
      <c r="E382" s="230">
        <v>0</v>
      </c>
      <c r="F382" s="166" t="s">
        <v>345</v>
      </c>
      <c r="G382" s="169" t="s">
        <v>321</v>
      </c>
      <c r="H382" s="169" t="s">
        <v>1032</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868</v>
      </c>
      <c r="B383" s="204" t="str">
        <f>VLOOKUP(A383,Adr!A:B,2,FALSE)</f>
        <v>Slovenský zväz Judo</v>
      </c>
      <c r="C383" s="185" t="s">
        <v>1635</v>
      </c>
      <c r="D383" s="287">
        <v>20000</v>
      </c>
      <c r="E383" s="173">
        <v>0</v>
      </c>
      <c r="F383" s="166" t="s">
        <v>345</v>
      </c>
      <c r="G383" s="169" t="s">
        <v>321</v>
      </c>
      <c r="H383" s="169" t="s">
        <v>1032</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874</v>
      </c>
      <c r="B385" s="204" t="str">
        <f>VLOOKUP(A385,Adr!A:B,2,FALSE)</f>
        <v>Slovenský Zväz Karate</v>
      </c>
      <c r="C385" s="169" t="s">
        <v>1155</v>
      </c>
      <c r="D385" s="288">
        <v>621440</v>
      </c>
      <c r="E385" s="173">
        <v>0</v>
      </c>
      <c r="F385" s="166" t="s">
        <v>339</v>
      </c>
      <c r="G385" s="169" t="s">
        <v>319</v>
      </c>
      <c r="H385" s="169" t="s">
        <v>1032</v>
      </c>
      <c r="I385" s="192" t="str">
        <f t="shared" si="25"/>
        <v>30811571a</v>
      </c>
      <c r="J385" s="167" t="str">
        <f t="shared" si="26"/>
        <v>30811571026 02</v>
      </c>
      <c r="K385" s="5" t="s">
        <v>1156</v>
      </c>
      <c r="L385" s="167" t="str">
        <f t="shared" si="27"/>
        <v>30811571026 02B</v>
      </c>
      <c r="M385" s="5" t="str">
        <f t="shared" si="28"/>
        <v>Slovenský Zväz KarateaBkarate - bežné transfery</v>
      </c>
      <c r="N385" s="3" t="str">
        <f t="shared" si="29"/>
        <v>30811571aB</v>
      </c>
    </row>
    <row r="386" spans="1:14" x14ac:dyDescent="0.2">
      <c r="A386" s="198" t="s">
        <v>874</v>
      </c>
      <c r="B386" s="204" t="str">
        <f>VLOOKUP(A386,Adr!A:B,2,FALSE)</f>
        <v>Slovenský Zväz Karate</v>
      </c>
      <c r="C386" s="169" t="s">
        <v>1478</v>
      </c>
      <c r="D386" s="288">
        <v>9761</v>
      </c>
      <c r="E386" s="230">
        <v>0</v>
      </c>
      <c r="F386" s="166" t="s">
        <v>343</v>
      </c>
      <c r="G386" s="169" t="s">
        <v>321</v>
      </c>
      <c r="H386" s="169" t="s">
        <v>1032</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874</v>
      </c>
      <c r="B387" s="204" t="str">
        <f>VLOOKUP(A387,Adr!A:B,2,FALSE)</f>
        <v>Slovenský Zväz Karate</v>
      </c>
      <c r="C387" s="185" t="s">
        <v>1636</v>
      </c>
      <c r="D387" s="287">
        <v>30000</v>
      </c>
      <c r="E387" s="230">
        <v>0</v>
      </c>
      <c r="F387" s="166" t="s">
        <v>345</v>
      </c>
      <c r="G387" s="169" t="s">
        <v>321</v>
      </c>
      <c r="H387" s="169" t="s">
        <v>1032</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874</v>
      </c>
      <c r="B388" s="204" t="str">
        <f>VLOOKUP(A388,Adr!A:B,2,FALSE)</f>
        <v>Slovenský Zväz Karate</v>
      </c>
      <c r="C388" s="196" t="s">
        <v>2989</v>
      </c>
      <c r="D388" s="289">
        <v>10000</v>
      </c>
      <c r="E388" s="173">
        <v>0</v>
      </c>
      <c r="F388" s="166" t="s">
        <v>345</v>
      </c>
      <c r="G388" s="169" t="s">
        <v>321</v>
      </c>
      <c r="H388" s="169" t="s">
        <v>1032</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874</v>
      </c>
      <c r="B389" s="204" t="str">
        <f>VLOOKUP(A389,Adr!A:B,2,FALSE)</f>
        <v>Slovenský Zväz Karate</v>
      </c>
      <c r="C389" s="196" t="s">
        <v>2215</v>
      </c>
      <c r="D389" s="287">
        <v>10000</v>
      </c>
      <c r="E389" s="230">
        <v>0</v>
      </c>
      <c r="F389" s="166" t="s">
        <v>362</v>
      </c>
      <c r="G389" s="169" t="s">
        <v>321</v>
      </c>
      <c r="H389" s="169" t="s">
        <v>1032</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881</v>
      </c>
      <c r="B390" s="204" t="str">
        <f>VLOOKUP(A390,Adr!A:B,2,FALSE)</f>
        <v>Slovenský zväz kickboxu</v>
      </c>
      <c r="C390" s="169" t="s">
        <v>1157</v>
      </c>
      <c r="D390" s="288">
        <v>94554</v>
      </c>
      <c r="E390" s="173">
        <v>0</v>
      </c>
      <c r="F390" s="166" t="s">
        <v>339</v>
      </c>
      <c r="G390" s="169" t="s">
        <v>319</v>
      </c>
      <c r="H390" s="169" t="s">
        <v>1032</v>
      </c>
      <c r="I390" s="192" t="str">
        <f t="shared" si="30"/>
        <v>31119247a</v>
      </c>
      <c r="J390" s="167" t="str">
        <f t="shared" si="31"/>
        <v>31119247026 02</v>
      </c>
      <c r="K390" s="5" t="s">
        <v>1158</v>
      </c>
      <c r="L390" s="167" t="str">
        <f t="shared" si="32"/>
        <v>31119247026 02B</v>
      </c>
      <c r="M390" s="5" t="str">
        <f t="shared" si="33"/>
        <v>Slovenský zväz kickboxuaBkickbox - bežné transfery</v>
      </c>
      <c r="N390" s="3" t="str">
        <f t="shared" si="34"/>
        <v>31119247aB</v>
      </c>
    </row>
    <row r="391" spans="1:14" x14ac:dyDescent="0.2">
      <c r="A391" s="182" t="s">
        <v>881</v>
      </c>
      <c r="B391" s="204" t="str">
        <f>VLOOKUP(A391,Adr!A:B,2,FALSE)</f>
        <v>Slovenský zväz kickboxu</v>
      </c>
      <c r="C391" s="185" t="s">
        <v>1637</v>
      </c>
      <c r="D391" s="287">
        <v>20000</v>
      </c>
      <c r="E391" s="230">
        <v>0</v>
      </c>
      <c r="F391" s="166" t="s">
        <v>345</v>
      </c>
      <c r="G391" s="169" t="s">
        <v>321</v>
      </c>
      <c r="H391" s="169" t="s">
        <v>1032</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881</v>
      </c>
      <c r="B392" s="204" t="str">
        <f>VLOOKUP(A392,Adr!A:B,2,FALSE)</f>
        <v>Slovenský zväz kickboxu</v>
      </c>
      <c r="C392" s="196" t="s">
        <v>1638</v>
      </c>
      <c r="D392" s="289">
        <v>30000</v>
      </c>
      <c r="E392" s="173">
        <v>0</v>
      </c>
      <c r="F392" s="166" t="s">
        <v>345</v>
      </c>
      <c r="G392" s="169" t="s">
        <v>321</v>
      </c>
      <c r="H392" s="169" t="s">
        <v>1032</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 x14ac:dyDescent="0.2">
      <c r="A393" s="166" t="s">
        <v>881</v>
      </c>
      <c r="B393" s="204" t="str">
        <f>VLOOKUP(A393,Adr!A:B,2,FALSE)</f>
        <v>Slovenský zväz kickboxu</v>
      </c>
      <c r="C393" s="197" t="s">
        <v>2237</v>
      </c>
      <c r="D393" s="290">
        <v>27100</v>
      </c>
      <c r="E393" s="230">
        <v>0</v>
      </c>
      <c r="F393" s="166" t="s">
        <v>349</v>
      </c>
      <c r="G393" s="169" t="s">
        <v>321</v>
      </c>
      <c r="H393" s="169" t="s">
        <v>1032</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881</v>
      </c>
      <c r="B394" s="204" t="str">
        <f>VLOOKUP(A394,Adr!A:B,2,FALSE)</f>
        <v>Slovenský zväz kickboxu</v>
      </c>
      <c r="C394" s="196" t="s">
        <v>2216</v>
      </c>
      <c r="D394" s="287">
        <v>7000</v>
      </c>
      <c r="E394" s="230">
        <v>0</v>
      </c>
      <c r="F394" s="166" t="s">
        <v>362</v>
      </c>
      <c r="G394" s="169" t="s">
        <v>321</v>
      </c>
      <c r="H394" s="169" t="s">
        <v>1032</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886</v>
      </c>
      <c r="B395" s="204" t="str">
        <f>VLOOKUP(A395,Adr!A:B,2,FALSE)</f>
        <v>Slovenský zväz ľadového hokeja</v>
      </c>
      <c r="C395" s="185" t="s">
        <v>1159</v>
      </c>
      <c r="D395" s="288">
        <v>6252588</v>
      </c>
      <c r="E395" s="230">
        <v>0</v>
      </c>
      <c r="F395" s="166" t="s">
        <v>339</v>
      </c>
      <c r="G395" s="169" t="s">
        <v>319</v>
      </c>
      <c r="H395" s="169" t="s">
        <v>1032</v>
      </c>
      <c r="I395" s="192" t="str">
        <f t="shared" si="30"/>
        <v>30845386a</v>
      </c>
      <c r="J395" s="167" t="str">
        <f t="shared" si="31"/>
        <v>30845386026 02</v>
      </c>
      <c r="K395" s="5" t="s">
        <v>1160</v>
      </c>
      <c r="L395" s="167" t="str">
        <f t="shared" si="32"/>
        <v>30845386026 02B</v>
      </c>
      <c r="M395" s="5" t="str">
        <f t="shared" si="33"/>
        <v>Slovenský zväz ľadového hokejaaBľadový hokej - bežné transfery</v>
      </c>
      <c r="N395" s="3" t="str">
        <f t="shared" si="34"/>
        <v>30845386aB</v>
      </c>
    </row>
    <row r="396" spans="1:14" x14ac:dyDescent="0.2">
      <c r="A396" s="166" t="s">
        <v>1993</v>
      </c>
      <c r="B396" s="204" t="str">
        <f>VLOOKUP(A396,Adr!A:B,2,FALSE)</f>
        <v>Slovenský zväz malého futbalu</v>
      </c>
      <c r="C396" s="196" t="s">
        <v>352</v>
      </c>
      <c r="D396" s="289">
        <v>250000</v>
      </c>
      <c r="E396" s="230">
        <v>0</v>
      </c>
      <c r="F396" s="166" t="s">
        <v>351</v>
      </c>
      <c r="G396" s="169" t="s">
        <v>321</v>
      </c>
      <c r="H396" s="169" t="s">
        <v>1032</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894</v>
      </c>
      <c r="B397" s="204" t="str">
        <f>VLOOKUP(A397,Adr!A:B,2,FALSE)</f>
        <v>Slovenský zväz moderného päťboja</v>
      </c>
      <c r="C397" s="196" t="s">
        <v>1161</v>
      </c>
      <c r="D397" s="289">
        <v>67606</v>
      </c>
      <c r="E397" s="230">
        <v>0</v>
      </c>
      <c r="F397" s="166" t="s">
        <v>339</v>
      </c>
      <c r="G397" s="169" t="s">
        <v>319</v>
      </c>
      <c r="H397" s="169" t="s">
        <v>1032</v>
      </c>
      <c r="I397" s="192" t="str">
        <f t="shared" si="30"/>
        <v>30788714a</v>
      </c>
      <c r="J397" s="167" t="str">
        <f t="shared" si="31"/>
        <v>30788714026 02</v>
      </c>
      <c r="K397" s="5" t="s">
        <v>1162</v>
      </c>
      <c r="L397" s="167" t="str">
        <f t="shared" si="32"/>
        <v>30788714026 02B</v>
      </c>
      <c r="M397" s="5" t="str">
        <f t="shared" si="33"/>
        <v>Slovenský zväz moderného päťbojaaBmoderný päťboj - bežné transfery</v>
      </c>
      <c r="N397" s="3" t="str">
        <f t="shared" si="34"/>
        <v>30788714aB</v>
      </c>
    </row>
    <row r="398" spans="1:14" x14ac:dyDescent="0.2">
      <c r="A398" s="166" t="s">
        <v>901</v>
      </c>
      <c r="B398" s="204" t="str">
        <f>VLOOKUP(A398,Adr!A:B,2,FALSE)</f>
        <v>Slovenský zväz orientačných športov</v>
      </c>
      <c r="C398" s="185" t="s">
        <v>1163</v>
      </c>
      <c r="D398" s="287">
        <v>33142</v>
      </c>
      <c r="E398" s="173">
        <v>0</v>
      </c>
      <c r="F398" s="166" t="s">
        <v>339</v>
      </c>
      <c r="G398" s="169" t="s">
        <v>319</v>
      </c>
      <c r="H398" s="169" t="s">
        <v>1032</v>
      </c>
      <c r="I398" s="192" t="str">
        <f t="shared" si="30"/>
        <v>30806518a</v>
      </c>
      <c r="J398" s="167" t="str">
        <f t="shared" si="31"/>
        <v>30806518026 02</v>
      </c>
      <c r="K398" s="5" t="s">
        <v>1164</v>
      </c>
      <c r="L398" s="167" t="str">
        <f t="shared" si="32"/>
        <v>30806518026 02B</v>
      </c>
      <c r="M398" s="5" t="str">
        <f t="shared" si="33"/>
        <v>Slovenský zväz orientačných športovaBorientačné športy - bežné transfery</v>
      </c>
      <c r="N398" s="3" t="str">
        <f t="shared" si="34"/>
        <v>30806518aB</v>
      </c>
    </row>
    <row r="399" spans="1:14" x14ac:dyDescent="0.2">
      <c r="A399" s="198" t="s">
        <v>908</v>
      </c>
      <c r="B399" s="204" t="str">
        <f>VLOOKUP(A399,Adr!A:B,2,FALSE)</f>
        <v>Slovenský zväz pozemného hokeja</v>
      </c>
      <c r="C399" s="185" t="s">
        <v>1165</v>
      </c>
      <c r="D399" s="287">
        <v>93075</v>
      </c>
      <c r="E399" s="230">
        <v>0</v>
      </c>
      <c r="F399" s="166" t="s">
        <v>339</v>
      </c>
      <c r="G399" s="169" t="s">
        <v>319</v>
      </c>
      <c r="H399" s="169" t="s">
        <v>1032</v>
      </c>
      <c r="I399" s="192" t="str">
        <f t="shared" si="30"/>
        <v>31751075a</v>
      </c>
      <c r="J399" s="167" t="str">
        <f t="shared" si="31"/>
        <v>31751075026 02</v>
      </c>
      <c r="K399" s="5" t="s">
        <v>1166</v>
      </c>
      <c r="L399" s="167" t="str">
        <f t="shared" si="32"/>
        <v>31751075026 02B</v>
      </c>
      <c r="M399" s="5" t="str">
        <f t="shared" si="33"/>
        <v>Slovenský zväz pozemného hokejaaBpozemný hokej - bežné transfery</v>
      </c>
      <c r="N399" s="3" t="str">
        <f t="shared" si="34"/>
        <v>31751075aB</v>
      </c>
    </row>
    <row r="400" spans="1:14" x14ac:dyDescent="0.2">
      <c r="A400" s="182" t="s">
        <v>916</v>
      </c>
      <c r="B400" s="204" t="str">
        <f>VLOOKUP(A400,Adr!A:B,2,FALSE)</f>
        <v>Slovenský zväz psích záprahov</v>
      </c>
      <c r="C400" s="185" t="s">
        <v>1167</v>
      </c>
      <c r="D400" s="287">
        <v>23823</v>
      </c>
      <c r="E400" s="230">
        <v>0</v>
      </c>
      <c r="F400" s="166" t="s">
        <v>339</v>
      </c>
      <c r="G400" s="169" t="s">
        <v>319</v>
      </c>
      <c r="H400" s="169" t="s">
        <v>1032</v>
      </c>
      <c r="I400" s="192" t="str">
        <f t="shared" si="30"/>
        <v>37818058a</v>
      </c>
      <c r="J400" s="167" t="str">
        <f t="shared" si="31"/>
        <v>37818058026 02</v>
      </c>
      <c r="K400" s="5" t="s">
        <v>1168</v>
      </c>
      <c r="L400" s="167" t="str">
        <f t="shared" si="32"/>
        <v>37818058026 02B</v>
      </c>
      <c r="M400" s="5" t="str">
        <f t="shared" si="33"/>
        <v>Slovenský zväz psích záprahovaBpsie záprahy - bežné transfery</v>
      </c>
      <c r="N400" s="3" t="str">
        <f t="shared" si="34"/>
        <v>37818058aB</v>
      </c>
    </row>
    <row r="401" spans="1:14" x14ac:dyDescent="0.2">
      <c r="A401" s="166" t="s">
        <v>2000</v>
      </c>
      <c r="B401" s="204" t="str">
        <f>VLOOKUP(A401,Adr!A:B,2,FALSE)</f>
        <v>Slovenský zväz rádioamatérov</v>
      </c>
      <c r="C401" s="197" t="s">
        <v>2235</v>
      </c>
      <c r="D401" s="290">
        <v>15000</v>
      </c>
      <c r="E401" s="230">
        <v>0</v>
      </c>
      <c r="F401" s="166" t="s">
        <v>349</v>
      </c>
      <c r="G401" s="169" t="s">
        <v>321</v>
      </c>
      <c r="H401" s="169" t="s">
        <v>1032</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925</v>
      </c>
      <c r="B402" s="204" t="str">
        <f>VLOOKUP(A402,Adr!A:B,2,FALSE)</f>
        <v>Slovenský zväz rybolovnej techniky</v>
      </c>
      <c r="C402" s="185" t="s">
        <v>1169</v>
      </c>
      <c r="D402" s="287">
        <v>47542</v>
      </c>
      <c r="E402" s="173">
        <v>0</v>
      </c>
      <c r="F402" s="166" t="s">
        <v>339</v>
      </c>
      <c r="G402" s="169" t="s">
        <v>319</v>
      </c>
      <c r="H402" s="169" t="s">
        <v>1032</v>
      </c>
      <c r="I402" s="192" t="str">
        <f t="shared" si="30"/>
        <v>31871526a</v>
      </c>
      <c r="J402" s="167" t="str">
        <f t="shared" si="31"/>
        <v>31871526026 02</v>
      </c>
      <c r="K402" s="5" t="s">
        <v>1170</v>
      </c>
      <c r="L402" s="167" t="str">
        <f t="shared" si="32"/>
        <v>31871526026 02B</v>
      </c>
      <c r="M402" s="5" t="str">
        <f t="shared" si="33"/>
        <v>Slovenský zväz rybolovnej technikyaBrybolovná technika - bežné transfery</v>
      </c>
      <c r="N402" s="3" t="str">
        <f t="shared" si="34"/>
        <v>31871526aB</v>
      </c>
    </row>
    <row r="403" spans="1:14" x14ac:dyDescent="0.2">
      <c r="A403" s="182" t="s">
        <v>933</v>
      </c>
      <c r="B403" s="204" t="str">
        <f>VLOOKUP(A403,Adr!A:B,2,FALSE)</f>
        <v>Slovenský zväz sánkarov</v>
      </c>
      <c r="C403" s="185" t="s">
        <v>1171</v>
      </c>
      <c r="D403" s="287">
        <v>80427</v>
      </c>
      <c r="E403" s="230">
        <v>0</v>
      </c>
      <c r="F403" s="166" t="s">
        <v>339</v>
      </c>
      <c r="G403" s="169" t="s">
        <v>319</v>
      </c>
      <c r="H403" s="169" t="s">
        <v>1032</v>
      </c>
      <c r="I403" s="192" t="str">
        <f t="shared" si="30"/>
        <v>31989373a</v>
      </c>
      <c r="J403" s="167" t="str">
        <f t="shared" si="31"/>
        <v>31989373026 02</v>
      </c>
      <c r="K403" s="5" t="s">
        <v>1172</v>
      </c>
      <c r="L403" s="167" t="str">
        <f t="shared" si="32"/>
        <v>31989373026 02B</v>
      </c>
      <c r="M403" s="5" t="str">
        <f t="shared" si="33"/>
        <v>Slovenský zväz sánkarovaBsánkovanie - bežné transfery</v>
      </c>
      <c r="N403" s="3" t="str">
        <f t="shared" si="34"/>
        <v>31989373aB</v>
      </c>
    </row>
    <row r="404" spans="1:14" x14ac:dyDescent="0.2">
      <c r="A404" s="166" t="s">
        <v>933</v>
      </c>
      <c r="B404" s="204" t="str">
        <f>VLOOKUP(A404,Adr!A:B,2,FALSE)</f>
        <v>Slovenský zväz sánkarov</v>
      </c>
      <c r="C404" s="196" t="s">
        <v>2185</v>
      </c>
      <c r="D404" s="289">
        <v>7500</v>
      </c>
      <c r="E404" s="230">
        <v>0</v>
      </c>
      <c r="F404" s="166" t="s">
        <v>345</v>
      </c>
      <c r="G404" s="169" t="s">
        <v>321</v>
      </c>
      <c r="H404" s="169" t="s">
        <v>1032</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933</v>
      </c>
      <c r="B405" s="204" t="str">
        <f>VLOOKUP(A405,Adr!A:B,2,FALSE)</f>
        <v>Slovenský zväz sánkarov</v>
      </c>
      <c r="C405" s="185" t="s">
        <v>2186</v>
      </c>
      <c r="D405" s="287">
        <v>7500</v>
      </c>
      <c r="E405" s="173">
        <v>0</v>
      </c>
      <c r="F405" s="166" t="s">
        <v>345</v>
      </c>
      <c r="G405" s="169" t="s">
        <v>321</v>
      </c>
      <c r="H405" s="169" t="s">
        <v>1032</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933</v>
      </c>
      <c r="B406" s="204" t="str">
        <f>VLOOKUP(A406,Adr!A:B,2,FALSE)</f>
        <v>Slovenský zväz sánkarov</v>
      </c>
      <c r="C406" s="185" t="s">
        <v>2187</v>
      </c>
      <c r="D406" s="287">
        <v>20000</v>
      </c>
      <c r="E406" s="230">
        <v>0</v>
      </c>
      <c r="F406" s="166" t="s">
        <v>345</v>
      </c>
      <c r="G406" s="169" t="s">
        <v>321</v>
      </c>
      <c r="H406" s="169" t="s">
        <v>1032</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1447</v>
      </c>
      <c r="B407" s="204" t="str">
        <f>VLOOKUP(A407,Adr!A:B,2,FALSE)</f>
        <v>Slovenský zväz športovcov s mentálnym postihnutím</v>
      </c>
      <c r="C407" s="185" t="s">
        <v>1468</v>
      </c>
      <c r="D407" s="287">
        <v>11500</v>
      </c>
      <c r="E407" s="173">
        <v>0</v>
      </c>
      <c r="F407" s="166" t="s">
        <v>343</v>
      </c>
      <c r="G407" s="169" t="s">
        <v>321</v>
      </c>
      <c r="H407" s="169" t="s">
        <v>1032</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942</v>
      </c>
      <c r="B408" s="204" t="str">
        <f>VLOOKUP(A408,Adr!A:B,2,FALSE)</f>
        <v>Slovenský zväz športového ju-jitsu</v>
      </c>
      <c r="C408" s="185" t="s">
        <v>1173</v>
      </c>
      <c r="D408" s="287">
        <v>19239</v>
      </c>
      <c r="E408" s="230">
        <v>0</v>
      </c>
      <c r="F408" s="166" t="s">
        <v>339</v>
      </c>
      <c r="G408" s="169" t="s">
        <v>319</v>
      </c>
      <c r="H408" s="169" t="s">
        <v>1032</v>
      </c>
      <c r="I408" s="192" t="str">
        <f t="shared" si="30"/>
        <v>42219922a</v>
      </c>
      <c r="J408" s="167" t="str">
        <f t="shared" si="31"/>
        <v>42219922026 02</v>
      </c>
      <c r="K408" s="5" t="s">
        <v>1174</v>
      </c>
      <c r="L408" s="167" t="str">
        <f t="shared" si="32"/>
        <v>42219922026 02B</v>
      </c>
      <c r="M408" s="5" t="str">
        <f t="shared" si="33"/>
        <v>Slovenský zväz športového ju-jitsuaBju-jitsu - bežné transfery</v>
      </c>
      <c r="N408" s="3" t="str">
        <f t="shared" si="34"/>
        <v>42219922aB</v>
      </c>
    </row>
    <row r="409" spans="1:14" x14ac:dyDescent="0.2">
      <c r="A409" s="182" t="s">
        <v>951</v>
      </c>
      <c r="B409" s="204" t="str">
        <f>VLOOKUP(A409,Adr!A:B,2,FALSE)</f>
        <v>Slovenský zväz športového rybolovu</v>
      </c>
      <c r="C409" s="185" t="s">
        <v>1175</v>
      </c>
      <c r="D409" s="287">
        <v>88597</v>
      </c>
      <c r="E409" s="173">
        <v>0</v>
      </c>
      <c r="F409" s="166" t="s">
        <v>339</v>
      </c>
      <c r="G409" s="169" t="s">
        <v>319</v>
      </c>
      <c r="H409" s="169" t="s">
        <v>1032</v>
      </c>
      <c r="I409" s="192" t="str">
        <f t="shared" si="30"/>
        <v>51118831a</v>
      </c>
      <c r="J409" s="167" t="str">
        <f t="shared" si="31"/>
        <v>51118831026 02</v>
      </c>
      <c r="K409" s="5" t="s">
        <v>1176</v>
      </c>
      <c r="L409" s="167" t="str">
        <f t="shared" si="32"/>
        <v>51118831026 02B</v>
      </c>
      <c r="M409" s="5" t="str">
        <f t="shared" si="33"/>
        <v>Slovenský zväz športového rybolovuaBšportové rybárstvo - bežné transfery</v>
      </c>
      <c r="N409" s="3" t="str">
        <f t="shared" si="34"/>
        <v>51118831aB</v>
      </c>
    </row>
    <row r="410" spans="1:14" x14ac:dyDescent="0.2">
      <c r="A410" s="198" t="s">
        <v>2009</v>
      </c>
      <c r="B410" s="204" t="str">
        <f>VLOOKUP(A410,Adr!A:B,2,FALSE)</f>
        <v>Slovenský zväz Taekwon-Do ITF</v>
      </c>
      <c r="C410" s="185" t="s">
        <v>352</v>
      </c>
      <c r="D410" s="287">
        <v>68600</v>
      </c>
      <c r="E410" s="230">
        <v>0</v>
      </c>
      <c r="F410" s="166" t="s">
        <v>351</v>
      </c>
      <c r="G410" s="169" t="s">
        <v>321</v>
      </c>
      <c r="H410" s="169" t="s">
        <v>1032</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959</v>
      </c>
      <c r="B411" s="204" t="str">
        <f>VLOOKUP(A411,Adr!A:B,2,FALSE)</f>
        <v>Slovenský zväz tanečných športov</v>
      </c>
      <c r="C411" s="185" t="s">
        <v>1177</v>
      </c>
      <c r="D411" s="287">
        <v>377165</v>
      </c>
      <c r="E411" s="173">
        <v>0</v>
      </c>
      <c r="F411" s="166" t="s">
        <v>339</v>
      </c>
      <c r="G411" s="169" t="s">
        <v>319</v>
      </c>
      <c r="H411" s="169" t="s">
        <v>1032</v>
      </c>
      <c r="I411" s="192" t="str">
        <f t="shared" si="30"/>
        <v>00684767a</v>
      </c>
      <c r="J411" s="167" t="str">
        <f t="shared" si="31"/>
        <v>00684767026 02</v>
      </c>
      <c r="K411" s="5" t="s">
        <v>1178</v>
      </c>
      <c r="L411" s="167" t="str">
        <f t="shared" si="32"/>
        <v>00684767026 02B</v>
      </c>
      <c r="M411" s="5" t="str">
        <f t="shared" si="33"/>
        <v>Slovenský zväz tanečných športovaBtanečný šport - bežné transfery</v>
      </c>
      <c r="N411" s="3" t="str">
        <f t="shared" si="34"/>
        <v>00684767aB</v>
      </c>
    </row>
    <row r="412" spans="1:14" x14ac:dyDescent="0.2">
      <c r="A412" s="198" t="s">
        <v>1453</v>
      </c>
      <c r="B412" s="204" t="str">
        <f>VLOOKUP(A412,Adr!A:B,2,FALSE)</f>
        <v>Slovenský zväz telesne postihnutých športovcov</v>
      </c>
      <c r="C412" s="169" t="s">
        <v>1469</v>
      </c>
      <c r="D412" s="288">
        <v>596620</v>
      </c>
      <c r="E412" s="230">
        <v>0</v>
      </c>
      <c r="F412" s="166" t="s">
        <v>343</v>
      </c>
      <c r="G412" s="169" t="s">
        <v>321</v>
      </c>
      <c r="H412" s="169" t="s">
        <v>1032</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1453</v>
      </c>
      <c r="B413" s="204" t="str">
        <f>VLOOKUP(A413,Adr!A:B,2,FALSE)</f>
        <v>Slovenský zväz telesne postihnutých športovcov</v>
      </c>
      <c r="C413" s="185" t="s">
        <v>1639</v>
      </c>
      <c r="D413" s="287">
        <v>10000</v>
      </c>
      <c r="E413" s="173">
        <v>0</v>
      </c>
      <c r="F413" s="166" t="s">
        <v>345</v>
      </c>
      <c r="G413" s="169" t="s">
        <v>321</v>
      </c>
      <c r="H413" s="169" t="s">
        <v>1032</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1453</v>
      </c>
      <c r="B414" s="204" t="str">
        <f>VLOOKUP(A414,Adr!A:B,2,FALSE)</f>
        <v>Slovenský zväz telesne postihnutých športovcov</v>
      </c>
      <c r="C414" s="197" t="s">
        <v>1640</v>
      </c>
      <c r="D414" s="290">
        <v>10000</v>
      </c>
      <c r="E414" s="230">
        <v>0</v>
      </c>
      <c r="F414" s="166" t="s">
        <v>345</v>
      </c>
      <c r="G414" s="169" t="s">
        <v>321</v>
      </c>
      <c r="H414" s="169" t="s">
        <v>1032</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1453</v>
      </c>
      <c r="B415" s="204" t="str">
        <f>VLOOKUP(A415,Adr!A:B,2,FALSE)</f>
        <v>Slovenský zväz telesne postihnutých športovcov</v>
      </c>
      <c r="C415" s="196" t="s">
        <v>1641</v>
      </c>
      <c r="D415" s="289">
        <v>20000</v>
      </c>
      <c r="E415" s="173">
        <v>0</v>
      </c>
      <c r="F415" s="166" t="s">
        <v>345</v>
      </c>
      <c r="G415" s="169" t="s">
        <v>321</v>
      </c>
      <c r="H415" s="169" t="s">
        <v>1032</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1453</v>
      </c>
      <c r="B416" s="204" t="str">
        <f>VLOOKUP(A416,Adr!A:B,2,FALSE)</f>
        <v>Slovenský zväz telesne postihnutých športovcov</v>
      </c>
      <c r="C416" s="185" t="s">
        <v>1642</v>
      </c>
      <c r="D416" s="287">
        <v>20000</v>
      </c>
      <c r="E416" s="230">
        <v>0</v>
      </c>
      <c r="F416" s="166" t="s">
        <v>345</v>
      </c>
      <c r="G416" s="169" t="s">
        <v>321</v>
      </c>
      <c r="H416" s="169" t="s">
        <v>1032</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1453</v>
      </c>
      <c r="B417" s="204" t="str">
        <f>VLOOKUP(A417,Adr!A:B,2,FALSE)</f>
        <v>Slovenský zväz telesne postihnutých športovcov</v>
      </c>
      <c r="C417" s="196" t="s">
        <v>2188</v>
      </c>
      <c r="D417" s="287">
        <v>10000</v>
      </c>
      <c r="E417" s="173">
        <v>0</v>
      </c>
      <c r="F417" s="166" t="s">
        <v>345</v>
      </c>
      <c r="G417" s="169" t="s">
        <v>321</v>
      </c>
      <c r="H417" s="169" t="s">
        <v>1032</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1453</v>
      </c>
      <c r="B418" s="204" t="str">
        <f>VLOOKUP(A418,Adr!A:B,2,FALSE)</f>
        <v>Slovenský zväz telesne postihnutých športovcov</v>
      </c>
      <c r="C418" s="190" t="s">
        <v>2189</v>
      </c>
      <c r="D418" s="288">
        <v>10000</v>
      </c>
      <c r="E418" s="230">
        <v>0</v>
      </c>
      <c r="F418" s="166" t="s">
        <v>345</v>
      </c>
      <c r="G418" s="169" t="s">
        <v>321</v>
      </c>
      <c r="H418" s="169" t="s">
        <v>1032</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1453</v>
      </c>
      <c r="B419" s="204" t="str">
        <f>VLOOKUP(A419,Adr!A:B,2,FALSE)</f>
        <v>Slovenský zväz telesne postihnutých športovcov</v>
      </c>
      <c r="C419" s="185" t="s">
        <v>2190</v>
      </c>
      <c r="D419" s="287">
        <v>5000</v>
      </c>
      <c r="E419" s="173">
        <v>0</v>
      </c>
      <c r="F419" s="166" t="s">
        <v>345</v>
      </c>
      <c r="G419" s="169" t="s">
        <v>321</v>
      </c>
      <c r="H419" s="169" t="s">
        <v>1032</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1453</v>
      </c>
      <c r="B420" s="204" t="str">
        <f>VLOOKUP(A420,Adr!A:B,2,FALSE)</f>
        <v>Slovenský zväz telesne postihnutých športovcov</v>
      </c>
      <c r="C420" s="196" t="s">
        <v>1643</v>
      </c>
      <c r="D420" s="289">
        <v>30000</v>
      </c>
      <c r="E420" s="230">
        <v>0</v>
      </c>
      <c r="F420" s="166" t="s">
        <v>345</v>
      </c>
      <c r="G420" s="169" t="s">
        <v>321</v>
      </c>
      <c r="H420" s="169" t="s">
        <v>1032</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1453</v>
      </c>
      <c r="B421" s="204" t="str">
        <f>VLOOKUP(A421,Adr!A:B,2,FALSE)</f>
        <v>Slovenský zväz telesne postihnutých športovcov</v>
      </c>
      <c r="C421" s="196" t="s">
        <v>1644</v>
      </c>
      <c r="D421" s="289">
        <v>10000</v>
      </c>
      <c r="E421" s="173">
        <v>0</v>
      </c>
      <c r="F421" s="166" t="s">
        <v>345</v>
      </c>
      <c r="G421" s="169" t="s">
        <v>321</v>
      </c>
      <c r="H421" s="169" t="s">
        <v>1032</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1453</v>
      </c>
      <c r="B422" s="204" t="str">
        <f>VLOOKUP(A422,Adr!A:B,2,FALSE)</f>
        <v>Slovenský zväz telesne postihnutých športovcov</v>
      </c>
      <c r="C422" s="185" t="s">
        <v>1645</v>
      </c>
      <c r="D422" s="287">
        <v>16800</v>
      </c>
      <c r="E422" s="230">
        <v>0</v>
      </c>
      <c r="F422" s="166" t="s">
        <v>345</v>
      </c>
      <c r="G422" s="169" t="s">
        <v>321</v>
      </c>
      <c r="H422" s="169" t="s">
        <v>1032</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1453</v>
      </c>
      <c r="B423" s="204" t="str">
        <f>VLOOKUP(A423,Adr!A:B,2,FALSE)</f>
        <v>Slovenský zväz telesne postihnutých športovcov</v>
      </c>
      <c r="C423" s="185" t="s">
        <v>1646</v>
      </c>
      <c r="D423" s="287">
        <v>20000</v>
      </c>
      <c r="E423" s="173">
        <v>0</v>
      </c>
      <c r="F423" s="166" t="s">
        <v>345</v>
      </c>
      <c r="G423" s="169" t="s">
        <v>321</v>
      </c>
      <c r="H423" s="169" t="s">
        <v>1032</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1453</v>
      </c>
      <c r="B424" s="204" t="str">
        <f>VLOOKUP(A424,Adr!A:B,2,FALSE)</f>
        <v>Slovenský zväz telesne postihnutých športovcov</v>
      </c>
      <c r="C424" s="196" t="s">
        <v>1647</v>
      </c>
      <c r="D424" s="289">
        <v>41200</v>
      </c>
      <c r="E424" s="230">
        <v>0</v>
      </c>
      <c r="F424" s="166" t="s">
        <v>345</v>
      </c>
      <c r="G424" s="169" t="s">
        <v>321</v>
      </c>
      <c r="H424" s="169" t="s">
        <v>1032</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1453</v>
      </c>
      <c r="B425" s="204" t="str">
        <f>VLOOKUP(A425,Adr!A:B,2,FALSE)</f>
        <v>Slovenský zväz telesne postihnutých športovcov</v>
      </c>
      <c r="C425" s="185" t="s">
        <v>1648</v>
      </c>
      <c r="D425" s="287">
        <v>15000</v>
      </c>
      <c r="E425" s="173">
        <v>0</v>
      </c>
      <c r="F425" s="166" t="s">
        <v>345</v>
      </c>
      <c r="G425" s="169" t="s">
        <v>321</v>
      </c>
      <c r="H425" s="169" t="s">
        <v>1032</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1453</v>
      </c>
      <c r="B426" s="204" t="str">
        <f>VLOOKUP(A426,Adr!A:B,2,FALSE)</f>
        <v>Slovenský zväz telesne postihnutých športovcov</v>
      </c>
      <c r="C426" s="185" t="s">
        <v>1649</v>
      </c>
      <c r="D426" s="289">
        <v>10000</v>
      </c>
      <c r="E426" s="230">
        <v>0</v>
      </c>
      <c r="F426" s="166" t="s">
        <v>345</v>
      </c>
      <c r="G426" s="169" t="s">
        <v>321</v>
      </c>
      <c r="H426" s="169" t="s">
        <v>1032</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1453</v>
      </c>
      <c r="B427" s="204" t="str">
        <f>VLOOKUP(A427,Adr!A:B,2,FALSE)</f>
        <v>Slovenský zväz telesne postihnutých športovcov</v>
      </c>
      <c r="C427" s="196" t="s">
        <v>2191</v>
      </c>
      <c r="D427" s="287">
        <v>5000</v>
      </c>
      <c r="E427" s="173">
        <v>0</v>
      </c>
      <c r="F427" s="166" t="s">
        <v>345</v>
      </c>
      <c r="G427" s="169" t="s">
        <v>321</v>
      </c>
      <c r="H427" s="169" t="s">
        <v>1032</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1453</v>
      </c>
      <c r="B428" s="204" t="str">
        <f>VLOOKUP(A428,Adr!A:B,2,FALSE)</f>
        <v>Slovenský zväz telesne postihnutých športovcov</v>
      </c>
      <c r="C428" s="190" t="s">
        <v>1650</v>
      </c>
      <c r="D428" s="288">
        <v>35000</v>
      </c>
      <c r="E428" s="230">
        <v>0</v>
      </c>
      <c r="F428" s="166" t="s">
        <v>345</v>
      </c>
      <c r="G428" s="169" t="s">
        <v>321</v>
      </c>
      <c r="H428" s="169" t="s">
        <v>1032</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1453</v>
      </c>
      <c r="B429" s="204" t="str">
        <f>VLOOKUP(A429,Adr!A:B,2,FALSE)</f>
        <v>Slovenský zväz telesne postihnutých športovcov</v>
      </c>
      <c r="C429" s="185" t="s">
        <v>1651</v>
      </c>
      <c r="D429" s="287">
        <v>10000</v>
      </c>
      <c r="E429" s="173">
        <v>0</v>
      </c>
      <c r="F429" s="166" t="s">
        <v>345</v>
      </c>
      <c r="G429" s="169" t="s">
        <v>321</v>
      </c>
      <c r="H429" s="169" t="s">
        <v>1032</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1453</v>
      </c>
      <c r="B430" s="204" t="str">
        <f>VLOOKUP(A430,Adr!A:B,2,FALSE)</f>
        <v>Slovenský zväz telesne postihnutých športovcov</v>
      </c>
      <c r="C430" s="196" t="s">
        <v>1652</v>
      </c>
      <c r="D430" s="287">
        <v>25000</v>
      </c>
      <c r="E430" s="230">
        <v>0</v>
      </c>
      <c r="F430" s="166" t="s">
        <v>345</v>
      </c>
      <c r="G430" s="169" t="s">
        <v>321</v>
      </c>
      <c r="H430" s="169" t="s">
        <v>1032</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1453</v>
      </c>
      <c r="B431" s="204" t="str">
        <f>VLOOKUP(A431,Adr!A:B,2,FALSE)</f>
        <v>Slovenský zväz telesne postihnutých športovcov</v>
      </c>
      <c r="C431" s="196" t="s">
        <v>1653</v>
      </c>
      <c r="D431" s="288">
        <v>41200</v>
      </c>
      <c r="E431" s="173">
        <v>0</v>
      </c>
      <c r="F431" s="166" t="s">
        <v>345</v>
      </c>
      <c r="G431" s="169" t="s">
        <v>321</v>
      </c>
      <c r="H431" s="169" t="s">
        <v>1032</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1453</v>
      </c>
      <c r="B432" s="204" t="str">
        <f>VLOOKUP(A432,Adr!A:B,2,FALSE)</f>
        <v>Slovenský zväz telesne postihnutých športovcov</v>
      </c>
      <c r="C432" s="196" t="s">
        <v>2192</v>
      </c>
      <c r="D432" s="289">
        <v>5000</v>
      </c>
      <c r="E432" s="230">
        <v>0</v>
      </c>
      <c r="F432" s="166" t="s">
        <v>345</v>
      </c>
      <c r="G432" s="169" t="s">
        <v>321</v>
      </c>
      <c r="H432" s="169" t="s">
        <v>1032</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1453</v>
      </c>
      <c r="B433" s="204" t="str">
        <f>VLOOKUP(A433,Adr!A:B,2,FALSE)</f>
        <v>Slovenský zväz telesne postihnutých športovcov</v>
      </c>
      <c r="C433" s="190" t="s">
        <v>1654</v>
      </c>
      <c r="D433" s="288">
        <v>10000</v>
      </c>
      <c r="E433" s="230">
        <v>0</v>
      </c>
      <c r="F433" s="166" t="s">
        <v>345</v>
      </c>
      <c r="G433" s="169" t="s">
        <v>321</v>
      </c>
      <c r="H433" s="169" t="s">
        <v>1032</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1453</v>
      </c>
      <c r="B434" s="204" t="str">
        <f>VLOOKUP(A434,Adr!A:B,2,FALSE)</f>
        <v>Slovenský zväz telesne postihnutých športovcov</v>
      </c>
      <c r="C434" s="190" t="s">
        <v>1655</v>
      </c>
      <c r="D434" s="288">
        <v>22500</v>
      </c>
      <c r="E434" s="230">
        <v>0</v>
      </c>
      <c r="F434" s="166" t="s">
        <v>345</v>
      </c>
      <c r="G434" s="169" t="s">
        <v>321</v>
      </c>
      <c r="H434" s="169" t="s">
        <v>1032</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1453</v>
      </c>
      <c r="B435" s="204" t="str">
        <f>VLOOKUP(A435,Adr!A:B,2,FALSE)</f>
        <v>Slovenský zväz telesne postihnutých športovcov</v>
      </c>
      <c r="C435" s="196" t="s">
        <v>1656</v>
      </c>
      <c r="D435" s="287">
        <v>10000</v>
      </c>
      <c r="E435" s="173">
        <v>0</v>
      </c>
      <c r="F435" s="166" t="s">
        <v>345</v>
      </c>
      <c r="G435" s="169" t="s">
        <v>321</v>
      </c>
      <c r="H435" s="169" t="s">
        <v>1032</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1453</v>
      </c>
      <c r="B436" s="204" t="str">
        <f>VLOOKUP(A436,Adr!A:B,2,FALSE)</f>
        <v>Slovenský zväz telesne postihnutých športovcov</v>
      </c>
      <c r="C436" s="196" t="s">
        <v>1657</v>
      </c>
      <c r="D436" s="287">
        <v>10000</v>
      </c>
      <c r="E436" s="173">
        <v>0</v>
      </c>
      <c r="F436" s="166" t="s">
        <v>345</v>
      </c>
      <c r="G436" s="169" t="s">
        <v>321</v>
      </c>
      <c r="H436" s="169" t="s">
        <v>1032</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1453</v>
      </c>
      <c r="B437" s="204" t="str">
        <f>VLOOKUP(A437,Adr!A:B,2,FALSE)</f>
        <v>Slovenský zväz telesne postihnutých športovcov</v>
      </c>
      <c r="C437" s="185" t="s">
        <v>2217</v>
      </c>
      <c r="D437" s="287">
        <v>2600</v>
      </c>
      <c r="E437" s="173">
        <v>0</v>
      </c>
      <c r="F437" s="166" t="s">
        <v>362</v>
      </c>
      <c r="G437" s="169" t="s">
        <v>321</v>
      </c>
      <c r="H437" s="169" t="s">
        <v>1032</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965</v>
      </c>
      <c r="B438" s="204" t="str">
        <f>VLOOKUP(A438,Adr!A:B,2,FALSE)</f>
        <v>Slovenský zväz vodného lyžovania a wakeboardingu</v>
      </c>
      <c r="C438" s="185" t="s">
        <v>1179</v>
      </c>
      <c r="D438" s="287">
        <v>37073</v>
      </c>
      <c r="E438" s="230">
        <v>0</v>
      </c>
      <c r="F438" s="166" t="s">
        <v>339</v>
      </c>
      <c r="G438" s="169" t="s">
        <v>319</v>
      </c>
      <c r="H438" s="169" t="s">
        <v>1032</v>
      </c>
      <c r="I438" s="192" t="str">
        <f t="shared" si="30"/>
        <v>30793203a</v>
      </c>
      <c r="J438" s="167" t="str">
        <f t="shared" si="31"/>
        <v>30793203026 02</v>
      </c>
      <c r="K438" s="5" t="s">
        <v>1180</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972</v>
      </c>
      <c r="B439" s="204" t="str">
        <f>VLOOKUP(A439,Adr!A:B,2,FALSE)</f>
        <v>Slovenský zväz vodného motorizmu</v>
      </c>
      <c r="C439" s="185" t="s">
        <v>1181</v>
      </c>
      <c r="D439" s="287">
        <v>19239</v>
      </c>
      <c r="E439" s="173">
        <v>0</v>
      </c>
      <c r="F439" s="166" t="s">
        <v>339</v>
      </c>
      <c r="G439" s="169" t="s">
        <v>319</v>
      </c>
      <c r="H439" s="169" t="s">
        <v>1032</v>
      </c>
      <c r="I439" s="192" t="str">
        <f t="shared" si="30"/>
        <v>00681768a</v>
      </c>
      <c r="J439" s="167" t="str">
        <f t="shared" si="31"/>
        <v>00681768026 02</v>
      </c>
      <c r="K439" s="5" t="s">
        <v>1182</v>
      </c>
      <c r="L439" s="167" t="str">
        <f t="shared" si="32"/>
        <v>00681768026 02B</v>
      </c>
      <c r="M439" s="5" t="str">
        <f t="shared" si="33"/>
        <v>Slovenský zväz vodného motorizmuaBvodný motorizmus - bežné transfery</v>
      </c>
      <c r="N439" s="3" t="str">
        <f t="shared" si="34"/>
        <v>00681768aB</v>
      </c>
    </row>
    <row r="440" spans="1:14" x14ac:dyDescent="0.2">
      <c r="A440" s="202" t="s">
        <v>972</v>
      </c>
      <c r="B440" s="204" t="str">
        <f>VLOOKUP(A440,Adr!A:B,2,FALSE)</f>
        <v>Slovenský zväz vodného motorizmu</v>
      </c>
      <c r="C440" s="185" t="s">
        <v>1658</v>
      </c>
      <c r="D440" s="287">
        <v>20000</v>
      </c>
      <c r="E440" s="173">
        <v>0</v>
      </c>
      <c r="F440" s="166" t="s">
        <v>345</v>
      </c>
      <c r="G440" s="169" t="s">
        <v>321</v>
      </c>
      <c r="H440" s="169" t="s">
        <v>1032</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980</v>
      </c>
      <c r="B441" s="204" t="str">
        <f>VLOOKUP(A441,Adr!A:B,2,FALSE)</f>
        <v>Slovenský zväz vzpierania</v>
      </c>
      <c r="C441" s="185" t="s">
        <v>1183</v>
      </c>
      <c r="D441" s="287">
        <v>280274</v>
      </c>
      <c r="E441" s="230">
        <v>0</v>
      </c>
      <c r="F441" s="166" t="s">
        <v>339</v>
      </c>
      <c r="G441" s="169" t="s">
        <v>319</v>
      </c>
      <c r="H441" s="169" t="s">
        <v>1032</v>
      </c>
      <c r="I441" s="192" t="str">
        <f t="shared" si="30"/>
        <v>31796079a</v>
      </c>
      <c r="J441" s="167" t="str">
        <f t="shared" si="31"/>
        <v>31796079026 02</v>
      </c>
      <c r="K441" s="5" t="s">
        <v>1184</v>
      </c>
      <c r="L441" s="167" t="str">
        <f t="shared" si="32"/>
        <v>31796079026 02B</v>
      </c>
      <c r="M441" s="5" t="str">
        <f t="shared" si="33"/>
        <v>Slovenský zväz vzpieraniaaBvzpieranie - bežné transfery</v>
      </c>
      <c r="N441" s="3" t="str">
        <f t="shared" si="34"/>
        <v>31796079aB</v>
      </c>
    </row>
    <row r="442" spans="1:14" x14ac:dyDescent="0.2">
      <c r="A442" s="198" t="s">
        <v>2019</v>
      </c>
      <c r="B442" s="204" t="str">
        <f>VLOOKUP(A442,Adr!A:B,2,FALSE)</f>
        <v>Sokolská únia Slovenska</v>
      </c>
      <c r="C442" s="169" t="s">
        <v>2231</v>
      </c>
      <c r="D442" s="288">
        <v>17000</v>
      </c>
      <c r="E442" s="173">
        <v>0</v>
      </c>
      <c r="F442" s="166" t="s">
        <v>349</v>
      </c>
      <c r="G442" s="169" t="s">
        <v>317</v>
      </c>
      <c r="H442" s="169" t="s">
        <v>1032</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2726</v>
      </c>
      <c r="B443" s="204" t="str">
        <f>VLOOKUP(A443,Adr!A:B,2,FALSE)</f>
        <v>SPARTAK MYJAVA a. s.</v>
      </c>
      <c r="C443" s="196" t="s">
        <v>350</v>
      </c>
      <c r="D443" s="289">
        <v>10000</v>
      </c>
      <c r="E443" s="230">
        <v>0</v>
      </c>
      <c r="F443" s="166" t="s">
        <v>349</v>
      </c>
      <c r="G443" s="169" t="s">
        <v>317</v>
      </c>
      <c r="H443" s="169" t="s">
        <v>1032</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2746</v>
      </c>
      <c r="B445" s="204" t="str">
        <f>VLOOKUP(A445,Adr!A:B,2,FALSE)</f>
        <v>Spoločenstvo detí a mládeže (SDM) Domino</v>
      </c>
      <c r="C445" s="185" t="s">
        <v>2990</v>
      </c>
      <c r="D445" s="287">
        <v>2000</v>
      </c>
      <c r="E445" s="173">
        <v>0</v>
      </c>
      <c r="F445" s="166" t="s">
        <v>360</v>
      </c>
      <c r="G445" s="169" t="s">
        <v>321</v>
      </c>
      <c r="H445" s="169" t="s">
        <v>1032</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2038</v>
      </c>
      <c r="B447" s="204" t="str">
        <f>VLOOKUP(A447,Adr!A:B,2,FALSE)</f>
        <v>ST Relax</v>
      </c>
      <c r="C447" s="196" t="s">
        <v>2218</v>
      </c>
      <c r="D447" s="289">
        <v>2600</v>
      </c>
      <c r="E447" s="230">
        <v>0</v>
      </c>
      <c r="F447" s="166" t="s">
        <v>362</v>
      </c>
      <c r="G447" s="169" t="s">
        <v>321</v>
      </c>
      <c r="H447" s="169" t="s">
        <v>1032</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2238</v>
      </c>
      <c r="B448" s="204" t="str">
        <f>VLOOKUP(A448,Adr!A:B,2,FALSE)</f>
        <v>ŠK Hargašova Záhorská Bystrica</v>
      </c>
      <c r="C448" s="185" t="s">
        <v>2246</v>
      </c>
      <c r="D448" s="287">
        <v>10000</v>
      </c>
      <c r="E448" s="230">
        <v>0</v>
      </c>
      <c r="F448" s="166" t="s">
        <v>349</v>
      </c>
      <c r="G448" s="169" t="s">
        <v>321</v>
      </c>
      <c r="H448" s="169" t="s">
        <v>1032</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2761</v>
      </c>
      <c r="B449" s="204" t="str">
        <f>VLOOKUP(A449,Adr!A:B,2,FALSE)</f>
        <v>ŠK Hornets Košice – mládež o.z.</v>
      </c>
      <c r="C449" s="185" t="s">
        <v>2990</v>
      </c>
      <c r="D449" s="287">
        <v>5000</v>
      </c>
      <c r="E449" s="230">
        <v>0</v>
      </c>
      <c r="F449" s="166" t="s">
        <v>360</v>
      </c>
      <c r="G449" s="169" t="s">
        <v>321</v>
      </c>
      <c r="H449" s="169" t="s">
        <v>1032</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2768</v>
      </c>
      <c r="B450" s="204" t="str">
        <f>VLOOKUP(A450,Adr!A:B,2,FALSE)</f>
        <v>ŠK JUVENTA Bratislava</v>
      </c>
      <c r="C450" s="169" t="s">
        <v>2990</v>
      </c>
      <c r="D450" s="288">
        <v>5000</v>
      </c>
      <c r="E450" s="173">
        <v>0</v>
      </c>
      <c r="F450" s="166" t="s">
        <v>360</v>
      </c>
      <c r="G450" s="169" t="s">
        <v>321</v>
      </c>
      <c r="H450" s="169" t="s">
        <v>1032</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2775</v>
      </c>
      <c r="B451" s="204" t="str">
        <f>VLOOKUP(A451,Adr!A:B,2,FALSE)</f>
        <v>ŠK JUVENTA Žilina, o. z.</v>
      </c>
      <c r="C451" s="185" t="s">
        <v>2990</v>
      </c>
      <c r="D451" s="287">
        <v>4500</v>
      </c>
      <c r="E451" s="173">
        <v>0</v>
      </c>
      <c r="F451" s="166" t="s">
        <v>360</v>
      </c>
      <c r="G451" s="169" t="s">
        <v>321</v>
      </c>
      <c r="H451" s="169" t="s">
        <v>1032</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2787</v>
      </c>
      <c r="B453" s="204" t="str">
        <f>VLOOKUP(A453,Adr!A:B,2,FALSE)</f>
        <v>Školský športový klub Bernolákova 16 Košice</v>
      </c>
      <c r="C453" s="185" t="s">
        <v>350</v>
      </c>
      <c r="D453" s="287">
        <v>5000</v>
      </c>
      <c r="E453" s="173">
        <v>0</v>
      </c>
      <c r="F453" s="166" t="s">
        <v>349</v>
      </c>
      <c r="G453" s="169" t="s">
        <v>317</v>
      </c>
      <c r="H453" s="169" t="s">
        <v>1032</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1460</v>
      </c>
      <c r="B454" s="204" t="str">
        <f>VLOOKUP(A454,Adr!A:B,2,FALSE)</f>
        <v>Špeciálne olympiády Slovensko</v>
      </c>
      <c r="C454" s="169" t="s">
        <v>1468</v>
      </c>
      <c r="D454" s="288">
        <v>460344</v>
      </c>
      <c r="E454" s="230">
        <v>0</v>
      </c>
      <c r="F454" s="166" t="s">
        <v>343</v>
      </c>
      <c r="G454" s="169" t="s">
        <v>321</v>
      </c>
      <c r="H454" s="169" t="s">
        <v>1032</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2821</v>
      </c>
      <c r="B458" s="204" t="str">
        <f>VLOOKUP(A458,Adr!A:B,2,FALSE)</f>
        <v>Športový klub GrandSport</v>
      </c>
      <c r="C458" s="196" t="s">
        <v>2990</v>
      </c>
      <c r="D458" s="287">
        <v>5000</v>
      </c>
      <c r="E458" s="173">
        <v>0</v>
      </c>
      <c r="F458" s="166" t="s">
        <v>360</v>
      </c>
      <c r="G458" s="169" t="s">
        <v>321</v>
      </c>
      <c r="H458" s="169" t="s">
        <v>1032</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2829</v>
      </c>
      <c r="B459" s="204" t="str">
        <f>VLOOKUP(A459,Adr!A:B,2,FALSE)</f>
        <v>Športový klub HANGAIR o.z.</v>
      </c>
      <c r="C459" s="185" t="s">
        <v>2990</v>
      </c>
      <c r="D459" s="289">
        <v>5000</v>
      </c>
      <c r="E459" s="173">
        <v>0</v>
      </c>
      <c r="F459" s="166" t="s">
        <v>360</v>
      </c>
      <c r="G459" s="169" t="s">
        <v>321</v>
      </c>
      <c r="H459" s="169" t="s">
        <v>1032</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2837</v>
      </c>
      <c r="B460" s="204" t="str">
        <f>VLOOKUP(A460,Adr!A:B,2,FALSE)</f>
        <v>Športový klub Imet squash klub</v>
      </c>
      <c r="C460" s="196" t="s">
        <v>2990</v>
      </c>
      <c r="D460" s="287">
        <v>4800</v>
      </c>
      <c r="E460" s="230">
        <v>0</v>
      </c>
      <c r="F460" s="166" t="s">
        <v>360</v>
      </c>
      <c r="G460" s="169" t="s">
        <v>321</v>
      </c>
      <c r="H460" s="169" t="s">
        <v>1032</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2844</v>
      </c>
      <c r="B461" s="204" t="str">
        <f>VLOOKUP(A461,Adr!A:B,2,FALSE)</f>
        <v>Športový klub obce Tvrdošovce</v>
      </c>
      <c r="C461" s="169" t="s">
        <v>350</v>
      </c>
      <c r="D461" s="288">
        <v>2000</v>
      </c>
      <c r="E461" s="173">
        <v>0</v>
      </c>
      <c r="F461" s="166" t="s">
        <v>349</v>
      </c>
      <c r="G461" s="169" t="s">
        <v>317</v>
      </c>
      <c r="H461" s="169" t="s">
        <v>1032</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2044</v>
      </c>
      <c r="B462" s="204" t="str">
        <f>VLOOKUP(A462,Adr!A:B,2,FALSE)</f>
        <v>Športový klub polície - ILYO Taekwondo Košice</v>
      </c>
      <c r="C462" s="185" t="s">
        <v>2990</v>
      </c>
      <c r="D462" s="287">
        <v>5000</v>
      </c>
      <c r="E462" s="230">
        <v>0</v>
      </c>
      <c r="F462" s="166" t="s">
        <v>360</v>
      </c>
      <c r="G462" s="169" t="s">
        <v>321</v>
      </c>
      <c r="H462" s="169" t="s">
        <v>1032</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2044</v>
      </c>
      <c r="B463" s="204" t="str">
        <f>VLOOKUP(A463,Adr!A:B,2,FALSE)</f>
        <v>Športový klub polície - ILYO Taekwondo Košice</v>
      </c>
      <c r="C463" s="185" t="s">
        <v>2219</v>
      </c>
      <c r="D463" s="289">
        <v>7000</v>
      </c>
      <c r="E463" s="173">
        <v>0</v>
      </c>
      <c r="F463" s="166" t="s">
        <v>362</v>
      </c>
      <c r="G463" s="169" t="s">
        <v>321</v>
      </c>
      <c r="H463" s="169" t="s">
        <v>1032</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2853</v>
      </c>
      <c r="B464" s="204" t="str">
        <f>VLOOKUP(A464,Adr!A:B,2,FALSE)</f>
        <v>Športový klub Real team Trenčín, o.z.</v>
      </c>
      <c r="C464" s="169" t="s">
        <v>2990</v>
      </c>
      <c r="D464" s="288">
        <v>4800</v>
      </c>
      <c r="E464" s="173">
        <v>0</v>
      </c>
      <c r="F464" s="166" t="s">
        <v>360</v>
      </c>
      <c r="G464" s="169" t="s">
        <v>321</v>
      </c>
      <c r="H464" s="169" t="s">
        <v>1032</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2051</v>
      </c>
      <c r="B466" s="204" t="str">
        <f>VLOOKUP(A466,Adr!A:B,2,FALSE)</f>
        <v>Športový klub ZEMPLÍN Michalovce - oddiel Judo, o.z.</v>
      </c>
      <c r="C466" s="185" t="s">
        <v>2990</v>
      </c>
      <c r="D466" s="287">
        <v>5000</v>
      </c>
      <c r="E466" s="230">
        <v>0</v>
      </c>
      <c r="F466" s="166" t="s">
        <v>360</v>
      </c>
      <c r="G466" s="169" t="s">
        <v>321</v>
      </c>
      <c r="H466" s="169" t="s">
        <v>1032</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2051</v>
      </c>
      <c r="B467" s="204" t="str">
        <f>VLOOKUP(A467,Adr!A:B,2,FALSE)</f>
        <v>Športový klub ZEMPLÍN Michalovce - oddiel Judo, o.z.</v>
      </c>
      <c r="C467" s="196" t="s">
        <v>2220</v>
      </c>
      <c r="D467" s="289">
        <v>4500</v>
      </c>
      <c r="E467" s="230">
        <v>0</v>
      </c>
      <c r="F467" s="166" t="s">
        <v>362</v>
      </c>
      <c r="G467" s="169" t="s">
        <v>321</v>
      </c>
      <c r="H467" s="169" t="s">
        <v>1032</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2058</v>
      </c>
      <c r="B470" s="204" t="str">
        <f>VLOOKUP(A470,Adr!A:B,2,FALSE)</f>
        <v>TANEČNÉ CENTRUM CHARIZMA</v>
      </c>
      <c r="C470" s="185" t="s">
        <v>2221</v>
      </c>
      <c r="D470" s="287">
        <v>4500</v>
      </c>
      <c r="E470" s="173">
        <v>0</v>
      </c>
      <c r="F470" s="166" t="s">
        <v>362</v>
      </c>
      <c r="G470" s="169" t="s">
        <v>321</v>
      </c>
      <c r="H470" s="169" t="s">
        <v>1032</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 x14ac:dyDescent="0.2">
      <c r="A471" s="202" t="s">
        <v>2067</v>
      </c>
      <c r="B471" s="204" t="str">
        <f>VLOOKUP(A471,Adr!A:B,2,FALSE)</f>
        <v>TANEČNO ŠPORTOVÝ KLUB M+M BRATISLAVA pri ZŠ Ostredková</v>
      </c>
      <c r="C471" s="190" t="s">
        <v>2222</v>
      </c>
      <c r="D471" s="288">
        <v>4500</v>
      </c>
      <c r="E471" s="230">
        <v>0</v>
      </c>
      <c r="F471" s="166" t="s">
        <v>362</v>
      </c>
      <c r="G471" s="169" t="s">
        <v>321</v>
      </c>
      <c r="H471" s="169" t="s">
        <v>1032</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2884</v>
      </c>
      <c r="B472" s="204" t="str">
        <f>VLOOKUP(A472,Adr!A:B,2,FALSE)</f>
        <v>Tanečný klub Jessy Vavrišovo</v>
      </c>
      <c r="C472" s="169" t="s">
        <v>2990</v>
      </c>
      <c r="D472" s="288">
        <v>3600</v>
      </c>
      <c r="E472" s="173">
        <v>0</v>
      </c>
      <c r="F472" s="166" t="s">
        <v>360</v>
      </c>
      <c r="G472" s="169" t="s">
        <v>321</v>
      </c>
      <c r="H472" s="169" t="s">
        <v>1032</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2893</v>
      </c>
      <c r="B473" s="204" t="str">
        <f>VLOOKUP(A473,Adr!A:B,2,FALSE)</f>
        <v>Tanečný klub JUMPING</v>
      </c>
      <c r="C473" s="185" t="s">
        <v>2990</v>
      </c>
      <c r="D473" s="287">
        <v>5000</v>
      </c>
      <c r="E473" s="173">
        <v>0</v>
      </c>
      <c r="F473" s="166" t="s">
        <v>360</v>
      </c>
      <c r="G473" s="169" t="s">
        <v>321</v>
      </c>
      <c r="H473" s="169" t="s">
        <v>1032</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2902</v>
      </c>
      <c r="B474" s="204" t="str">
        <f>VLOOKUP(A474,Adr!A:B,2,FALSE)</f>
        <v>Telovýchovná jednota - Športové kluby Krupina</v>
      </c>
      <c r="C474" s="196" t="s">
        <v>2990</v>
      </c>
      <c r="D474" s="289">
        <v>4180</v>
      </c>
      <c r="E474" s="230">
        <v>0</v>
      </c>
      <c r="F474" s="166" t="s">
        <v>360</v>
      </c>
      <c r="G474" s="169" t="s">
        <v>321</v>
      </c>
      <c r="H474" s="169" t="s">
        <v>1032</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2074</v>
      </c>
      <c r="B475" s="204" t="str">
        <f>VLOOKUP(A475,Adr!A:B,2,FALSE)</f>
        <v>Telovýchovná jednota DRUŽBA PIEŠŤANY</v>
      </c>
      <c r="C475" s="185" t="s">
        <v>2223</v>
      </c>
      <c r="D475" s="287">
        <v>10000</v>
      </c>
      <c r="E475" s="173">
        <v>0</v>
      </c>
      <c r="F475" s="166" t="s">
        <v>362</v>
      </c>
      <c r="G475" s="169" t="s">
        <v>321</v>
      </c>
      <c r="H475" s="169" t="s">
        <v>1032</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2082</v>
      </c>
      <c r="B477" s="204" t="str">
        <f>VLOOKUP(A477,Adr!A:B,2,FALSE)</f>
        <v>Telovýchovná jednota Nižná</v>
      </c>
      <c r="C477" s="196" t="s">
        <v>2224</v>
      </c>
      <c r="D477" s="289">
        <v>8000</v>
      </c>
      <c r="E477" s="230">
        <v>0</v>
      </c>
      <c r="F477" s="166" t="s">
        <v>362</v>
      </c>
      <c r="G477" s="169" t="s">
        <v>321</v>
      </c>
      <c r="H477" s="169" t="s">
        <v>1032</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2092</v>
      </c>
      <c r="B478" s="204" t="str">
        <f>VLOOKUP(A478,Adr!A:B,2,FALSE)</f>
        <v>Telovýchovná jednota Nohejbalový klub Zalužice</v>
      </c>
      <c r="C478" s="196" t="s">
        <v>2225</v>
      </c>
      <c r="D478" s="288">
        <v>3105</v>
      </c>
      <c r="E478" s="173">
        <v>0</v>
      </c>
      <c r="F478" s="166" t="s">
        <v>362</v>
      </c>
      <c r="G478" s="169" t="s">
        <v>321</v>
      </c>
      <c r="H478" s="169" t="s">
        <v>1032</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2101</v>
      </c>
      <c r="B479" s="204" t="str">
        <f>VLOOKUP(A479,Adr!A:B,2,FALSE)</f>
        <v>Telovýchovná jednota Roháče Zuberec</v>
      </c>
      <c r="C479" s="196" t="s">
        <v>2226</v>
      </c>
      <c r="D479" s="289">
        <v>2600</v>
      </c>
      <c r="E479" s="230">
        <v>0</v>
      </c>
      <c r="F479" s="166" t="s">
        <v>362</v>
      </c>
      <c r="G479" s="169" t="s">
        <v>321</v>
      </c>
      <c r="H479" s="169" t="s">
        <v>1032</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2926</v>
      </c>
      <c r="B481" s="204" t="str">
        <f>VLOOKUP(A481,Adr!A:B,2,FALSE)</f>
        <v>Telovýchovná jednota Sokol Ilava</v>
      </c>
      <c r="C481" s="169" t="s">
        <v>2990</v>
      </c>
      <c r="D481" s="288">
        <v>4985</v>
      </c>
      <c r="E481" s="173">
        <v>0</v>
      </c>
      <c r="F481" s="166" t="s">
        <v>360</v>
      </c>
      <c r="G481" s="169" t="s">
        <v>321</v>
      </c>
      <c r="H481" s="169" t="s">
        <v>1032</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2111</v>
      </c>
      <c r="B482" s="204" t="str">
        <f>VLOOKUP(A482,Adr!A:B,2,FALSE)</f>
        <v>Telovýchovná jednota Športový klub Podbiel</v>
      </c>
      <c r="C482" s="197" t="s">
        <v>2227</v>
      </c>
      <c r="D482" s="290">
        <v>7000</v>
      </c>
      <c r="E482" s="173">
        <v>0</v>
      </c>
      <c r="F482" s="166" t="s">
        <v>362</v>
      </c>
      <c r="G482" s="169" t="s">
        <v>321</v>
      </c>
      <c r="H482" s="169" t="s">
        <v>1032</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2118</v>
      </c>
      <c r="B483" s="204" t="str">
        <f>VLOOKUP(A483,Adr!A:B,2,FALSE)</f>
        <v>Telovýchovná jednota Štart, sekcia nevidiacich a slabozrakých športovcov Slovenska 054 01 Levoča</v>
      </c>
      <c r="C483" s="185" t="s">
        <v>2228</v>
      </c>
      <c r="D483" s="287">
        <v>2600</v>
      </c>
      <c r="E483" s="230">
        <v>0</v>
      </c>
      <c r="F483" s="166" t="s">
        <v>362</v>
      </c>
      <c r="G483" s="169" t="s">
        <v>321</v>
      </c>
      <c r="H483" s="169" t="s">
        <v>1032</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2940</v>
      </c>
      <c r="B484" s="204" t="str">
        <f>VLOOKUP(A484,Adr!A:B,2,FALSE)</f>
        <v>Tenisový klub Hriňová</v>
      </c>
      <c r="C484" s="169" t="s">
        <v>2990</v>
      </c>
      <c r="D484" s="288">
        <v>2520</v>
      </c>
      <c r="E484" s="173">
        <v>0</v>
      </c>
      <c r="F484" s="166" t="s">
        <v>360</v>
      </c>
      <c r="G484" s="169" t="s">
        <v>321</v>
      </c>
      <c r="H484" s="169" t="s">
        <v>1032</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986</v>
      </c>
      <c r="B485" s="204" t="str">
        <f>VLOOKUP(A485,Adr!A:B,2,FALSE)</f>
        <v>Teqballová federácia Slovensko</v>
      </c>
      <c r="C485" s="185" t="s">
        <v>1185</v>
      </c>
      <c r="D485" s="287">
        <v>3239</v>
      </c>
      <c r="E485" s="173">
        <v>0</v>
      </c>
      <c r="F485" s="166" t="s">
        <v>339</v>
      </c>
      <c r="G485" s="169" t="s">
        <v>319</v>
      </c>
      <c r="H485" s="169" t="s">
        <v>1032</v>
      </c>
      <c r="I485" s="192" t="str">
        <f t="shared" si="35"/>
        <v>53007344a</v>
      </c>
      <c r="J485" s="167" t="str">
        <f t="shared" si="36"/>
        <v>53007344026 02</v>
      </c>
      <c r="K485" s="5" t="s">
        <v>1186</v>
      </c>
      <c r="L485" s="167" t="str">
        <f t="shared" si="37"/>
        <v>53007344026 02B</v>
      </c>
      <c r="M485" s="5" t="str">
        <f t="shared" si="38"/>
        <v>Teqballová federácia SlovenskoaBteqball - bežné transfery</v>
      </c>
      <c r="N485" s="3" t="str">
        <f t="shared" si="39"/>
        <v>53007344aB</v>
      </c>
    </row>
    <row r="486" spans="1:14" x14ac:dyDescent="0.2">
      <c r="A486" s="202" t="s">
        <v>2128</v>
      </c>
      <c r="B486" s="204" t="str">
        <f>VLOOKUP(A486,Adr!A:B,2,FALSE)</f>
        <v>Trinity Triathlon Team</v>
      </c>
      <c r="C486" s="196" t="s">
        <v>2229</v>
      </c>
      <c r="D486" s="289">
        <v>4050</v>
      </c>
      <c r="E486" s="173">
        <v>0</v>
      </c>
      <c r="F486" s="166" t="s">
        <v>362</v>
      </c>
      <c r="G486" s="169" t="s">
        <v>321</v>
      </c>
      <c r="H486" s="169" t="s">
        <v>1032</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2134</v>
      </c>
      <c r="B487" s="204" t="str">
        <f>VLOOKUP(A487,Adr!A:B,2,FALSE)</f>
        <v>University Spartacus</v>
      </c>
      <c r="C487" s="185" t="s">
        <v>2158</v>
      </c>
      <c r="D487" s="289">
        <v>25000</v>
      </c>
      <c r="E487" s="173">
        <v>0</v>
      </c>
      <c r="F487" s="166" t="s">
        <v>349</v>
      </c>
      <c r="G487" s="169" t="s">
        <v>321</v>
      </c>
      <c r="H487" s="169" t="s">
        <v>1032</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2950</v>
      </c>
      <c r="B488" s="204" t="str">
        <f>VLOOKUP(A488,Adr!A:B,2,FALSE)</f>
        <v>Volejbalový klub Rachmaninka Liptovský Mikuláš</v>
      </c>
      <c r="C488" s="196" t="s">
        <v>2990</v>
      </c>
      <c r="D488" s="289">
        <v>2211.3000000000002</v>
      </c>
      <c r="E488" s="230">
        <v>0</v>
      </c>
      <c r="F488" s="166" t="s">
        <v>360</v>
      </c>
      <c r="G488" s="169" t="s">
        <v>321</v>
      </c>
      <c r="H488" s="169" t="s">
        <v>1032</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2959</v>
      </c>
      <c r="B489" s="204" t="str">
        <f>VLOOKUP(A489,Adr!A:B,2,FALSE)</f>
        <v>Volejbalový klub Slávia UK Bratislava, o.z.</v>
      </c>
      <c r="C489" s="185" t="s">
        <v>2990</v>
      </c>
      <c r="D489" s="287">
        <v>4800</v>
      </c>
      <c r="E489" s="230">
        <v>0</v>
      </c>
      <c r="F489" s="166" t="s">
        <v>360</v>
      </c>
      <c r="G489" s="169" t="s">
        <v>321</v>
      </c>
      <c r="H489" s="169" t="s">
        <v>1032</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2966</v>
      </c>
      <c r="B490" s="204" t="str">
        <f>VLOOKUP(A490,Adr!A:B,2,FALSE)</f>
        <v>Volejbalový oddiel Hit Trnava</v>
      </c>
      <c r="C490" s="169" t="s">
        <v>2990</v>
      </c>
      <c r="D490" s="288">
        <v>4900</v>
      </c>
      <c r="E490" s="230">
        <v>0</v>
      </c>
      <c r="F490" s="166" t="s">
        <v>360</v>
      </c>
      <c r="G490" s="169" t="s">
        <v>321</v>
      </c>
      <c r="H490" s="169" t="s">
        <v>1032</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 x14ac:dyDescent="0.2">
      <c r="A491" s="198" t="s">
        <v>2140</v>
      </c>
      <c r="B491" s="204" t="str">
        <f>VLOOKUP(A491,Adr!A:B,2,FALSE)</f>
        <v>Zápasnícky klub Baník Prievidza, o. z.</v>
      </c>
      <c r="C491" s="196" t="s">
        <v>2230</v>
      </c>
      <c r="D491" s="287">
        <v>4450.5</v>
      </c>
      <c r="E491" s="230">
        <v>0</v>
      </c>
      <c r="F491" s="166" t="s">
        <v>362</v>
      </c>
      <c r="G491" s="169" t="s">
        <v>321</v>
      </c>
      <c r="H491" s="169" t="s">
        <v>1032</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2973</v>
      </c>
      <c r="B492" s="204" t="str">
        <f>VLOOKUP(A492,Adr!A:B,2,FALSE)</f>
        <v>Zápasnícky klub Dunajská Streda, o.z.</v>
      </c>
      <c r="C492" s="185" t="s">
        <v>2990</v>
      </c>
      <c r="D492" s="287">
        <v>4300</v>
      </c>
      <c r="E492" s="173">
        <v>0</v>
      </c>
      <c r="F492" s="166" t="s">
        <v>360</v>
      </c>
      <c r="G492" s="169" t="s">
        <v>321</v>
      </c>
      <c r="H492" s="169" t="s">
        <v>1032</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993</v>
      </c>
      <c r="B493" s="204" t="str">
        <f>VLOOKUP(A493,Adr!A:B,2,FALSE)</f>
        <v>Združenie šípkarských organizácií</v>
      </c>
      <c r="C493" s="185" t="s">
        <v>1187</v>
      </c>
      <c r="D493" s="287">
        <v>47188</v>
      </c>
      <c r="E493" s="230">
        <v>0</v>
      </c>
      <c r="F493" s="166" t="s">
        <v>339</v>
      </c>
      <c r="G493" s="169" t="s">
        <v>319</v>
      </c>
      <c r="H493" s="169" t="s">
        <v>1032</v>
      </c>
      <c r="I493" s="192" t="str">
        <f t="shared" si="35"/>
        <v>35538015a</v>
      </c>
      <c r="J493" s="167" t="str">
        <f t="shared" si="36"/>
        <v>35538015026 02</v>
      </c>
      <c r="K493" s="5" t="s">
        <v>1188</v>
      </c>
      <c r="L493" s="167" t="str">
        <f t="shared" si="37"/>
        <v>35538015026 02B</v>
      </c>
      <c r="M493" s="5" t="str">
        <f t="shared" si="38"/>
        <v>Združenie šípkarských organizáciíaBšípky - bežné transfery</v>
      </c>
      <c r="N493" s="3" t="str">
        <f t="shared" si="39"/>
        <v>35538015aB</v>
      </c>
    </row>
    <row r="494" spans="1:14" x14ac:dyDescent="0.2">
      <c r="A494" s="166" t="s">
        <v>999</v>
      </c>
      <c r="B494" s="204" t="str">
        <f>VLOOKUP(A494,Adr!A:B,2,FALSE)</f>
        <v>Zväz potápačov Slovenska</v>
      </c>
      <c r="C494" s="196" t="s">
        <v>1189</v>
      </c>
      <c r="D494" s="287">
        <v>58881</v>
      </c>
      <c r="E494" s="173">
        <v>0</v>
      </c>
      <c r="F494" s="166" t="s">
        <v>339</v>
      </c>
      <c r="G494" s="169" t="s">
        <v>319</v>
      </c>
      <c r="H494" s="169" t="s">
        <v>1032</v>
      </c>
      <c r="I494" s="192" t="str">
        <f t="shared" si="35"/>
        <v>00585319a</v>
      </c>
      <c r="J494" s="167" t="str">
        <f t="shared" si="36"/>
        <v>00585319026 02</v>
      </c>
      <c r="K494" s="5" t="s">
        <v>1190</v>
      </c>
      <c r="L494" s="167" t="str">
        <f t="shared" si="37"/>
        <v>00585319026 02B</v>
      </c>
      <c r="M494" s="5" t="str">
        <f t="shared" si="38"/>
        <v>Zväz potápačov SlovenskaaBpotápačské športy - bežné transfery</v>
      </c>
      <c r="N494" s="3" t="str">
        <f t="shared" si="39"/>
        <v>00585319aB</v>
      </c>
    </row>
    <row r="495" spans="1:14" x14ac:dyDescent="0.2">
      <c r="A495" s="202" t="s">
        <v>999</v>
      </c>
      <c r="B495" s="204" t="str">
        <f>VLOOKUP(A495,Adr!A:B,2,FALSE)</f>
        <v>Zväz potápačov Slovenska</v>
      </c>
      <c r="C495" s="197" t="s">
        <v>1659</v>
      </c>
      <c r="D495" s="290">
        <v>35000</v>
      </c>
      <c r="E495" s="230">
        <v>0</v>
      </c>
      <c r="F495" s="166" t="s">
        <v>345</v>
      </c>
      <c r="G495" s="169" t="s">
        <v>321</v>
      </c>
      <c r="H495" s="169" t="s">
        <v>1032</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1006</v>
      </c>
      <c r="B496" s="204" t="str">
        <f>VLOOKUP(A496,Adr!A:B,2,FALSE)</f>
        <v>Zväz slovenského kolieskového korčuľovania</v>
      </c>
      <c r="C496" s="196" t="s">
        <v>1191</v>
      </c>
      <c r="D496" s="289">
        <v>132661</v>
      </c>
      <c r="E496" s="230">
        <v>0</v>
      </c>
      <c r="F496" s="166" t="s">
        <v>339</v>
      </c>
      <c r="G496" s="169" t="s">
        <v>319</v>
      </c>
      <c r="H496" s="169" t="s">
        <v>1032</v>
      </c>
      <c r="I496" s="192" t="str">
        <f t="shared" si="35"/>
        <v>42132690a</v>
      </c>
      <c r="J496" s="167" t="str">
        <f t="shared" si="36"/>
        <v>42132690026 02</v>
      </c>
      <c r="K496" s="5" t="s">
        <v>1192</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1006</v>
      </c>
      <c r="B497" s="204" t="str">
        <f>VLOOKUP(A497,Adr!A:B,2,FALSE)</f>
        <v>Zväz slovenského kolieskového korčuľovania</v>
      </c>
      <c r="C497" s="196" t="s">
        <v>1660</v>
      </c>
      <c r="D497" s="289">
        <v>50000</v>
      </c>
      <c r="E497" s="173">
        <v>0</v>
      </c>
      <c r="F497" s="166" t="s">
        <v>345</v>
      </c>
      <c r="G497" s="169" t="s">
        <v>321</v>
      </c>
      <c r="H497" s="169" t="s">
        <v>1032</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1013</v>
      </c>
      <c r="B498" s="204" t="str">
        <f>VLOOKUP(A498,Adr!A:B,2,FALSE)</f>
        <v>Zväz slovenského lyžovania</v>
      </c>
      <c r="C498" s="185" t="s">
        <v>1193</v>
      </c>
      <c r="D498" s="287">
        <v>1147284</v>
      </c>
      <c r="E498" s="173">
        <v>0</v>
      </c>
      <c r="F498" s="166" t="s">
        <v>339</v>
      </c>
      <c r="G498" s="169" t="s">
        <v>319</v>
      </c>
      <c r="H498" s="169" t="s">
        <v>1032</v>
      </c>
      <c r="I498" s="192" t="str">
        <f t="shared" si="35"/>
        <v>50671669a</v>
      </c>
      <c r="J498" s="167" t="str">
        <f t="shared" si="36"/>
        <v>50671669026 02</v>
      </c>
      <c r="K498" s="5" t="s">
        <v>1194</v>
      </c>
      <c r="L498" s="167" t="str">
        <f t="shared" si="37"/>
        <v>50671669026 02B</v>
      </c>
      <c r="M498" s="5" t="str">
        <f t="shared" si="38"/>
        <v>Zväz slovenského lyžovaniaaBlyžovanie - bežné transfery</v>
      </c>
      <c r="N498" s="3" t="str">
        <f t="shared" si="39"/>
        <v>50671669aB</v>
      </c>
    </row>
    <row r="499" spans="1:14" x14ac:dyDescent="0.2">
      <c r="A499" s="198" t="s">
        <v>1013</v>
      </c>
      <c r="B499" s="204" t="str">
        <f>VLOOKUP(A499,Adr!A:B,2,FALSE)</f>
        <v>Zväz slovenského lyžovania</v>
      </c>
      <c r="C499" s="185" t="s">
        <v>1479</v>
      </c>
      <c r="D499" s="287">
        <v>158846</v>
      </c>
      <c r="E499" s="230">
        <v>0</v>
      </c>
      <c r="F499" s="166" t="s">
        <v>343</v>
      </c>
      <c r="G499" s="169" t="s">
        <v>321</v>
      </c>
      <c r="H499" s="169" t="s">
        <v>1032</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1013</v>
      </c>
      <c r="B500" s="204" t="str">
        <f>VLOOKUP(A500,Adr!A:B,2,FALSE)</f>
        <v>Zväz slovenského lyžovania</v>
      </c>
      <c r="C500" s="185" t="s">
        <v>1661</v>
      </c>
      <c r="D500" s="287">
        <v>45000</v>
      </c>
      <c r="E500" s="173">
        <v>0</v>
      </c>
      <c r="F500" s="166" t="s">
        <v>345</v>
      </c>
      <c r="G500" s="169" t="s">
        <v>321</v>
      </c>
      <c r="H500" s="169" t="s">
        <v>1032</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1013</v>
      </c>
      <c r="B501" s="204" t="str">
        <f>VLOOKUP(A501,Adr!A:B,2,FALSE)</f>
        <v>Zväz slovenského lyžovania</v>
      </c>
      <c r="C501" s="196" t="s">
        <v>1662</v>
      </c>
      <c r="D501" s="289">
        <v>20000</v>
      </c>
      <c r="E501" s="230">
        <v>0</v>
      </c>
      <c r="F501" s="166" t="s">
        <v>345</v>
      </c>
      <c r="G501" s="169" t="s">
        <v>321</v>
      </c>
      <c r="H501" s="169" t="s">
        <v>1032</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1013</v>
      </c>
      <c r="B502" s="204" t="str">
        <f>VLOOKUP(A502,Adr!A:B,2,FALSE)</f>
        <v>Zväz slovenského lyžovania</v>
      </c>
      <c r="C502" s="196" t="s">
        <v>1666</v>
      </c>
      <c r="D502" s="289">
        <v>10000</v>
      </c>
      <c r="E502" s="173">
        <v>0</v>
      </c>
      <c r="F502" s="166" t="s">
        <v>345</v>
      </c>
      <c r="G502" s="169" t="s">
        <v>321</v>
      </c>
      <c r="H502" s="169" t="s">
        <v>1032</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1013</v>
      </c>
      <c r="B503" s="204" t="str">
        <f>VLOOKUP(A503,Adr!A:B,2,FALSE)</f>
        <v>Zväz slovenského lyžovania</v>
      </c>
      <c r="C503" s="185" t="s">
        <v>1663</v>
      </c>
      <c r="D503" s="287">
        <v>75000</v>
      </c>
      <c r="E503" s="230">
        <v>0</v>
      </c>
      <c r="F503" s="166" t="s">
        <v>345</v>
      </c>
      <c r="G503" s="169" t="s">
        <v>321</v>
      </c>
      <c r="H503" s="169" t="s">
        <v>1032</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1013</v>
      </c>
      <c r="B504" s="204" t="str">
        <f>VLOOKUP(A504,Adr!A:B,2,FALSE)</f>
        <v>Zväz slovenského lyžovania</v>
      </c>
      <c r="C504" s="169" t="s">
        <v>1664</v>
      </c>
      <c r="D504" s="288">
        <v>10000</v>
      </c>
      <c r="E504" s="173">
        <v>0</v>
      </c>
      <c r="F504" s="166" t="s">
        <v>345</v>
      </c>
      <c r="G504" s="169" t="s">
        <v>321</v>
      </c>
      <c r="H504" s="169" t="s">
        <v>1032</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1013</v>
      </c>
      <c r="B505" s="204" t="str">
        <f>VLOOKUP(A505,Adr!A:B,2,FALSE)</f>
        <v>Zväz slovenského lyžovania</v>
      </c>
      <c r="C505" s="196" t="s">
        <v>1665</v>
      </c>
      <c r="D505" s="289">
        <v>70000</v>
      </c>
      <c r="E505" s="230">
        <v>0</v>
      </c>
      <c r="F505" s="166" t="s">
        <v>345</v>
      </c>
      <c r="G505" s="169" t="s">
        <v>321</v>
      </c>
      <c r="H505" s="169" t="s">
        <v>1032</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2150</v>
      </c>
      <c r="B506" s="204" t="str">
        <f>VLOOKUP(A506,Adr!A:B,2,FALSE)</f>
        <v>ZVÄZ ŠPORTOVEJ KYNOLÓGIE SR</v>
      </c>
      <c r="C506" s="169" t="s">
        <v>2235</v>
      </c>
      <c r="D506" s="288">
        <v>15000</v>
      </c>
      <c r="E506" s="173">
        <v>0</v>
      </c>
      <c r="F506" s="166" t="s">
        <v>349</v>
      </c>
      <c r="G506" s="169" t="s">
        <v>321</v>
      </c>
      <c r="H506" s="169" t="s">
        <v>1032</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08984375" customWidth="1"/>
    <col min="2" max="2" width="2.089843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08984375" bestFit="1" customWidth="1"/>
  </cols>
  <sheetData>
    <row r="1" spans="1:14" s="1" customFormat="1" ht="13" x14ac:dyDescent="0.3">
      <c r="A1" s="2" t="s">
        <v>1028</v>
      </c>
      <c r="B1" s="2"/>
      <c r="C1" s="2" t="s">
        <v>336</v>
      </c>
      <c r="D1" s="2" t="s">
        <v>1195</v>
      </c>
      <c r="E1" s="2" t="s">
        <v>1196</v>
      </c>
      <c r="F1" s="2" t="s">
        <v>315</v>
      </c>
      <c r="G1" s="2" t="s">
        <v>1197</v>
      </c>
      <c r="H1" s="2"/>
      <c r="I1" s="2" t="s">
        <v>315</v>
      </c>
      <c r="J1" s="2" t="s">
        <v>1198</v>
      </c>
      <c r="K1" s="2"/>
      <c r="L1" s="2"/>
      <c r="M1" s="2"/>
      <c r="N1" s="2"/>
    </row>
    <row r="2" spans="1:14" ht="13.25" x14ac:dyDescent="0.25">
      <c r="A2" t="s">
        <v>1199</v>
      </c>
      <c r="C2" t="s">
        <v>339</v>
      </c>
      <c r="D2" t="s">
        <v>1200</v>
      </c>
      <c r="E2">
        <v>1</v>
      </c>
      <c r="F2" t="s">
        <v>319</v>
      </c>
      <c r="G2" t="s">
        <v>1201</v>
      </c>
      <c r="I2" t="s">
        <v>317</v>
      </c>
      <c r="J2" t="s">
        <v>1202</v>
      </c>
    </row>
    <row r="3" spans="1:14" ht="13.25" x14ac:dyDescent="0.25">
      <c r="A3" t="s">
        <v>1034</v>
      </c>
      <c r="C3" t="s">
        <v>341</v>
      </c>
      <c r="D3" t="s">
        <v>1203</v>
      </c>
      <c r="E3">
        <v>1</v>
      </c>
      <c r="F3" t="s">
        <v>319</v>
      </c>
      <c r="G3" t="s">
        <v>1201</v>
      </c>
      <c r="I3" t="s">
        <v>319</v>
      </c>
      <c r="J3" t="s">
        <v>320</v>
      </c>
    </row>
    <row r="4" spans="1:14" ht="13.25" x14ac:dyDescent="0.25">
      <c r="A4" t="s">
        <v>1099</v>
      </c>
      <c r="C4" t="s">
        <v>343</v>
      </c>
      <c r="D4" t="s">
        <v>1204</v>
      </c>
      <c r="E4">
        <v>1</v>
      </c>
      <c r="F4" t="s">
        <v>319</v>
      </c>
      <c r="G4" t="s">
        <v>1201</v>
      </c>
      <c r="I4" t="s">
        <v>321</v>
      </c>
      <c r="J4" t="s">
        <v>322</v>
      </c>
    </row>
    <row r="5" spans="1:14" ht="13.25" x14ac:dyDescent="0.25">
      <c r="A5" t="s">
        <v>1054</v>
      </c>
      <c r="C5" t="s">
        <v>345</v>
      </c>
      <c r="D5" t="s">
        <v>1205</v>
      </c>
      <c r="E5">
        <v>1</v>
      </c>
      <c r="F5" t="s">
        <v>319</v>
      </c>
      <c r="G5" t="s">
        <v>1201</v>
      </c>
      <c r="I5" t="s">
        <v>323</v>
      </c>
      <c r="J5" t="s">
        <v>324</v>
      </c>
    </row>
    <row r="6" spans="1:14" ht="13.25" x14ac:dyDescent="0.25">
      <c r="A6" t="s">
        <v>1206</v>
      </c>
      <c r="C6" t="s">
        <v>347</v>
      </c>
      <c r="D6" t="s">
        <v>1207</v>
      </c>
      <c r="E6">
        <v>1</v>
      </c>
      <c r="F6" t="s">
        <v>319</v>
      </c>
      <c r="G6" t="s">
        <v>1201</v>
      </c>
      <c r="I6" t="s">
        <v>325</v>
      </c>
      <c r="J6" t="s">
        <v>1208</v>
      </c>
    </row>
    <row r="7" spans="1:14" ht="13.25" x14ac:dyDescent="0.25">
      <c r="A7" t="s">
        <v>1209</v>
      </c>
      <c r="C7" t="s">
        <v>349</v>
      </c>
      <c r="D7" t="s">
        <v>1210</v>
      </c>
      <c r="E7">
        <v>2</v>
      </c>
      <c r="F7" t="s">
        <v>321</v>
      </c>
      <c r="G7" t="s">
        <v>1211</v>
      </c>
    </row>
    <row r="8" spans="1:14" ht="13.25" x14ac:dyDescent="0.25">
      <c r="A8" t="s">
        <v>1063</v>
      </c>
      <c r="C8" t="s">
        <v>351</v>
      </c>
      <c r="D8" t="s">
        <v>1212</v>
      </c>
      <c r="E8">
        <v>3</v>
      </c>
      <c r="F8" t="s">
        <v>321</v>
      </c>
      <c r="G8" t="s">
        <v>1213</v>
      </c>
    </row>
    <row r="9" spans="1:14" ht="13.25" x14ac:dyDescent="0.25">
      <c r="A9" t="s">
        <v>1214</v>
      </c>
      <c r="C9" t="s">
        <v>353</v>
      </c>
      <c r="D9" t="s">
        <v>1215</v>
      </c>
      <c r="E9">
        <v>3</v>
      </c>
      <c r="F9" t="s">
        <v>321</v>
      </c>
      <c r="G9" t="s">
        <v>1216</v>
      </c>
    </row>
    <row r="10" spans="1:14" ht="13.25" x14ac:dyDescent="0.25">
      <c r="A10" t="s">
        <v>1138</v>
      </c>
      <c r="C10" t="s">
        <v>355</v>
      </c>
      <c r="D10" t="s">
        <v>1217</v>
      </c>
      <c r="E10">
        <v>4</v>
      </c>
      <c r="F10" t="s">
        <v>321</v>
      </c>
      <c r="G10" t="s">
        <v>1218</v>
      </c>
    </row>
    <row r="11" spans="1:14" ht="13.25" x14ac:dyDescent="0.25">
      <c r="A11" t="s">
        <v>1140</v>
      </c>
      <c r="C11" t="s">
        <v>356</v>
      </c>
      <c r="D11" t="s">
        <v>1219</v>
      </c>
      <c r="E11">
        <v>4</v>
      </c>
      <c r="F11" t="s">
        <v>317</v>
      </c>
      <c r="G11" t="s">
        <v>1218</v>
      </c>
    </row>
    <row r="12" spans="1:14" ht="13.25" x14ac:dyDescent="0.25">
      <c r="A12" t="s">
        <v>1101</v>
      </c>
      <c r="C12" t="s">
        <v>358</v>
      </c>
      <c r="D12" t="s">
        <v>1220</v>
      </c>
      <c r="E12">
        <v>4</v>
      </c>
      <c r="F12" t="s">
        <v>317</v>
      </c>
      <c r="G12" t="s">
        <v>1218</v>
      </c>
    </row>
    <row r="13" spans="1:14" ht="13.25" x14ac:dyDescent="0.25">
      <c r="A13" t="s">
        <v>1142</v>
      </c>
      <c r="C13" t="s">
        <v>360</v>
      </c>
      <c r="D13" t="s">
        <v>1221</v>
      </c>
      <c r="E13">
        <v>4</v>
      </c>
      <c r="F13" t="s">
        <v>325</v>
      </c>
      <c r="G13" t="s">
        <v>1218</v>
      </c>
    </row>
    <row r="14" spans="1:14" ht="13.25" x14ac:dyDescent="0.25">
      <c r="A14" t="s">
        <v>1036</v>
      </c>
      <c r="C14" t="s">
        <v>362</v>
      </c>
      <c r="D14" t="s">
        <v>1222</v>
      </c>
      <c r="E14">
        <v>4</v>
      </c>
      <c r="F14" t="s">
        <v>321</v>
      </c>
      <c r="G14" t="s">
        <v>1218</v>
      </c>
    </row>
    <row r="15" spans="1:14" ht="13.25" x14ac:dyDescent="0.25">
      <c r="A15" t="s">
        <v>1038</v>
      </c>
      <c r="C15" t="s">
        <v>364</v>
      </c>
    </row>
    <row r="16" spans="1:14" ht="13.25" x14ac:dyDescent="0.25">
      <c r="A16" t="s">
        <v>1103</v>
      </c>
      <c r="C16" t="s">
        <v>365</v>
      </c>
    </row>
    <row r="17" spans="1:3" ht="13.25" x14ac:dyDescent="0.25">
      <c r="A17" t="s">
        <v>1065</v>
      </c>
      <c r="C17" t="s">
        <v>366</v>
      </c>
    </row>
    <row r="18" spans="1:3" ht="13.25" x14ac:dyDescent="0.25">
      <c r="A18" t="s">
        <v>1105</v>
      </c>
      <c r="C18" t="s">
        <v>367</v>
      </c>
    </row>
    <row r="19" spans="1:3" ht="13.25" x14ac:dyDescent="0.25">
      <c r="A19" t="s">
        <v>1107</v>
      </c>
      <c r="C19" t="s">
        <v>368</v>
      </c>
    </row>
    <row r="20" spans="1:3" ht="13.25" x14ac:dyDescent="0.25">
      <c r="A20" t="s">
        <v>1144</v>
      </c>
      <c r="C20" t="s">
        <v>1223</v>
      </c>
    </row>
    <row r="21" spans="1:3" ht="13.25" x14ac:dyDescent="0.25">
      <c r="A21" t="s">
        <v>1224</v>
      </c>
      <c r="C21" t="s">
        <v>1225</v>
      </c>
    </row>
    <row r="22" spans="1:3" ht="13.25" x14ac:dyDescent="0.25">
      <c r="A22" t="s">
        <v>1226</v>
      </c>
      <c r="C22" t="s">
        <v>1227</v>
      </c>
    </row>
    <row r="23" spans="1:3" ht="13.25" x14ac:dyDescent="0.25">
      <c r="A23" t="s">
        <v>1146</v>
      </c>
      <c r="C23" t="s">
        <v>1228</v>
      </c>
    </row>
    <row r="24" spans="1:3" ht="13.25" x14ac:dyDescent="0.25">
      <c r="A24" t="s">
        <v>1229</v>
      </c>
      <c r="C24" t="s">
        <v>1230</v>
      </c>
    </row>
    <row r="25" spans="1:3" ht="13.25" x14ac:dyDescent="0.25">
      <c r="A25" t="s">
        <v>1148</v>
      </c>
      <c r="C25" t="s">
        <v>1231</v>
      </c>
    </row>
    <row r="26" spans="1:3" ht="13.25" x14ac:dyDescent="0.25">
      <c r="A26" t="s">
        <v>1109</v>
      </c>
      <c r="C26" t="s">
        <v>1232</v>
      </c>
    </row>
    <row r="27" spans="1:3" ht="13.25" x14ac:dyDescent="0.25">
      <c r="A27" t="s">
        <v>1050</v>
      </c>
      <c r="C27" t="s">
        <v>1233</v>
      </c>
    </row>
    <row r="28" spans="1:3" ht="13.25" x14ac:dyDescent="0.25">
      <c r="A28" t="s">
        <v>1069</v>
      </c>
    </row>
    <row r="29" spans="1:3" ht="13.25" x14ac:dyDescent="0.25">
      <c r="A29" t="s">
        <v>1071</v>
      </c>
    </row>
    <row r="30" spans="1:3" ht="13.25" x14ac:dyDescent="0.25">
      <c r="A30" t="s">
        <v>1150</v>
      </c>
    </row>
    <row r="31" spans="1:3" ht="13.25" x14ac:dyDescent="0.25">
      <c r="A31" t="s">
        <v>1111</v>
      </c>
    </row>
    <row r="32" spans="1:3" ht="13.25" x14ac:dyDescent="0.25">
      <c r="A32" t="s">
        <v>1152</v>
      </c>
    </row>
    <row r="33" spans="1:1" ht="13.25" x14ac:dyDescent="0.25">
      <c r="A33" t="s">
        <v>1075</v>
      </c>
    </row>
    <row r="34" spans="1:1" ht="13.25" x14ac:dyDescent="0.25">
      <c r="A34" t="s">
        <v>1154</v>
      </c>
    </row>
    <row r="35" spans="1:1" ht="13.25" x14ac:dyDescent="0.25">
      <c r="A35" t="s">
        <v>1174</v>
      </c>
    </row>
    <row r="36" spans="1:1" ht="13.25" x14ac:dyDescent="0.25">
      <c r="A36" t="s">
        <v>1077</v>
      </c>
    </row>
    <row r="37" spans="1:1" ht="13.25" x14ac:dyDescent="0.25">
      <c r="A37" t="s">
        <v>1156</v>
      </c>
    </row>
    <row r="38" spans="1:1" ht="13.25" x14ac:dyDescent="0.25">
      <c r="A38" t="s">
        <v>1234</v>
      </c>
    </row>
    <row r="39" spans="1:1" ht="13.25" x14ac:dyDescent="0.25">
      <c r="A39" t="s">
        <v>1158</v>
      </c>
    </row>
    <row r="40" spans="1:1" ht="13.25" x14ac:dyDescent="0.25">
      <c r="A40" t="s">
        <v>1192</v>
      </c>
    </row>
    <row r="41" spans="1:1" ht="13.25" x14ac:dyDescent="0.25">
      <c r="A41" t="s">
        <v>1052</v>
      </c>
    </row>
    <row r="42" spans="1:1" ht="13.25" x14ac:dyDescent="0.25">
      <c r="A42" t="s">
        <v>1115</v>
      </c>
    </row>
    <row r="43" spans="1:1" ht="13.25" x14ac:dyDescent="0.25">
      <c r="A43" t="s">
        <v>1235</v>
      </c>
    </row>
    <row r="44" spans="1:1" ht="13.25" x14ac:dyDescent="0.25">
      <c r="A44" t="s">
        <v>1236</v>
      </c>
    </row>
    <row r="45" spans="1:1" ht="13.25" x14ac:dyDescent="0.25">
      <c r="A45" t="s">
        <v>1237</v>
      </c>
    </row>
    <row r="46" spans="1:1" ht="13.25" x14ac:dyDescent="0.25">
      <c r="A46" t="s">
        <v>1160</v>
      </c>
    </row>
    <row r="47" spans="1:1" ht="13.25" x14ac:dyDescent="0.25">
      <c r="A47" t="s">
        <v>1079</v>
      </c>
    </row>
    <row r="48" spans="1:1" ht="13.25" x14ac:dyDescent="0.25">
      <c r="A48" t="s">
        <v>1119</v>
      </c>
    </row>
    <row r="49" spans="1:1" ht="13.25"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08984375" style="137"/>
    <col min="14" max="14" width="38.54296875" style="137" hidden="1" customWidth="1"/>
    <col min="15" max="16" width="9.08984375" style="137" hidden="1" customWidth="1"/>
    <col min="17" max="16384" width="9.08984375" style="137"/>
  </cols>
  <sheetData>
    <row r="1" spans="1:16" ht="37.5" customHeight="1" x14ac:dyDescent="0.25">
      <c r="A1" s="380" t="str">
        <f>Spolu!C3&amp;", "&amp;Spolu!C6</f>
        <v>Slovenský zväz malého futbalu, Ružinovská 28, Bratislava, 821 03</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1252</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1"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5">
      <c r="A12" s="383" t="s">
        <v>1264</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1266</v>
      </c>
    </row>
    <row r="15" spans="1:16" ht="32.15" customHeight="1" thickBot="1" x14ac:dyDescent="0.3">
      <c r="A15" s="139" t="s">
        <v>1267</v>
      </c>
      <c r="B15" s="385" t="s">
        <v>1268</v>
      </c>
      <c r="C15" s="386"/>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2"/>
      <c r="N17" s="137" t="str">
        <f t="shared" si="0"/>
        <v xml:space="preserve">q - </v>
      </c>
      <c r="O17" s="137" t="s">
        <v>367</v>
      </c>
    </row>
    <row r="18" spans="1:16" x14ac:dyDescent="0.25">
      <c r="B18" s="193" t="s">
        <v>1275</v>
      </c>
      <c r="C18" s="142" t="str">
        <f>Spolu!C4</f>
        <v>30865930</v>
      </c>
      <c r="E18" s="147" t="s">
        <v>1276</v>
      </c>
      <c r="F18" s="282">
        <v>421947749446</v>
      </c>
      <c r="N18" s="137" t="str">
        <f t="shared" si="0"/>
        <v xml:space="preserve">r - </v>
      </c>
      <c r="O18" s="137" t="s">
        <v>368</v>
      </c>
    </row>
    <row r="19" spans="1:16" x14ac:dyDescent="0.25">
      <c r="E19" s="147" t="s">
        <v>1277</v>
      </c>
      <c r="F19" s="282">
        <v>421947749756</v>
      </c>
    </row>
    <row r="20" spans="1:16" ht="16" thickBot="1" x14ac:dyDescent="0.3">
      <c r="A20" s="139" t="s">
        <v>392</v>
      </c>
      <c r="B20" s="143">
        <f>F6</f>
        <v>0</v>
      </c>
      <c r="E20" s="208"/>
      <c r="F20" s="283"/>
    </row>
    <row r="21" spans="1:16" ht="189" customHeight="1" x14ac:dyDescent="0.25">
      <c r="B21" s="211"/>
      <c r="C21" s="144"/>
    </row>
    <row r="22" spans="1:16" ht="39.75" customHeight="1" x14ac:dyDescent="0.25">
      <c r="B22" s="379" t="s">
        <v>1278</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Props1.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Mária Horáková</cp:lastModifiedBy>
  <cp:revision/>
  <cp:lastPrinted>2026-04-15T10:01:46Z</cp:lastPrinted>
  <dcterms:created xsi:type="dcterms:W3CDTF">2017-02-20T06:20:12Z</dcterms:created>
  <dcterms:modified xsi:type="dcterms:W3CDTF">2026-04-15T10:02:02Z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