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f3da92e5fd99736e/Documents/JUDO/Vyúčtovania SZJ - MŠVVaŠ/Vyúčtovania ročné MCRaS - 2025 - original/2. polrok/"/>
    </mc:Choice>
  </mc:AlternateContent>
  <xr:revisionPtr revIDLastSave="33" documentId="13_ncr:1_{D0994105-0362-4E70-A00D-692C46650C7E}" xr6:coauthVersionLast="47" xr6:coauthVersionMax="47" xr10:uidLastSave="{F8D7A64F-F16C-4980-A317-DC0F4F3E4F5D}"/>
  <bookViews>
    <workbookView xWindow="-28908" yWindow="-120" windowWidth="29016" windowHeight="156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Doklady!$A$1:$J$885</definedName>
    <definedName name="_xlnm.Print_Area" localSheetId="2">Príjmy!$A$1:$D$17</definedName>
    <definedName name="_xlnm.Print_Area" localSheetId="1">Príklady!$A$1:$I$118</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<sst xmlns="http://schemas.openxmlformats.org/spreadsheetml/2006/main" count="10444" uniqueCount="4598">
  <si>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</si>
  <si>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</si>
  <si>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</si>
  <si>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</si>
  <si>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</si>
  <si>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</si>
  <si>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</si>
  <si>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</si>
  <si>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</si>
  <si>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</si>
  <si>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</si>
  <si>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</si>
  <si>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</si>
  <si>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</si>
  <si>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</si>
  <si>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</si>
  <si>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</si>
  <si>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</si>
  <si>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</si>
  <si>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</si>
  <si>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</si>
  <si>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</si>
  <si>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</si>
  <si>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</si>
  <si>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</si>
  <si>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</si>
  <si>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</si>
  <si>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</si>
  <si>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</si>
  <si>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</si>
  <si>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</si>
  <si>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</si>
  <si>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</si>
  <si>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</si>
  <si>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</si>
  <si>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</si>
  <si>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</si>
  <si>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</si>
  <si>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</si>
  <si>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</si>
  <si>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</si>
  <si>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</si>
  <si>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</si>
  <si>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</si>
  <si>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</si>
  <si>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</si>
  <si>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</si>
  <si>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</si>
  <si>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</si>
  <si>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</si>
  <si>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</si>
  <si>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</si>
  <si>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</si>
  <si>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</si>
  <si>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</si>
  <si>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</si>
  <si>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</si>
  <si>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</si>
  <si>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</si>
  <si>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</si>
  <si>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</si>
  <si>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</si>
  <si>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</si>
  <si>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</si>
  <si>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</si>
  <si>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</si>
  <si>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</si>
  <si>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</si>
  <si>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</si>
  <si>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</si>
  <si>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</si>
  <si>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</si>
  <si>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</si>
  <si>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</si>
  <si>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</si>
  <si>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</si>
  <si>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</si>
  <si>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</si>
  <si>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</si>
  <si>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</si>
  <si>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</si>
  <si>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</si>
  <si>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</si>
  <si>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</si>
  <si>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</si>
  <si>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</si>
  <si>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</si>
  <si>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</si>
  <si>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</si>
  <si>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</si>
  <si>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</si>
  <si>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</si>
  <si>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</si>
  <si>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</si>
  <si>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</si>
  <si>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</si>
  <si>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</si>
  <si>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</si>
  <si>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</si>
  <si>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</si>
  <si>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</si>
  <si>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</si>
  <si>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</si>
  <si>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</si>
  <si>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</si>
  <si>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</si>
  <si>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</si>
  <si>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</si>
  <si>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</si>
  <si>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</si>
  <si>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</si>
  <si>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</si>
  <si>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</si>
  <si>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</si>
  <si>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</si>
  <si>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</si>
  <si>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</si>
  <si>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</si>
  <si>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</si>
  <si>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</si>
  <si>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</si>
  <si>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</si>
  <si>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</si>
  <si>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</si>
  <si>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</si>
  <si>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</si>
  <si>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</si>
  <si>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</si>
  <si>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</si>
  <si>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</si>
  <si>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</si>
  <si>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</si>
  <si>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</si>
  <si>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</si>
  <si>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</si>
  <si>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</si>
  <si>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</si>
  <si>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</si>
  <si>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</si>
  <si>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</si>
  <si>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</si>
  <si>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</si>
  <si>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</si>
  <si>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</si>
  <si>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</si>
  <si>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</si>
  <si>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</si>
  <si>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</si>
  <si>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</si>
  <si>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</si>
  <si>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</si>
  <si>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</si>
  <si>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</si>
  <si>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</si>
  <si>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</si>
  <si>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</si>
  <si>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</si>
  <si>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</si>
  <si>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</si>
  <si>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</si>
  <si>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</si>
  <si>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</si>
  <si>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</si>
  <si>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</si>
  <si>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</si>
  <si>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</si>
  <si>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</si>
  <si>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</si>
  <si>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</si>
  <si>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</si>
  <si>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</si>
  <si>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</si>
  <si>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</si>
  <si>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</si>
  <si>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</si>
  <si>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</si>
  <si>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</si>
  <si>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</si>
  <si>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</si>
  <si>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</si>
  <si>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</si>
  <si>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</si>
  <si>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</si>
  <si>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</si>
  <si>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</si>
  <si>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</si>
  <si>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</si>
  <si>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</si>
  <si>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</si>
  <si>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</si>
  <si>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</si>
  <si>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</si>
  <si>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</si>
  <si>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</si>
  <si>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</si>
  <si>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</si>
  <si>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</si>
  <si>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</si>
  <si>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</si>
  <si>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</si>
  <si>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</si>
  <si>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</si>
  <si>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</si>
  <si>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</si>
  <si>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</si>
  <si>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</si>
  <si>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</si>
  <si>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</si>
  <si>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</si>
  <si>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</si>
  <si>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</si>
  <si>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</si>
  <si>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</si>
  <si>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</si>
  <si>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</si>
  <si>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</si>
  <si>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</si>
  <si>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</si>
  <si>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</si>
  <si>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</si>
  <si>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</si>
  <si>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</si>
  <si>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</si>
  <si>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</si>
  <si>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</si>
  <si>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</si>
  <si>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</si>
  <si>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</si>
  <si>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</si>
  <si>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</si>
  <si>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</si>
  <si>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</si>
  <si>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</si>
  <si>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</si>
  <si>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</si>
  <si>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</si>
  <si>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</si>
  <si>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</si>
  <si>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</si>
  <si>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</si>
  <si>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</si>
  <si>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</si>
  <si>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</si>
  <si>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</si>
  <si>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</si>
  <si>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</si>
  <si>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</si>
  <si>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</si>
  <si>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</si>
  <si>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</si>
  <si>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</si>
  <si>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</si>
  <si>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</si>
  <si>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</si>
  <si>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</si>
  <si>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</si>
  <si>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</si>
  <si>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</si>
  <si>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</si>
  <si>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</si>
  <si>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</si>
  <si>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</si>
  <si>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</si>
  <si>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</si>
  <si>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</si>
  <si>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</si>
  <si>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</si>
  <si>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</si>
  <si>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</si>
  <si>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</si>
  <si>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</si>
  <si>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</si>
  <si>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</si>
  <si>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</si>
  <si>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</si>
  <si>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</si>
  <si>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</si>
  <si>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</si>
  <si>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</si>
  <si>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</si>
  <si>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</si>
  <si>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</si>
  <si>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</si>
  <si>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</si>
  <si>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</si>
  <si>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</si>
  <si>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</si>
  <si>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</si>
  <si>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</si>
  <si>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</si>
  <si>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</si>
  <si>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</si>
  <si>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</si>
  <si>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</si>
  <si>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</si>
  <si>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</si>
  <si>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</si>
  <si>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</si>
  <si>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</si>
  <si>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</si>
  <si>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</si>
  <si>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</si>
  <si>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</si>
  <si>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</si>
  <si>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</si>
  <si>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</si>
  <si>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</si>
  <si>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</si>
  <si>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</si>
  <si>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</si>
  <si>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</si>
  <si>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</si>
  <si>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</si>
  <si>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</si>
  <si>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</si>
  <si>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</si>
  <si>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</si>
  <si>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</si>
  <si>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</si>
  <si>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</si>
  <si>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</si>
  <si>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</si>
  <si>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</si>
  <si>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</si>
  <si>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</si>
  <si>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</si>
  <si>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</si>
  <si>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</si>
  <si>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</si>
  <si>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</si>
  <si>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</si>
  <si>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</si>
  <si>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</si>
  <si>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</si>
  <si>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</si>
  <si>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</si>
  <si>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</si>
  <si>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</si>
  <si>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</si>
  <si>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</si>
  <si>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</si>
  <si>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</si>
  <si>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</si>
  <si>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</si>
  <si>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</si>
  <si>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</si>
  <si>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</si>
  <si>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</si>
  <si>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</si>
  <si>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</si>
  <si>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</si>
  <si>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</si>
  <si>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</si>
  <si>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</si>
  <si>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</si>
  <si>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</si>
  <si>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</si>
  <si>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</si>
  <si>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</si>
  <si>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</si>
  <si>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</si>
  <si>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</si>
  <si>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</si>
  <si>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</si>
  <si>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</si>
  <si>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</si>
  <si>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</si>
  <si>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</si>
  <si>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</si>
  <si>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</si>
  <si>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</si>
  <si>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</si>
  <si>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</si>
  <si>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</si>
  <si>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</si>
  <si>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</si>
  <si>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</si>
  <si>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</si>
  <si>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</si>
  <si>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</si>
  <si>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</si>
  <si>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</si>
  <si>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</si>
  <si>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</si>
  <si>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</si>
  <si>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</si>
  <si>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</si>
  <si>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</si>
  <si>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</si>
  <si>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</si>
  <si>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</si>
  <si>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</si>
  <si>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</si>
  <si>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</si>
  <si>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</si>
  <si>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</si>
  <si>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</si>
  <si>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</si>
  <si>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</si>
  <si>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</si>
  <si>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</si>
  <si>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</si>
  <si>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</si>
  <si>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</si>
  <si>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</si>
  <si>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</si>
  <si>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</si>
  <si>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</si>
  <si>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</si>
  <si>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</si>
  <si>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</si>
  <si>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</si>
  <si>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</si>
  <si>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</si>
  <si>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</si>
  <si>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</si>
  <si>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</si>
  <si>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</si>
  <si>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</si>
  <si>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</si>
  <si>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</si>
  <si>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</si>
  <si>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</si>
  <si>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</si>
  <si>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</si>
  <si>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</si>
  <si>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</si>
  <si>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</si>
  <si>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</si>
  <si>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</si>
  <si>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</si>
  <si>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</si>
  <si>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</si>
  <si>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</si>
  <si>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</si>
  <si>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</si>
  <si>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</si>
  <si>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</si>
  <si>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</si>
  <si>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</si>
  <si>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</si>
  <si>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</si>
  <si>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</si>
  <si>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</si>
  <si>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</si>
  <si>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</si>
  <si>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</si>
  <si>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</si>
  <si>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</si>
  <si>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</si>
  <si>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</si>
  <si>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</si>
  <si>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</si>
  <si>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</si>
  <si>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</si>
  <si>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</si>
  <si>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</si>
  <si>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</si>
  <si>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</si>
  <si>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</si>
  <si>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</si>
  <si>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</si>
  <si>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</si>
  <si>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</si>
  <si>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</si>
  <si>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</si>
  <si>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</si>
  <si>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</si>
  <si>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</si>
  <si>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</si>
  <si>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</si>
  <si>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</si>
  <si>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</si>
  <si>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</si>
  <si>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</si>
  <si>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</si>
  <si>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</si>
  <si>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</si>
  <si>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</si>
  <si>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</si>
  <si>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</si>
  <si>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</si>
  <si>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</si>
  <si>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</si>
  <si>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</si>
  <si>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</si>
  <si>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</si>
  <si>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</si>
  <si>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</si>
  <si>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</si>
  <si>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</si>
  <si>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</si>
  <si>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</si>
  <si>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</si>
  <si>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</si>
  <si>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</si>
  <si>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</si>
  <si>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</si>
  <si>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</si>
  <si>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</si>
  <si>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</si>
  <si>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</si>
  <si>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</si>
  <si>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</si>
  <si>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</si>
  <si>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</si>
  <si>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</si>
  <si>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</si>
  <si>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</si>
  <si>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</si>
  <si>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</si>
  <si>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</si>
  <si>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</si>
  <si>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</si>
  <si>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</si>
  <si>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</si>
  <si>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</si>
  <si>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</si>
  <si>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</si>
  <si>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</si>
  <si>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</si>
  <si>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</si>
  <si>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</si>
  <si>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</si>
  <si>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</si>
  <si>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</si>
  <si>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</si>
  <si>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</si>
  <si>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</si>
  <si>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</si>
  <si>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</si>
  <si>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</si>
  <si>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</si>
  <si>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</si>
  <si>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</si>
  <si>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</si>
  <si>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</si>
  <si>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</si>
  <si>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</si>
  <si>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</si>
  <si>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</si>
  <si>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</si>
  <si>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</si>
  <si>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</si>
  <si>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</si>
  <si>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</si>
  <si>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</si>
  <si>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</si>
  <si>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</si>
  <si>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</si>
  <si>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</si>
  <si>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</si>
  <si>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</si>
  <si>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</si>
  <si>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</si>
  <si>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</si>
  <si>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</si>
  <si>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</si>
  <si>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</si>
  <si>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</si>
  <si>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</si>
  <si>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</si>
  <si>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</si>
  <si>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</si>
  <si>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</si>
  <si>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</si>
  <si>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</si>
  <si>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</si>
  <si>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</si>
  <si>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</si>
  <si>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</si>
  <si>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</si>
  <si>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</si>
  <si>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</si>
  <si>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</si>
  <si>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</si>
  <si>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</si>
  <si>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</si>
  <si>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</si>
  <si>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</si>
  <si>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</si>
  <si>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</si>
  <si>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</si>
  <si>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</si>
  <si>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</si>
  <si>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</si>
  <si>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</si>
  <si>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</si>
  <si>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</si>
  <si>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</si>
  <si>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</si>
  <si>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</si>
  <si>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</si>
  <si>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</si>
  <si>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</si>
  <si>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</si>
  <si>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</si>
  <si>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</si>
  <si>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</si>
  <si>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</si>
  <si>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</si>
  <si>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</si>
  <si>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</si>
  <si>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</si>
  <si>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</si>
  <si>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</si>
  <si>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</si>
  <si>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</si>
  <si>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</si>
  <si>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</si>
  <si>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</si>
  <si>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</si>
  <si>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</si>
  <si>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</si>
  <si>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</si>
  <si>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</si>
  <si>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</si>
  <si>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</si>
  <si>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</si>
  <si>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</si>
  <si>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</si>
  <si>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</si>
  <si>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</si>
  <si>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</si>
  <si>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</si>
  <si>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</si>
  <si>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</si>
  <si>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</si>
  <si>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</si>
  <si>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</si>
  <si>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</si>
  <si>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</si>
  <si>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</si>
  <si>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</si>
  <si>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</si>
  <si>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</si>
  <si>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</si>
  <si>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</si>
  <si>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</si>
  <si>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</si>
  <si>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</si>
  <si>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</si>
  <si>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</si>
  <si>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</si>
  <si>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</si>
  <si>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</si>
  <si>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</si>
  <si>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</si>
  <si>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</si>
  <si>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</si>
  <si>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</si>
  <si>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</si>
  <si>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</si>
  <si>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</si>
  <si>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</si>
  <si>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</si>
  <si>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</si>
  <si>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</si>
  <si>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</si>
  <si>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</si>
  <si>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</si>
  <si>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</si>
  <si>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</si>
  <si>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</si>
  <si>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</si>
  <si>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</si>
  <si>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</si>
  <si>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</si>
  <si>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</si>
  <si>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</si>
  <si>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</si>
  <si>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</si>
  <si>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</si>
  <si>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</si>
  <si>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</si>
  <si>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</si>
  <si>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</si>
  <si>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</si>
  <si>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</si>
  <si>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</si>
  <si>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</si>
  <si>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</si>
  <si>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</si>
  <si>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</si>
  <si>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</si>
  <si>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</si>
  <si>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</si>
  <si>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</si>
  <si>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</si>
  <si>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</si>
  <si>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</si>
  <si>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</si>
  <si>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</si>
  <si>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</si>
  <si>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</si>
  <si>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</si>
  <si>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</si>
  <si>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</si>
  <si>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</si>
  <si>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</si>
  <si>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</si>
  <si>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</si>
  <si>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</si>
  <si>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</si>
  <si>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</si>
  <si>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</si>
  <si>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</si>
  <si>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</si>
  <si>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</si>
  <si>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</si>
  <si>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</si>
  <si>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</si>
  <si>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</si>
  <si>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</si>
  <si>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</si>
  <si>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</si>
  <si>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</si>
  <si>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</si>
  <si>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</si>
  <si>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</si>
  <si>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</si>
  <si>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</si>
  <si>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</si>
  <si>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</si>
  <si>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</si>
  <si>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</si>
  <si>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</si>
  <si>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</si>
  <si>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</si>
  <si>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</si>
  <si>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</si>
  <si>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</si>
  <si>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</si>
  <si>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</si>
  <si>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</si>
  <si>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</si>
  <si>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</si>
  <si>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</si>
  <si>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</si>
  <si>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</si>
  <si>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</si>
  <si>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</si>
  <si>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</si>
  <si>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</si>
  <si>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</si>
  <si>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</si>
  <si>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</si>
  <si>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</si>
  <si>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</si>
  <si>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</si>
  <si>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</si>
  <si>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</si>
  <si>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</si>
  <si>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</si>
  <si>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</si>
  <si>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</si>
  <si>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</si>
  <si>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</si>
  <si>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</si>
  <si>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</si>
  <si>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</si>
  <si>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</si>
  <si>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</si>
  <si>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</si>
  <si>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</si>
  <si>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</si>
  <si>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</si>
  <si>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</si>
  <si>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</si>
  <si>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</si>
  <si>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</si>
  <si>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</si>
  <si>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</si>
  <si>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</si>
  <si>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</si>
  <si>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</si>
  <si>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</si>
  <si>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</si>
  <si>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</si>
  <si>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</si>
  <si>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</si>
  <si>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</si>
  <si>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</si>
  <si>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</si>
  <si>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</si>
  <si>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</si>
  <si>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</si>
  <si>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</si>
  <si>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</si>
  <si>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</si>
  <si>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</si>
  <si>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</si>
  <si>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</si>
  <si>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</si>
  <si>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</si>
  <si>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</si>
  <si>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</si>
  <si>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</si>
  <si>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</si>
  <si>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</si>
  <si>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</si>
  <si>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</si>
  <si>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</si>
  <si>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</si>
  <si>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</si>
  <si>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</si>
  <si>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</si>
  <si>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</si>
  <si>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</si>
  <si>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</si>
  <si>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</si>
  <si>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</si>
  <si>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</si>
  <si>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</si>
  <si>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</si>
  <si>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</si>
  <si>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</si>
  <si>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</si>
  <si>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</si>
  <si>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</si>
  <si>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</si>
  <si>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</si>
  <si>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</si>
  <si>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</si>
  <si>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</si>
  <si>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</si>
  <si>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</si>
  <si>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</si>
  <si>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</si>
  <si>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</si>
  <si>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</si>
  <si>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</si>
  <si>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</si>
  <si>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</si>
  <si>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</si>
  <si>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</si>
  <si>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</si>
  <si>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</si>
  <si>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</si>
  <si>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</si>
  <si>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</si>
  <si>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</si>
  <si>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</si>
  <si>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</si>
  <si>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</si>
  <si>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</si>
  <si>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</si>
  <si>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</si>
  <si>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</si>
  <si>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</si>
  <si>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</si>
  <si>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</si>
  <si>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</si>
  <si>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</si>
  <si>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</si>
  <si>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</si>
  <si>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</si>
  <si>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</si>
  <si>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</si>
  <si>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</si>
  <si>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</si>
  <si>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</si>
  <si>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</si>
  <si>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</si>
  <si>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</si>
  <si>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</si>
  <si>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</si>
  <si>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</si>
  <si>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</si>
  <si>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</si>
  <si>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</si>
  <si>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</si>
  <si>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</si>
  <si>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</si>
  <si>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</si>
  <si>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</si>
  <si>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</si>
  <si>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</si>
  <si>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</si>
  <si>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</si>
  <si>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</si>
  <si>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</si>
  <si>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</si>
  <si>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</si>
  <si>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</si>
  <si>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</si>
  <si>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</si>
  <si>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</si>
  <si>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</si>
  <si>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</si>
  <si>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</si>
  <si>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</si>
  <si>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</si>
  <si>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</si>
  <si>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</si>
  <si>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</si>
  <si>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</si>
  <si>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</si>
  <si>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</si>
  <si>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</si>
  <si>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</si>
  <si>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</si>
  <si>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</si>
  <si>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</si>
  <si>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</si>
  <si>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</si>
  <si>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</si>
  <si>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</si>
  <si>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</si>
  <si>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</si>
  <si>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</si>
  <si>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</si>
  <si>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</si>
  <si>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</si>
  <si>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</si>
  <si>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</si>
  <si>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</si>
  <si>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</si>
  <si>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</si>
  <si>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</si>
  <si>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</si>
  <si>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</si>
  <si>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</si>
  <si>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</si>
  <si>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</si>
  <si>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</si>
  <si>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</si>
  <si>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</si>
  <si>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</si>
  <si>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</si>
  <si>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</si>
  <si>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</si>
  <si>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</si>
  <si>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</si>
  <si>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</si>
  <si>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</si>
  <si>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</si>
  <si>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</si>
  <si>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</si>
  <si>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</si>
  <si>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</si>
  <si>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</si>
  <si>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</si>
  <si>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</si>
  <si>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</si>
  <si>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</si>
  <si>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</si>
  <si>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</si>
  <si>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</si>
  <si>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</si>
  <si>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</si>
  <si>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</si>
  <si>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</si>
  <si>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</si>
  <si>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</si>
  <si>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</si>
  <si>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</si>
  <si>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</si>
  <si>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</si>
  <si>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</si>
  <si>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</si>
  <si>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</si>
  <si>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</si>
  <si>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</si>
  <si>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</si>
  <si>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</si>
  <si>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</si>
  <si>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</si>
  <si>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</si>
  <si>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</si>
  <si>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</si>
  <si>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</si>
  <si>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</si>
  <si>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</si>
  <si>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</si>
  <si>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</si>
  <si>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</si>
  <si>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</si>
  <si>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</si>
  <si>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</si>
  <si>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</si>
  <si>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</si>
  <si>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</si>
  <si>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</si>
  <si>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</si>
  <si>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</si>
  <si>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</si>
  <si>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</si>
  <si>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</si>
  <si>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</si>
  <si>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</si>
  <si>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</si>
  <si>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</si>
  <si>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</si>
  <si>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</si>
  <si>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</si>
  <si>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</si>
  <si>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</si>
  <si>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</si>
  <si>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</si>
  <si>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</si>
  <si>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</si>
  <si>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</si>
  <si>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</si>
  <si>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</si>
  <si>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</si>
  <si>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</si>
  <si>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</si>
  <si>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</si>
  <si>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</si>
  <si>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</si>
  <si>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</si>
  <si>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</si>
  <si>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</si>
  <si>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</si>
  <si>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</si>
  <si>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</si>
  <si>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</si>
  <si>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</si>
  <si>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</si>
  <si>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</si>
  <si>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</si>
  <si>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</si>
  <si>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</si>
  <si>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</si>
  <si>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</si>
  <si>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</si>
  <si>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</si>
  <si>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</si>
  <si>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</si>
  <si>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</si>
  <si>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</si>
  <si>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</si>
  <si>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</si>
  <si>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</si>
  <si>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</si>
  <si>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</si>
  <si>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</si>
  <si>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</si>
  <si>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</si>
  <si>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</si>
  <si>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</si>
  <si>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</si>
  <si>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</si>
  <si>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</si>
  <si>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</si>
  <si>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</si>
  <si>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</si>
  <si>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</si>
  <si>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</si>
  <si>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</si>
  <si>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</si>
  <si>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</si>
  <si>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</si>
  <si>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</si>
  <si>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</si>
  <si>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</si>
  <si>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</si>
  <si>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</si>
  <si>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</si>
  <si>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</si>
  <si>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</si>
  <si>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</si>
  <si>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</si>
  <si>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</si>
  <si>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</si>
  <si>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</si>
  <si>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</si>
  <si>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</si>
  <si>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</si>
  <si>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</si>
  <si>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</si>
  <si>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</si>
  <si>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</si>
  <si>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</si>
  <si>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</si>
  <si>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</si>
  <si>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</si>
  <si>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</si>
  <si>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</si>
  <si>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</si>
  <si>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</si>
  <si>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</si>
  <si>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</si>
  <si>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</si>
  <si>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</si>
  <si>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</si>
  <si>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</si>
  <si>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</si>
  <si>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</si>
  <si>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</si>
  <si>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</si>
  <si>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</si>
  <si>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</si>
  <si>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</si>
  <si>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</si>
  <si>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</si>
  <si>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</si>
  <si>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</si>
  <si>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</si>
  <si>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</si>
  <si>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</si>
  <si>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</si>
  <si>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</si>
  <si>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</si>
  <si>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</si>
  <si>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</si>
  <si>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</si>
  <si>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</si>
  <si>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</si>
  <si>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</si>
  <si>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</si>
  <si>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</si>
  <si>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</si>
  <si>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</si>
  <si>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</si>
  <si>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</si>
  <si>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</si>
  <si>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</si>
  <si>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</si>
  <si>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</si>
  <si>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</si>
  <si>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</si>
  <si>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</si>
  <si>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</si>
  <si>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</si>
  <si>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</si>
  <si>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</si>
  <si>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</si>
  <si>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</si>
  <si>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</si>
  <si>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</si>
  <si>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</si>
  <si>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</si>
  <si>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</si>
  <si>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</si>
  <si>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</si>
  <si>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</si>
  <si>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</si>
  <si>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</si>
  <si>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</si>
  <si>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</si>
  <si>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</si>
  <si>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</si>
  <si>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</si>
  <si>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</si>
  <si>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</si>
  <si>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</si>
  <si>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</si>
  <si>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</si>
  <si>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</si>
  <si>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</si>
  <si>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</si>
  <si>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</si>
  <si>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</si>
  <si>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</si>
  <si>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</si>
  <si>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</si>
  <si>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</si>
  <si>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</si>
  <si>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</si>
  <si>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</si>
  <si>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</si>
  <si>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</si>
  <si>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</si>
  <si>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</si>
  <si>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</si>
  <si>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</si>
  <si>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</si>
  <si>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</si>
  <si>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</si>
  <si>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</si>
  <si>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</si>
  <si>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</si>
  <si>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</si>
  <si>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</si>
  <si>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</si>
  <si>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</si>
  <si>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</si>
  <si>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</si>
  <si>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</si>
  <si>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</si>
  <si>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</si>
  <si>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</si>
  <si>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</si>
  <si>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</si>
  <si>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</si>
  <si>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</si>
  <si>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</si>
  <si>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</si>
  <si>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</si>
  <si>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</si>
  <si>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</si>
  <si>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</si>
  <si>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</si>
  <si>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</si>
  <si>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</si>
  <si>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</si>
  <si>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</si>
  <si>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</si>
  <si>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</si>
  <si>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</si>
  <si>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</si>
  <si>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</si>
  <si>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</si>
  <si>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</si>
  <si>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</si>
  <si>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</si>
  <si>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</si>
  <si>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</si>
  <si>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</si>
  <si>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</si>
  <si>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</si>
  <si>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</si>
  <si>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</si>
  <si>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</si>
  <si>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</si>
  <si>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</si>
  <si>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</si>
  <si>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</si>
  <si>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</si>
  <si>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</si>
  <si>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</si>
  <si>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</si>
  <si>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</si>
  <si>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</si>
  <si>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</si>
  <si>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</si>
  <si>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</si>
  <si>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</si>
  <si>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</si>
  <si>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</si>
  <si>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</si>
  <si>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</si>
  <si>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</si>
  <si>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</si>
  <si>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</si>
  <si>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</si>
  <si>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</si>
  <si>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</si>
  <si>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</si>
  <si>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</si>
  <si>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</si>
  <si>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</si>
  <si>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</si>
  <si>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</si>
  <si>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</si>
  <si>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</si>
  <si>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</si>
  <si>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</si>
  <si>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</si>
  <si>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</si>
  <si>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</si>
  <si>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</si>
  <si>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</si>
  <si>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</si>
  <si>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</si>
  <si>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</si>
  <si>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</si>
  <si>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</si>
  <si>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</si>
  <si>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</si>
  <si>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</si>
  <si>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</si>
  <si>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</si>
  <si>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</si>
  <si>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</si>
  <si>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</si>
  <si>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</si>
  <si>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</si>
  <si>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</si>
  <si>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</si>
  <si>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</si>
  <si>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</si>
  <si>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</si>
  <si>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</si>
  <si>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</si>
  <si>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</si>
  <si>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</si>
  <si>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</si>
  <si>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</si>
  <si>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</si>
  <si>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</si>
  <si>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</si>
  <si>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</si>
  <si>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</si>
  <si>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</si>
  <si>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</si>
  <si>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</si>
  <si>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</si>
  <si>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</si>
  <si>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</si>
  <si>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</si>
  <si>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</si>
  <si>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</si>
  <si>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</si>
  <si>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</si>
  <si>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</si>
  <si>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</si>
  <si>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</si>
  <si>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</si>
  <si>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</si>
  <si>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</si>
  <si>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</si>
  <si>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</si>
  <si>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</si>
  <si>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</si>
  <si>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</si>
  <si>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</si>
  <si>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</si>
  <si>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</si>
  <si>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</si>
  <si>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</si>
  <si>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</si>
  <si>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</si>
  <si>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</si>
  <si>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</si>
  <si>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</si>
  <si>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</si>
  <si>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</si>
  <si>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</si>
  <si>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</si>
  <si>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</si>
  <si>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</si>
  <si>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</si>
  <si>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</si>
  <si>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</si>
  <si>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</si>
  <si>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</si>
  <si>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</si>
  <si>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</si>
  <si>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</si>
  <si>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</si>
  <si>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</si>
  <si>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</si>
  <si>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</si>
  <si>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</si>
  <si>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</si>
  <si>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</si>
  <si>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</si>
  <si>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</si>
  <si>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</si>
  <si>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</si>
  <si>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</si>
  <si>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</si>
  <si>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</si>
  <si>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</si>
  <si>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</si>
  <si>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</si>
  <si>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</si>
  <si>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</si>
  <si>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</si>
  <si>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</si>
  <si>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</si>
  <si>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</si>
  <si>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</si>
  <si>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</si>
  <si>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</si>
  <si>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</si>
  <si>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</si>
  <si>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</si>
  <si>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</si>
  <si>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</si>
  <si>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</si>
  <si>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</si>
  <si>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</si>
  <si>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</si>
  <si>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</si>
  <si>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</si>
  <si>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</si>
  <si>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</si>
  <si>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</si>
  <si>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</si>
  <si>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</si>
  <si>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</si>
  <si>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</si>
  <si>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</si>
  <si>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</si>
  <si>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</si>
  <si>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</si>
  <si>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</si>
  <si>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</si>
  <si>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</si>
  <si>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</si>
  <si>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</si>
  <si>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</si>
  <si>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</si>
  <si>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</si>
  <si>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</si>
  <si>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</si>
  <si>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</si>
  <si>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</si>
  <si>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</si>
  <si>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</si>
  <si>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</si>
  <si>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</si>
  <si>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</si>
  <si>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</si>
  <si>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</si>
  <si>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</si>
  <si>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</si>
  <si>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</si>
  <si>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</si>
  <si>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</si>
  <si>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</si>
  <si>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</si>
  <si>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</si>
  <si>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</si>
  <si>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</si>
  <si>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</si>
  <si>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</si>
  <si>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</si>
  <si>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</si>
  <si>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</si>
  <si>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</si>
  <si>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</si>
  <si>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</si>
  <si>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</si>
  <si>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</si>
  <si>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</si>
  <si>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</si>
  <si>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</si>
  <si>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</si>
  <si>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</si>
  <si>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</si>
  <si>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</si>
  <si>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</si>
  <si>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</si>
  <si>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</si>
  <si>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</si>
  <si>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</si>
  <si>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</si>
  <si>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</si>
  <si>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</si>
  <si>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</si>
  <si>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</si>
  <si>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</si>
  <si>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</si>
  <si>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</si>
  <si>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</si>
  <si>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</si>
  <si>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</si>
  <si>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</si>
  <si>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</si>
  <si>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</si>
  <si>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</si>
  <si>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</si>
  <si>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</si>
  <si>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</si>
  <si>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</si>
  <si>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</si>
  <si>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</si>
  <si>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</si>
  <si>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</si>
  <si>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</si>
  <si>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</si>
  <si>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</si>
  <si>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</si>
  <si>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</si>
  <si>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</si>
  <si>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</si>
  <si>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</si>
  <si>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</si>
  <si>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</si>
  <si>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</si>
  <si>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</si>
  <si>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</si>
  <si>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</si>
  <si>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</si>
  <si>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</si>
  <si>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</si>
  <si>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</si>
  <si>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</si>
  <si>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</si>
  <si>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</si>
  <si>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</si>
  <si>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</si>
  <si>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</si>
  <si>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</si>
  <si>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</si>
  <si>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</si>
  <si>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</si>
  <si>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</si>
  <si>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</si>
  <si>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</si>
  <si>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</si>
  <si>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</si>
  <si>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</si>
  <si>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</si>
  <si>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</si>
  <si>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</si>
  <si>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</si>
  <si>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</si>
  <si>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</si>
  <si>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</si>
  <si>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</si>
  <si>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</si>
  <si>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</si>
  <si>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</si>
  <si>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</si>
  <si>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</si>
  <si>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</si>
  <si>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</si>
  <si>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</si>
  <si>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</si>
  <si>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</si>
  <si>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</si>
  <si>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</si>
  <si>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</si>
  <si>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</si>
  <si>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</si>
  <si>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</si>
  <si>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</si>
  <si>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</si>
  <si>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</si>
  <si>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</si>
  <si>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</si>
  <si>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</si>
  <si>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</si>
  <si>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</si>
  <si>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</si>
  <si>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</si>
  <si>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</si>
  <si>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</si>
  <si>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</si>
  <si>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</si>
  <si>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</si>
  <si>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</si>
  <si>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</si>
  <si>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</si>
  <si>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</si>
  <si>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</si>
  <si>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</si>
  <si>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</si>
  <si>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</si>
  <si>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</si>
  <si>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</si>
  <si>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</si>
  <si>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</si>
  <si>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</si>
  <si>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</si>
  <si>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</si>
  <si>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</si>
  <si>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</si>
  <si>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</si>
  <si>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</si>
  <si>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</si>
  <si>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</si>
  <si>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</si>
  <si>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</si>
  <si>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</si>
  <si>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</si>
  <si>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</si>
  <si>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</si>
  <si>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</si>
  <si>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</si>
  <si>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</si>
  <si>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</si>
  <si>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</si>
  <si>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</si>
  <si>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</si>
  <si>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</si>
  <si>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</si>
  <si>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</si>
  <si>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</si>
  <si>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</si>
  <si>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</si>
  <si>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</si>
  <si>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</si>
  <si>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</si>
  <si>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</si>
  <si>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</si>
  <si>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</si>
  <si>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</si>
  <si>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</si>
  <si>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</si>
  <si>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</si>
  <si>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</si>
  <si>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</si>
  <si>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</si>
  <si>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</si>
  <si>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</si>
  <si>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</si>
  <si>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</si>
  <si>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</si>
  <si>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</si>
  <si>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</si>
  <si>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</si>
  <si>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</si>
  <si>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</si>
  <si>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</si>
  <si>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</si>
  <si>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</si>
  <si>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</si>
  <si>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</si>
  <si>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</si>
  <si>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</si>
  <si>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</si>
  <si>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</si>
  <si>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</si>
  <si>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</si>
  <si>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</si>
  <si>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</si>
  <si>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</si>
  <si>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</si>
  <si>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</si>
  <si>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</si>
  <si>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</si>
  <si>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</si>
  <si>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</si>
  <si>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</si>
  <si>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</si>
  <si>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</si>
  <si>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</si>
  <si>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</si>
  <si>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</si>
  <si>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</si>
  <si>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</si>
  <si>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</si>
  <si>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</si>
  <si>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</si>
  <si>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</si>
  <si>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</si>
  <si>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</si>
  <si>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</si>
  <si>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</si>
  <si>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</si>
  <si>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</si>
  <si>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</si>
  <si>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</si>
  <si>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</si>
  <si>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</si>
  <si>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</si>
  <si>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</si>
  <si>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</si>
  <si>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</si>
  <si>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</si>
  <si>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</si>
  <si>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</si>
  <si>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</si>
  <si>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</si>
  <si>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</si>
  <si>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</si>
  <si>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</si>
  <si>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</si>
  <si>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</si>
  <si>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</si>
  <si>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</si>
  <si>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</si>
  <si>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</si>
  <si>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</si>
  <si>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</si>
  <si>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</si>
  <si>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</si>
  <si>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</si>
  <si>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</si>
  <si>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</si>
  <si>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</si>
  <si>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</si>
  <si>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</si>
  <si>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</si>
  <si>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</si>
  <si>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</si>
  <si>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</si>
  <si>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</si>
  <si>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</si>
  <si>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</si>
  <si>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</si>
  <si>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</si>
  <si>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</si>
  <si>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</si>
  <si>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</si>
  <si>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</si>
  <si>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</si>
  <si>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</si>
  <si>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</si>
  <si>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</si>
  <si>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</si>
  <si>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</si>
  <si>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</si>
  <si>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</si>
  <si>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</si>
  <si>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</si>
  <si>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</si>
  <si>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</si>
  <si>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</si>
  <si>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</si>
  <si>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</si>
  <si>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</si>
  <si>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</si>
  <si>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</si>
  <si>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</si>
  <si>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</si>
  <si>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</si>
  <si>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</si>
  <si>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</si>
  <si>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</si>
  <si>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</si>
  <si>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</si>
  <si>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</si>
  <si>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</si>
  <si>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</si>
  <si>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</si>
  <si>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</si>
  <si>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</si>
  <si>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</si>
  <si>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</si>
  <si>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</si>
  <si>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</si>
  <si>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</si>
  <si>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</si>
  <si>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</si>
  <si>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</si>
  <si>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</si>
  <si>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</si>
  <si>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</si>
  <si>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</si>
  <si>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</si>
  <si>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</si>
  <si>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</si>
  <si>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</si>
  <si>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</si>
  <si>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</si>
  <si>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</si>
  <si>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</si>
  <si>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</si>
  <si>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</si>
  <si>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</si>
  <si>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</si>
  <si>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</si>
  <si>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</si>
  <si>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</si>
  <si>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</si>
  <si>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</si>
  <si>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</si>
  <si>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</si>
  <si>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</si>
  <si>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</si>
  <si>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</si>
  <si>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</si>
  <si>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</si>
  <si>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</si>
  <si>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</si>
  <si>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</si>
  <si>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</si>
  <si>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</si>
  <si>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</si>
  <si>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</si>
  <si>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</si>
  <si>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</si>
  <si>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</si>
  <si>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</si>
  <si>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</si>
  <si>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</si>
  <si>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</si>
  <si>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</si>
  <si>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</si>
  <si>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</si>
  <si>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</si>
  <si>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</si>
  <si>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</si>
  <si>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</si>
  <si>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</si>
  <si>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</si>
  <si>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</si>
  <si>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</si>
  <si>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</si>
  <si>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</si>
  <si>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</si>
  <si>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</si>
  <si>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</si>
  <si>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</si>
  <si>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</si>
  <si>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</si>
  <si>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</si>
  <si>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</si>
  <si>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</si>
  <si>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</si>
  <si>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</si>
  <si>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</si>
  <si>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</si>
  <si>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</si>
  <si>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</si>
  <si>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</si>
  <si>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</si>
  <si>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</si>
  <si>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</si>
  <si>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</si>
  <si>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</si>
  <si>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</si>
  <si>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</si>
  <si>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</si>
  <si>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</si>
  <si>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</si>
  <si>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</si>
  <si>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</si>
  <si>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</si>
  <si>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</si>
  <si>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</si>
  <si>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</si>
  <si>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</si>
  <si>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</si>
  <si>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</si>
  <si>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</si>
  <si>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</si>
  <si>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</si>
  <si>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</si>
  <si>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</si>
  <si>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</si>
  <si>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</si>
  <si>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</si>
  <si>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</si>
  <si>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</si>
  <si>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</si>
  <si>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</si>
  <si>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</si>
  <si>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</si>
  <si>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</si>
  <si>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</si>
  <si>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</si>
  <si>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</si>
  <si>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</si>
  <si>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</si>
  <si>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</si>
  <si>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</si>
  <si>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</si>
  <si>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</si>
  <si>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</si>
  <si>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</si>
  <si>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</si>
  <si>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</si>
  <si>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</si>
  <si>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</si>
  <si>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</si>
  <si>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</si>
  <si>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</si>
  <si>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</si>
  <si>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</si>
  <si>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</si>
  <si>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</si>
  <si>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</si>
  <si>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</si>
  <si>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</si>
  <si>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</si>
  <si>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</si>
  <si>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</si>
  <si>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</si>
  <si>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</si>
  <si>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</si>
  <si>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</si>
  <si>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</si>
  <si>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</si>
  <si>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</si>
  <si>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</si>
  <si>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</si>
  <si>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</si>
  <si>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</si>
  <si>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</si>
  <si>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</si>
  <si>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</si>
  <si>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</si>
  <si>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</si>
  <si>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</si>
  <si>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</si>
  <si>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</si>
  <si>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</si>
  <si>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</si>
  <si>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</si>
  <si>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</si>
  <si>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</si>
  <si>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</si>
  <si>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</si>
  <si>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</si>
  <si>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</si>
  <si>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</si>
  <si>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</si>
  <si>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</si>
  <si>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</si>
  <si>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</si>
  <si>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</si>
  <si>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</si>
  <si>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</si>
  <si>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</si>
  <si>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</si>
  <si>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</si>
  <si>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</si>
  <si>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</si>
  <si>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</si>
  <si>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</si>
  <si>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</si>
  <si>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</si>
  <si>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</si>
  <si>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</si>
  <si>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</si>
  <si>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</si>
  <si>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</si>
  <si>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</si>
  <si>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</si>
  <si>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</si>
  <si>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</si>
  <si>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</si>
  <si>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</si>
  <si>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</si>
  <si>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</si>
  <si>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</si>
  <si>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</si>
  <si>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</si>
  <si>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</si>
  <si>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</si>
  <si>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</si>
  <si>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</si>
  <si>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</si>
  <si>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</si>
  <si>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</si>
  <si>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</si>
  <si>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</si>
  <si>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</si>
  <si>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</si>
  <si>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</si>
  <si>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</si>
  <si>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</si>
  <si>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</si>
  <si>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</si>
  <si>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</si>
  <si>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</si>
  <si>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</si>
  <si>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</si>
  <si>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</si>
  <si>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</si>
  <si>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</si>
  <si>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</si>
  <si>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</si>
  <si>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</si>
  <si>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</si>
  <si>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</si>
  <si>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</si>
  <si>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</si>
  <si>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</si>
  <si>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</si>
  <si>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</si>
  <si>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</si>
  <si>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</si>
  <si>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</si>
  <si>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</si>
  <si>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</si>
  <si>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</si>
  <si>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</si>
  <si>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</si>
  <si>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</si>
  <si>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</si>
  <si>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</si>
  <si>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</si>
  <si>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</si>
  <si>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</si>
  <si>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</si>
  <si>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</si>
  <si>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</si>
  <si>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</si>
  <si>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</si>
  <si>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</si>
  <si>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</si>
  <si>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</si>
  <si>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</si>
  <si>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</si>
  <si>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</si>
  <si>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</si>
  <si>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</si>
  <si>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</si>
  <si>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</si>
  <si>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</si>
  <si>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</si>
  <si>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</si>
  <si>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</si>
  <si>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</si>
  <si>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</si>
  <si>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</si>
  <si>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</si>
  <si>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</si>
  <si>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</si>
  <si>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</si>
  <si>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</si>
  <si>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</si>
  <si>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</si>
  <si>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</si>
  <si>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</si>
  <si>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</si>
  <si>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</si>
  <si>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</si>
  <si>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</si>
  <si>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</si>
  <si>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</si>
  <si>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</si>
  <si>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</si>
  <si>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</si>
  <si>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</si>
  <si>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</si>
  <si>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</si>
  <si>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</si>
  <si>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</si>
  <si>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</si>
  <si>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</si>
  <si>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</si>
  <si>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</si>
  <si>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</si>
  <si>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</si>
  <si>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</si>
  <si>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</si>
  <si>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</si>
  <si>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</si>
  <si>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</si>
  <si>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</si>
  <si>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</si>
  <si>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</si>
  <si>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</si>
  <si>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</si>
  <si>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</si>
  <si>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</si>
  <si>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</si>
  <si>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</si>
  <si>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</si>
  <si>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</si>
  <si>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</si>
  <si>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</si>
  <si>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</si>
  <si>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</si>
  <si>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</si>
  <si>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</si>
  <si>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</si>
  <si>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</si>
  <si>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</si>
  <si>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</si>
  <si>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</si>
  <si>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</si>
  <si>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</si>
  <si>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</si>
  <si>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</si>
  <si>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</si>
  <si>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</si>
  <si>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</si>
  <si>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</si>
  <si>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</si>
  <si>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</si>
  <si>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</si>
  <si>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</si>
  <si>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</si>
  <si>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</si>
  <si>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</si>
  <si>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</si>
  <si>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</si>
  <si>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</si>
  <si>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</si>
  <si>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</si>
  <si>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</si>
  <si>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</si>
  <si>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</si>
  <si>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</si>
  <si>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</si>
  <si>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</si>
  <si>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</si>
  <si>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</si>
  <si>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</si>
  <si>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</si>
  <si>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</si>
  <si>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</si>
  <si>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</si>
  <si>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</si>
  <si>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</si>
  <si>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</si>
  <si>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</si>
  <si>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</si>
  <si>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</si>
  <si>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</si>
  <si>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</si>
  <si>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</si>
  <si>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</si>
  <si>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</si>
  <si>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</si>
  <si>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</si>
  <si>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</si>
  <si>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</si>
  <si>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</si>
  <si>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</si>
  <si>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</si>
  <si>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</si>
  <si>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</si>
  <si>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</si>
  <si>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</si>
  <si>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</si>
  <si>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</si>
  <si>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</si>
  <si>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</si>
  <si>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</si>
  <si>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</si>
  <si>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</si>
  <si>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</si>
  <si>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</si>
  <si>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</si>
  <si>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</si>
  <si>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</si>
  <si>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</si>
  <si>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</si>
  <si>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</si>
  <si>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</si>
  <si>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</si>
  <si>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</si>
  <si>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</si>
  <si>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</si>
  <si>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</si>
  <si>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</si>
  <si>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</si>
  <si>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</si>
  <si>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</si>
  <si>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</si>
  <si>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</si>
  <si>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</si>
  <si>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</si>
  <si>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</si>
  <si>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</si>
  <si>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</si>
  <si>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</si>
  <si>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</si>
  <si>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</si>
  <si>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</si>
  <si>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</si>
  <si>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</si>
  <si>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</si>
  <si>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</si>
  <si>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</si>
  <si>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</si>
  <si>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</si>
  <si>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</si>
  <si>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</si>
  <si>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</si>
  <si>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</si>
  <si>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</si>
  <si>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</si>
  <si>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</si>
  <si>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</si>
  <si>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</si>
  <si>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</si>
  <si>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</si>
  <si>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</si>
  <si>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</si>
  <si>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</si>
  <si>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</si>
  <si>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</si>
  <si>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</si>
  <si>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</si>
  <si>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</si>
  <si>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</si>
  <si>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</si>
  <si>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</si>
  <si>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</si>
  <si>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</si>
  <si>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</si>
  <si>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</si>
  <si>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</si>
  <si>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</si>
  <si>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</si>
  <si>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</si>
  <si>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</si>
  <si>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</si>
  <si>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</si>
  <si>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</si>
  <si>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</si>
  <si>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</si>
  <si>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</si>
  <si>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</si>
  <si>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</si>
  <si>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</si>
  <si>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</si>
  <si>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</si>
  <si>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</si>
  <si>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</si>
  <si>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</si>
  <si>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</si>
  <si>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</si>
  <si>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</si>
  <si>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</si>
  <si>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</si>
  <si>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</si>
  <si>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</si>
  <si>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</si>
  <si>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</si>
  <si>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</si>
  <si>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</si>
  <si>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</si>
  <si>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</si>
  <si>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</si>
  <si>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</si>
  <si>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</si>
  <si>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</si>
  <si>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</si>
  <si>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</si>
  <si>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</si>
  <si>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</si>
  <si>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</si>
  <si>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</si>
  <si>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</si>
  <si>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</si>
  <si>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</si>
  <si>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</si>
  <si>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</si>
  <si>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</si>
  <si>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</si>
  <si>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</si>
  <si>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</si>
  <si>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</si>
  <si>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</si>
  <si>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</si>
  <si>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</si>
  <si>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</si>
  <si>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</si>
  <si>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</si>
  <si>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</si>
  <si>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</si>
  <si>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</si>
  <si>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</si>
  <si>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</si>
  <si>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</si>
  <si>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</si>
  <si>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</si>
  <si>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</si>
  <si>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</si>
  <si>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</si>
  <si>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</si>
  <si>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</si>
  <si>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</si>
  <si>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</si>
  <si>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</si>
  <si>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</si>
  <si>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</si>
  <si>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</si>
  <si>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</si>
  <si>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</si>
  <si>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</si>
  <si>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</si>
  <si>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</si>
  <si>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</si>
  <si>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</si>
  <si>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</si>
  <si>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</si>
  <si>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</si>
  <si>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</si>
  <si>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</si>
  <si>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</si>
  <si>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</si>
  <si>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</si>
  <si>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</si>
  <si>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</si>
  <si>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</si>
  <si>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</si>
  <si>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</si>
  <si>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</si>
  <si>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</si>
  <si>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</si>
  <si>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</si>
  <si>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</si>
  <si>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</si>
  <si>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</si>
  <si>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</si>
  <si>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</si>
  <si>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</si>
  <si>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</si>
  <si>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</si>
  <si>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</si>
  <si>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</si>
  <si>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</si>
  <si>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</si>
  <si>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</si>
  <si>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</si>
  <si>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</si>
  <si>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</si>
  <si>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</si>
  <si>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</si>
  <si>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</si>
  <si>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</si>
  <si>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</si>
  <si>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</si>
  <si>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</si>
  <si>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</si>
  <si>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</si>
  <si>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</si>
  <si>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</si>
  <si>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</si>
  <si>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</si>
  <si>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</si>
  <si>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</si>
  <si>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</si>
  <si>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</si>
  <si>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</si>
  <si>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</si>
  <si>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</si>
  <si>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</si>
  <si>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</si>
  <si>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</si>
  <si>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</si>
  <si>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</si>
  <si>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</si>
  <si>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</si>
  <si>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</si>
  <si>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</si>
  <si>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</si>
  <si>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</si>
  <si>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</si>
  <si>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</si>
  <si>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</si>
  <si>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</si>
  <si>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</si>
  <si>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</si>
  <si>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</si>
  <si>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</si>
  <si>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</si>
  <si>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</si>
  <si>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</si>
  <si>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</si>
  <si>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</si>
  <si>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</si>
  <si>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</si>
  <si>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</si>
  <si>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</si>
  <si>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</si>
  <si>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</si>
  <si>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</si>
  <si>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</si>
  <si>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</si>
  <si>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</si>
  <si>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</si>
  <si>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</si>
  <si>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</si>
  <si>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</si>
  <si>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</si>
  <si>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</si>
  <si>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</si>
  <si>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</si>
  <si>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</si>
  <si>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</si>
  <si>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</si>
  <si>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</si>
  <si>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</si>
  <si>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</si>
  <si>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</si>
  <si>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</si>
  <si>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</si>
  <si>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</si>
  <si>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</si>
  <si>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</si>
  <si>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</si>
  <si>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</si>
  <si>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</si>
  <si>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</si>
  <si>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</si>
  <si>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</si>
  <si>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</si>
  <si>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</si>
  <si>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</si>
  <si>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</si>
  <si>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</si>
  <si>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</si>
  <si>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</si>
  <si>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</si>
  <si>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</si>
  <si>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</si>
  <si>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</si>
  <si>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</si>
  <si>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</si>
  <si>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</si>
  <si>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</si>
  <si>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</si>
  <si>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</si>
  <si>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</si>
  <si>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</si>
  <si>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</si>
  <si>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</si>
  <si>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</si>
  <si>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</si>
  <si>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</si>
  <si>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</si>
  <si>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</si>
  <si>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</si>
  <si>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</si>
  <si>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</si>
  <si>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</si>
  <si>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</si>
  <si>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</si>
  <si>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</si>
  <si>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</si>
  <si>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</si>
  <si>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</si>
  <si>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</si>
  <si>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</si>
  <si>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</si>
  <si>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</si>
  <si>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</si>
  <si>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</si>
  <si>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</si>
  <si>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</si>
  <si>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</si>
  <si>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</si>
  <si>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</si>
  <si>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</si>
  <si>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</si>
  <si>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</si>
  <si>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</si>
  <si>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</si>
  <si>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</si>
  <si>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</si>
  <si>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</si>
  <si>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</si>
  <si>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</si>
  <si>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</si>
  <si>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</si>
  <si>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</si>
  <si>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</si>
  <si>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</si>
  <si>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</si>
  <si>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</si>
  <si>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</si>
  <si>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</si>
  <si>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</si>
  <si>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</si>
  <si>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</si>
  <si>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</si>
  <si>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</si>
  <si>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</si>
  <si>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</si>
  <si>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</si>
  <si>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</si>
  <si>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</si>
  <si>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</si>
  <si>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</si>
  <si>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</si>
  <si>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</si>
  <si>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</si>
  <si>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</si>
  <si>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</si>
  <si>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</si>
  <si>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</si>
  <si>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</si>
  <si>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</si>
  <si>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</si>
  <si>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</si>
  <si>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</si>
  <si>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</si>
  <si>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</si>
  <si>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</si>
  <si>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</si>
  <si>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</si>
  <si>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</si>
  <si>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</si>
  <si>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</si>
  <si>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</si>
  <si>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</si>
  <si>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</si>
  <si>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</si>
  <si>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</si>
  <si>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</si>
  <si>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</si>
  <si>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</si>
  <si>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</si>
  <si>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</si>
  <si>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</si>
  <si>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</si>
  <si>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</si>
  <si>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</si>
  <si>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</si>
  <si>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</si>
  <si>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</si>
  <si>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</si>
  <si>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</si>
  <si>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</si>
  <si>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</si>
  <si>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</si>
  <si>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</si>
  <si>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</si>
  <si>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</si>
  <si>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</si>
  <si>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</si>
  <si>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</si>
  <si>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</si>
  <si>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</si>
  <si>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</si>
  <si>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</si>
  <si>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</si>
  <si>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</si>
  <si>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</si>
  <si>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</si>
  <si>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</si>
  <si>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</si>
  <si>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</si>
  <si>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</si>
  <si>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</si>
  <si>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</si>
  <si>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</si>
  <si>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</si>
  <si>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</si>
  <si>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</si>
  <si>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</si>
  <si>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</si>
  <si>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</si>
  <si>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</si>
  <si>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</si>
  <si>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</si>
  <si>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</si>
  <si>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</si>
  <si>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</si>
  <si>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</si>
  <si>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</si>
  <si>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</si>
  <si>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</si>
  <si>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</si>
  <si>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</si>
  <si>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</si>
  <si>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</si>
  <si>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</si>
  <si>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</si>
  <si>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</si>
  <si>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</si>
  <si>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</si>
  <si>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</si>
  <si>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</si>
  <si>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</si>
  <si>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</si>
  <si>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</si>
  <si>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</si>
  <si>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</si>
  <si>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</si>
  <si>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</si>
  <si>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</si>
  <si>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</si>
  <si>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</si>
  <si>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</si>
  <si>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</si>
  <si>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</si>
  <si>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</si>
  <si>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</si>
  <si>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</si>
  <si>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</si>
  <si>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</si>
  <si>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</si>
  <si>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</si>
  <si>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</si>
  <si>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</si>
  <si>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</si>
  <si>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</si>
  <si>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</si>
  <si>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</si>
  <si>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</si>
  <si>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</si>
  <si>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</si>
  <si>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</si>
  <si>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</si>
  <si>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</si>
  <si>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</si>
  <si>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</si>
  <si>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</si>
  <si>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</si>
  <si>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</si>
  <si>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</si>
  <si>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</si>
  <si>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</si>
  <si>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</si>
  <si>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</si>
  <si>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</si>
  <si>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</si>
  <si>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</si>
  <si>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</si>
  <si>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</si>
  <si>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</si>
  <si>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</si>
  <si>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</si>
  <si>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</si>
  <si>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</si>
  <si>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</si>
  <si>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</si>
  <si>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</si>
  <si>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</si>
  <si>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</si>
  <si>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</si>
  <si>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</si>
  <si>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</si>
  <si>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</si>
  <si>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</si>
  <si>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</si>
  <si>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</si>
  <si>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</si>
  <si>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</si>
  <si>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</si>
  <si>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</si>
  <si>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</si>
  <si>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</si>
  <si>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</si>
  <si>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</si>
  <si>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</si>
  <si>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</si>
  <si>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</si>
  <si>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</si>
  <si>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</si>
  <si>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</si>
  <si>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</si>
  <si>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</si>
  <si>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</si>
  <si>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</si>
  <si>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</si>
  <si>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</si>
  <si>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</si>
  <si>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</si>
  <si>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</si>
  <si>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</si>
  <si>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</si>
  <si>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</si>
  <si>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</si>
  <si>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</si>
  <si>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</si>
  <si>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</si>
  <si>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</si>
  <si>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</si>
  <si>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</si>
  <si>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</si>
  <si>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</si>
  <si>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</si>
  <si>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</si>
  <si>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</si>
  <si>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</si>
  <si>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</si>
  <si>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</si>
  <si>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</si>
  <si>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</si>
  <si>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</si>
  <si>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</si>
  <si>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</si>
  <si>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</si>
  <si>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</si>
  <si>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</si>
  <si>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</si>
  <si>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</si>
  <si>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</si>
  <si>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</si>
  <si>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</si>
  <si>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</si>
  <si>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</si>
  <si>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</si>
  <si>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</si>
  <si>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</si>
  <si>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</si>
  <si>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</si>
  <si>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</si>
  <si>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</si>
  <si>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</si>
  <si>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</si>
  <si>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</si>
  <si>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</si>
  <si>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</si>
  <si>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</si>
  <si>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</si>
  <si>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</si>
  <si>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</si>
  <si>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</si>
  <si>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</si>
  <si>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</si>
  <si>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</si>
  <si>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</si>
  <si>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</si>
  <si>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</si>
  <si>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</si>
  <si>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</si>
  <si>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</si>
  <si>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</si>
  <si>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</si>
  <si>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</si>
  <si>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</si>
  <si>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</si>
  <si>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</si>
  <si>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</si>
  <si>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</si>
  <si>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</si>
  <si>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</si>
  <si>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</si>
  <si>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</si>
  <si>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</si>
  <si>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</si>
  <si>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</si>
  <si>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</si>
  <si>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</si>
  <si>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</si>
  <si>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</si>
  <si>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</si>
  <si>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</si>
  <si>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</si>
  <si>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</si>
  <si>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</si>
  <si>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</si>
  <si>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</si>
  <si>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</si>
  <si>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</si>
  <si>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</si>
  <si>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</si>
  <si>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</si>
  <si>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</si>
  <si>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</si>
  <si>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</si>
  <si>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</si>
  <si>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</si>
  <si>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</si>
  <si>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</si>
  <si>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</si>
  <si>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</si>
  <si>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</si>
  <si>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</si>
  <si>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</si>
  <si>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</si>
  <si>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</si>
  <si>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</si>
  <si>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</si>
  <si>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</si>
  <si>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</si>
  <si>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</si>
  <si>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</si>
  <si>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</si>
  <si>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</si>
  <si>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</si>
  <si>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</si>
  <si>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</si>
  <si>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</si>
  <si>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</si>
  <si>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</si>
  <si>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</si>
  <si>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</si>
  <si>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</si>
  <si>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</si>
  <si>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</si>
  <si>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</si>
  <si>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</si>
  <si>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</si>
  <si>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</si>
  <si>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</si>
  <si>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</si>
  <si>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</si>
  <si>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</si>
  <si>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</si>
  <si>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</si>
  <si>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</si>
  <si>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</si>
  <si>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</si>
  <si>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</si>
  <si>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</si>
  <si>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</si>
  <si>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</si>
  <si>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</si>
  <si>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</si>
  <si>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</si>
  <si>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</si>
  <si>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</si>
  <si>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</si>
  <si>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</si>
  <si>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</si>
  <si>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</si>
  <si>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</si>
  <si>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</si>
  <si>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</si>
  <si>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</si>
  <si>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</si>
  <si>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</si>
  <si>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</si>
  <si>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</si>
  <si>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</si>
  <si>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</si>
  <si>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</si>
  <si>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</si>
  <si>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</si>
  <si>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</si>
  <si>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</si>
  <si>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</si>
  <si>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</si>
  <si>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</si>
  <si>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</si>
  <si>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</si>
  <si>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</si>
  <si>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</si>
  <si>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</si>
  <si>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</si>
  <si>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</si>
  <si>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</si>
  <si>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</si>
  <si>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</si>
  <si>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</si>
  <si>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</si>
  <si>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</si>
  <si>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</si>
  <si>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</si>
  <si>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</si>
  <si>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</si>
  <si>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</si>
  <si>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</si>
  <si>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</si>
  <si>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</si>
  <si>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</si>
  <si>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</si>
  <si>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</si>
  <si>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</si>
  <si>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</si>
  <si>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</si>
  <si>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</si>
  <si>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</si>
  <si>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</si>
  <si>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</si>
  <si>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</si>
  <si>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</si>
  <si>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</si>
  <si>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</si>
  <si>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</si>
  <si>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</si>
  <si>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</si>
  <si>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</si>
  <si>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</si>
  <si>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</si>
  <si>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</si>
  <si>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</si>
  <si>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</si>
  <si>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</si>
  <si>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</si>
  <si>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</si>
  <si>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</si>
  <si>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</si>
  <si>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</si>
  <si>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</si>
  <si>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</si>
  <si>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</si>
  <si>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</si>
  <si>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</si>
  <si>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</si>
  <si>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</si>
  <si>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</si>
  <si>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</si>
  <si>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</si>
  <si>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</si>
  <si>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</si>
  <si>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</si>
  <si>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</si>
  <si>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</si>
  <si>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</si>
  <si>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</si>
  <si>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</si>
  <si>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</si>
  <si>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</si>
  <si>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</si>
  <si>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</si>
  <si>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</si>
  <si>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</si>
  <si>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</si>
  <si>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</si>
  <si>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</si>
  <si>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</si>
  <si>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</si>
  <si>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</si>
  <si>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</si>
  <si>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</si>
  <si>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</si>
  <si>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</si>
  <si>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</si>
  <si>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</si>
  <si>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</si>
  <si>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</si>
  <si>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</si>
  <si>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</si>
  <si>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</si>
  <si>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</si>
  <si>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</si>
  <si>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</si>
  <si>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</si>
  <si>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</si>
  <si>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</si>
  <si>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</si>
  <si>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</si>
  <si>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</si>
  <si>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</si>
  <si>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</si>
  <si>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</si>
  <si>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</si>
  <si>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</si>
  <si>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</si>
  <si>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</si>
  <si>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</si>
  <si>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</si>
  <si>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</si>
  <si>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</si>
  <si>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</si>
  <si>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</si>
  <si>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</si>
  <si>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</si>
  <si>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</si>
  <si>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</si>
  <si>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</si>
  <si>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</si>
  <si>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</si>
  <si>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</si>
  <si>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</si>
  <si>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</si>
  <si>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</si>
  <si>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</si>
  <si>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</si>
  <si>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</si>
  <si>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</si>
  <si>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</si>
  <si>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</si>
  <si>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</si>
  <si>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</si>
  <si>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</si>
  <si>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</si>
  <si>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</si>
  <si>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</si>
  <si>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</si>
  <si>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</si>
  <si>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</si>
  <si>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</si>
  <si>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</si>
  <si>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</si>
  <si>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</si>
  <si>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</si>
  <si>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</si>
  <si>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</si>
  <si>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</si>
  <si>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</si>
  <si>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</si>
  <si>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</si>
  <si>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</si>
  <si>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</si>
  <si>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</si>
  <si>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</si>
  <si>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</si>
  <si>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</si>
  <si>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</si>
  <si>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</si>
  <si>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</si>
  <si>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</si>
  <si>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</si>
  <si>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</si>
  <si>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</si>
  <si>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</si>
  <si>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</si>
  <si>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</si>
  <si>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</si>
  <si>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</si>
  <si>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</si>
  <si>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</si>
  <si>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</si>
  <si>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</si>
  <si>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</si>
  <si>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</si>
  <si>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</si>
  <si>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</si>
  <si>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</si>
  <si>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</si>
  <si>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</si>
  <si>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</si>
  <si>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</si>
  <si>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</si>
  <si>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</si>
  <si>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</si>
  <si>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</si>
  <si>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</si>
  <si>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</si>
  <si>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</si>
  <si>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</si>
  <si>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</si>
  <si>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</si>
  <si>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</si>
  <si>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</si>
  <si>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</si>
  <si>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</si>
  <si>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</si>
  <si>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</si>
  <si>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</si>
  <si>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</si>
  <si>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</si>
  <si>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</si>
  <si>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</si>
  <si>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</si>
  <si>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</si>
  <si>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</si>
  <si>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</si>
  <si>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</si>
  <si>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</si>
  <si>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</si>
  <si>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</si>
  <si>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</si>
  <si>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</si>
  <si>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</si>
  <si>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</si>
  <si>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</si>
  <si>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</si>
  <si>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</si>
  <si>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</si>
  <si>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</si>
  <si>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</si>
  <si>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</si>
  <si>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judo - bežné transfery</t>
  </si>
  <si>
    <t>FD250288</t>
  </si>
  <si>
    <t>24.9.2025</t>
  </si>
  <si>
    <t>účtovné, mzdové služby 2025/07</t>
  </si>
  <si>
    <t>Braton, s.r.o.
Včelárska 17, 821 05 Bratislava
IČO: 31692907, DIČ: 2021303570</t>
  </si>
  <si>
    <t>FD250289</t>
  </si>
  <si>
    <t>účtovné, mzdové služby 2025/08</t>
  </si>
  <si>
    <t>FD250328</t>
  </si>
  <si>
    <t>30.10.2025</t>
  </si>
  <si>
    <t>účtovné, mzdové služby 2025/09</t>
  </si>
  <si>
    <t>FD250355</t>
  </si>
  <si>
    <t>5.12.2025</t>
  </si>
  <si>
    <t>účtovné, mzdové služby 2025/10</t>
  </si>
  <si>
    <t>FD250376</t>
  </si>
  <si>
    <t>30.12.2025</t>
  </si>
  <si>
    <t>účtovné, mzdové služby 2025/11</t>
  </si>
  <si>
    <t>FD250394</t>
  </si>
  <si>
    <t>20.1.2026</t>
  </si>
  <si>
    <t>účtovné, mzdové služby 2025/12</t>
  </si>
  <si>
    <t>FD250390</t>
  </si>
  <si>
    <t>9.1.2026</t>
  </si>
  <si>
    <t>cest. poistenie pretekárov - zahraničie: 2025/01 - 2025/12 - nedoplatok</t>
  </si>
  <si>
    <t>MetLife Europe Insurance d.a.c.
Pribinova 10, 81109 Bratislava
IČO: 47257091</t>
  </si>
  <si>
    <t>ECC + TC  Gyor (HUN), 8.11.-12.11.2025
Pracovná cesta
Spôsob dopravy : autom 
Počet všetkých osôb na prac. ceste: 2
- športovci:
- tréneri:
- fyzio:
- rozhodca: 2</t>
  </si>
  <si>
    <t>ID250147</t>
  </si>
  <si>
    <t>28.11.2025</t>
  </si>
  <si>
    <t>cestovné náhrady: BA - Gyor - BA, 8.11-9.11.2025
Osoba: Jankovics</t>
  </si>
  <si>
    <t>Jankovics Tomáš-vyučtovateľ</t>
  </si>
  <si>
    <t>EJC - Praha (CZE), 4.7-9.7.2025
Pracovná cesta
Spôsob dopravy : autom 
Počet všetkých osôb na prac. ceste: 1
- športovci:
- tréneri:
- fyzio:
- rozhodca: 1</t>
  </si>
  <si>
    <t>ID250179</t>
  </si>
  <si>
    <t>3.7.2025</t>
  </si>
  <si>
    <t>nákup: diaľničná známka  4.7.-13.7.2025
Osoba: Jankovics</t>
  </si>
  <si>
    <t>Státni fond dopravní infrastruktury
Sokolovská 1955/278, 19000 Praha (CZE)
IČO: 70856508</t>
  </si>
  <si>
    <t>cestovné náhrady: BA - Praha - BA, 4.7.-6.7.2025
Osoba: Jankovics</t>
  </si>
  <si>
    <t>cestovné náhrady: Michalovce - Gyor - Michalovce, 8.11-9.11.2025
Osoba: Kincelová</t>
  </si>
  <si>
    <t>Kongres EJU Gran Canaria (ESP), 13.12.-15.12.2025
Pracovná cesta
Spôsob dopravy : autom + letecky 
Počet všetkých osôb na prac. ceste: 1
- športovci: 
- tréneri:
- fyzio:
- rozhodca:</t>
  </si>
  <si>
    <t>ID250187</t>
  </si>
  <si>
    <t>FV25345</t>
  </si>
  <si>
    <t>9.12.2025</t>
  </si>
  <si>
    <t>letenka 1os., Viedeň-Gran Canaria-Viedeň 13.12.-15.12.2025
Osoba: Pisoň Peter</t>
  </si>
  <si>
    <t>EVENTRAVEL s.r.o.
Palisády 29/A, 81106 Bratislava
IČO: 36284696</t>
  </si>
  <si>
    <t>CO25031</t>
  </si>
  <si>
    <t>10.12.2025</t>
  </si>
  <si>
    <t>oficialne ubytovanie FB 1os/2noci, 13.12.-15.12.2025
Osoba: Pisoň Peter</t>
  </si>
  <si>
    <t>Q2878023G</t>
  </si>
  <si>
    <t>Real federacion Espaňola de Judo y D.A.
IČO: Q2878023G</t>
  </si>
  <si>
    <t>12.12.2025</t>
  </si>
  <si>
    <t>3.2.2026</t>
  </si>
  <si>
    <t>cestovné náhrady: autobus BA - Schwechat, 13.12.2025
Osoba: Pisoň Peter</t>
  </si>
  <si>
    <t>Slovak Lines Express a.s.
Mlynské Nivy 5, 82108 Bratislava
IČO: 44667345, IČDPH: SK2022792464</t>
  </si>
  <si>
    <t>2/9-488b6/cf8a</t>
  </si>
  <si>
    <t>15.12.2025</t>
  </si>
  <si>
    <t>cestovné náhrady: autobus Schwechat - BA, 15.12.2025
Osoba: Pisoň Peter</t>
  </si>
  <si>
    <t>LeviTour s.r.o.
Nógradiho 3/6/44, 98601 Biskupice
IČO: 52714039, IČDPH: SK2121118560</t>
  </si>
  <si>
    <t>MT+VT Brno (CZE) + VT Cz. Bytom (POL) 6.9.-10.9.2025
Pracovná cesta
Spôsob dopravy : autom 
Počet všetkých osôb na prac. ceste: 8
- športovci:7
- tréneri:1
- fyzio:
- rozhodca:</t>
  </si>
  <si>
    <t>ID250121</t>
  </si>
  <si>
    <t>LRI/45/5013/25/KOR</t>
  </si>
  <si>
    <t>ubytovanie Cz.Bytom 3os/2noci
osoby: Fízeľová, Žilka, Barto</t>
  </si>
  <si>
    <t>Gregor Ján - vyúčtovateľ
Tajov 372, 976 34 Tajov</t>
  </si>
  <si>
    <t>stravné náhrady: 3os/3dni 8.9.-10.9.2025
Osoby: Fízeľová, Žilka, Barto</t>
  </si>
  <si>
    <t>stravné náhrady: 2os/3dni 6.9.-8.9.2025
Osoby: Fízeľová, Žilka</t>
  </si>
  <si>
    <t>25FV281</t>
  </si>
  <si>
    <t>26.9.2025</t>
  </si>
  <si>
    <t>ubytovanie Brno 3os/2noci 6.9.-8.9.2025
Osoby: Fízeľová, Žilka, Barto</t>
  </si>
  <si>
    <t>Judo SK Královo Pole, z.s.
Vodova 336/108, 612 00 Brno - Královo Pole
IČO: 22670271, DIČ: CZ22670271</t>
  </si>
  <si>
    <t>EC Skopje (MKD) 20.9.-21.9.2025
Pracovná cesta
Spôsob dopravy : autom + letecky 
Počet všetkých osôb na prac. ceste: 4
- športovci: 3
- tréneri:1
- fyzio:
- rozhodca:</t>
  </si>
  <si>
    <t>ID250120</t>
  </si>
  <si>
    <t>129-S/25</t>
  </si>
  <si>
    <t>4.9.2025</t>
  </si>
  <si>
    <t>Oficiálne ubytovanie 1os/3noci, 19.9.-22.9.2025
Osoba: Poliak</t>
  </si>
  <si>
    <t>Judo Federation of North Macedonia
Gradski Park 1, 1000 Skopje</t>
  </si>
  <si>
    <t>FV25245</t>
  </si>
  <si>
    <t>letenky 1os.,Viedeň-Skopje-Viedeň 19.9.-22.9.2025
Osoba: Poliak</t>
  </si>
  <si>
    <t>INVOICE NO 164 S/25</t>
  </si>
  <si>
    <t>strava večere 3x, 19.9.-21.9.2025
Osoba: Poliak</t>
  </si>
  <si>
    <t>14.10.2025</t>
  </si>
  <si>
    <t>stravné náhrady: 1os/4dni 19.9.-22.9.2025
Osoba: Poliak</t>
  </si>
  <si>
    <t>EO Praha (CZE), 26.9.-28.9.2025
Pracovná cesta
Spôsob dopravy : autom 
Počet všetkých osôb na prac. ceste: 4
- športovci:3
- tréneri:1
- fyzio:
- rozhodca:</t>
  </si>
  <si>
    <t>ID250122</t>
  </si>
  <si>
    <t>Oficiálne ubytovanie 1os/2noci, 26.9-27.9.2025 +večera 2x+EJU Fee1x
Osoba: Barto</t>
  </si>
  <si>
    <t>Český svaz juda
Zátopkova 100/2, 16017 Praha
IČO: 00537560</t>
  </si>
  <si>
    <t>4.11.2025</t>
  </si>
  <si>
    <t>stravné náhrady: 1os/2dni 27.9.-28.9.2025
Osoba: Barto</t>
  </si>
  <si>
    <t>OTC - Šamorín (SVK) 22.-26.9.2025
Pracovná cesta
Spôsob dopravy : autom 
Počet všetkých osôb na prac. ceste: 20
- športovci:18
- tréneri:2
- fyzio:
- rozhodca:</t>
  </si>
  <si>
    <t>ID250134</t>
  </si>
  <si>
    <t>regenerácia vo wellness 1os/2vstupy. 24.9.2025
osoba: Poliak M</t>
  </si>
  <si>
    <t>X-BIONIC SPHERE, a.s.
Dubová 33/A, 931 01 Šamorín
IČO: 46640134, IČDPH: SK2023504054</t>
  </si>
  <si>
    <t>22.10.2025</t>
  </si>
  <si>
    <t>oficialne ubytovanie FB 1os/4noci, 22.-26.9.2025
osoba: Poliak M</t>
  </si>
  <si>
    <t>cestovné náhrady: BB - Šamorín - BB, 23.9.2025
súkromné motorové vozidlo: Toyota Corrola
účel: prevoz účastníkov
EČV: BB433GN
kilometre: 420
počet prepravovaných osôb: 1</t>
  </si>
  <si>
    <t>cestovné náhrady: BB - Šamorín - BB, 25.9.2025
súkromné motorové vozidlo: Toyota Corrola
účel: prevoz účastníkov
EČV: BB433GN
kilometre: 420
počet prepravovaných osôb: 1</t>
  </si>
  <si>
    <t>cestovné náhrady: BB - Šamorín - BB, 22.-26.9.2025
súkromné motorové vozidlo: Hyundai H1
účel: prevoz účastníkov
EČV: BL157ZS
kilometre: 420
počet prepravovaných osôb: 6</t>
  </si>
  <si>
    <t>GS Abu Dhabí (SAE), 27.11.-1.12.2025
Pracovná cesta
Spôsob dopravy : autom + letecky 
Počet všetkých osôb na prac. ceste:5 
- športovci: 4
- tréneri:1
- fyzio:
- rozhodca:</t>
  </si>
  <si>
    <t>ID250171</t>
  </si>
  <si>
    <t>FV25325</t>
  </si>
  <si>
    <t>7.11.2025</t>
  </si>
  <si>
    <t>letenky 3os. + transfer z letiska, Budapešť-Abu Dhabi-Budapešť 27.11.-1.12.2025
Osoby: Fízeľová, Barto, Hajas</t>
  </si>
  <si>
    <t>GSAUH-SLK-2910</t>
  </si>
  <si>
    <t>26.11.2025</t>
  </si>
  <si>
    <t>oficialne ubytovanie FB 3os/4noci, 27.11.-1.12.2025
Osoby: Barto, Fízeľová</t>
  </si>
  <si>
    <t>UAE Judo Federation
, Abu Dhabi</t>
  </si>
  <si>
    <t>VT Tata (HUN), 19.11.2025
Pracovná cesta
Spôsob dopravy : autom 
Počet všetkých osôb na prac. ceste: 8
- športovci:6
- tréneri:2
- fyzio:
- rozhodca:</t>
  </si>
  <si>
    <t>ID250177</t>
  </si>
  <si>
    <t>cestovné náhrady: BB - Tata - BB, 19.11.2025
Osoby: Gregor, Barto, Maťašeje, Fízeľová, Hajnecký, Lazar Milan, Popier, Hajas</t>
  </si>
  <si>
    <t>GP Zahreb (CRO), 14.11.-16.11.2025
Pracovná cesta
Spôsob dopravy : autom + letecky 
Počet všetkých osôb na prac. ceste: 4
- športovci: 3
- tréneri:1
- fyzio:
- rozhodca:</t>
  </si>
  <si>
    <t>ID250161</t>
  </si>
  <si>
    <t>037-11-2025</t>
  </si>
  <si>
    <t>11.11.2025</t>
  </si>
  <si>
    <t>oficialne ubytovanie FB 2os/2noci, 14.11.-16.11.2025
Osoby: Fizeľová, Barto,</t>
  </si>
  <si>
    <t>Concorda d.o.o.
Čezmanska 6, 10000 Zagreb - Chorvatsko
IČO: 60694472023</t>
  </si>
  <si>
    <t>ID250165</t>
  </si>
  <si>
    <t>6.10.2025</t>
  </si>
  <si>
    <t>nákup: sporttester 1 ks
Osoby: Barto</t>
  </si>
  <si>
    <t>DAHA s.r.o.
Kalinovská 5, 04001 Košice
IČO: 43976788, DIČ: 2022542775, IČDPH: SK2022542775</t>
  </si>
  <si>
    <t>FD250361</t>
  </si>
  <si>
    <t>2025-IJFCards-3427</t>
  </si>
  <si>
    <t>19.12.2025</t>
  </si>
  <si>
    <t>nákup: IJF ID cards 3ks Alex Barto, Benjamín Maťašeje, David Liška
Osoby: Barto, Maťašeje, Liška</t>
  </si>
  <si>
    <t>SI26084279</t>
  </si>
  <si>
    <t>Datastat ltd.
Ambrožiča Novljana 5, 1000 Ljubljana, Slovenia, IČDPH: SI26084279</t>
  </si>
  <si>
    <t>OTC Mittersill (AUT), 6.1.-10.1.2026
Pracovná cesta
Spôsob dopravy : autom 
Počet všetkých osôb na prac. ceste: 5
- športovci:3
- tréneri:1
- fyzio:1
- rozhodca:</t>
  </si>
  <si>
    <t>ID250195</t>
  </si>
  <si>
    <t>Mit-26-051-SVK</t>
  </si>
  <si>
    <t>Oficiálne ubytovanie 2.časť 1os/4noci, 6.1.-10.1.2026 + entry Fee 1x
Osoby:  Maťašeje,</t>
  </si>
  <si>
    <t>Österreichischer Judoverband
Wehlistraße 29/1/111, 1200 Vienna
IČO: 073072391</t>
  </si>
  <si>
    <t>Oficiálne ubytovanie 2.časť 1os/4noci, 6.1.-10.1.2026 + entry Fee 1x
Osoby:  Fízeľová</t>
  </si>
  <si>
    <t>Oficiálne ubytovanie 1os/4noci, 6.1.-10.1.2026 + entry Fee 1x
Osoby:  Barto</t>
  </si>
  <si>
    <t>Oficiálne ubytovanie 2os/4noci, 6.1.-10.1.2026
Osoby: Poliak, Liška</t>
  </si>
  <si>
    <t>ID250207</t>
  </si>
  <si>
    <t>2025-0058</t>
  </si>
  <si>
    <t>užívateľská licencia - športový denník Yarmill 2.časť
osoby: Ádám, Žilka, Gregor</t>
  </si>
  <si>
    <t>Yarmill, s.r.o.
Lublaňská 267/12, 12000 Praha - Vinohrady
IČO: 06990258, DIČ: CZ06990258</t>
  </si>
  <si>
    <t>TC - Valencia (ESP), 17.-21.8.2025
Pracovná cesta
Spôsob dopravy : autom + letecky 
Počet všetkých osôb na prac. ceste:7 
- športovci:5 
- tréneri:2
- fyzio:
- rozhodca:</t>
  </si>
  <si>
    <t>ID250103</t>
  </si>
  <si>
    <t>12.7.2025</t>
  </si>
  <si>
    <t>letenky a batožina 1os., Viedeň - Valencia - Viedeň 17.8. a 21.8.2025
osoba: Halčinová E</t>
  </si>
  <si>
    <t>Pelican Travel
Pribinova 17954/10, 81109 Bratislava
IČO: 35897821, IČDPH: SK2021871225</t>
  </si>
  <si>
    <t>O/7</t>
  </si>
  <si>
    <t>18.8.2025</t>
  </si>
  <si>
    <t>ubytovanie FB 1os/4noci 17.-21.7.2025 + účastnícky poplatok 1os.
osoba: Halčinová E</t>
  </si>
  <si>
    <t>G97358329</t>
  </si>
  <si>
    <t>Valencia Club de Judo
C/Daniel Balaciart 10, 46020 Valencia
IČO: G97358329</t>
  </si>
  <si>
    <t>TC - Strassburg (FRA), 17.-20.9.2025
Pracovná cesta
Spôsob dopravy : autom + letecky 
Počet všetkých osôb na prac. ceste: 5
- športovci:3 
- tréneri:2
- fyzio:
- rozhodca:</t>
  </si>
  <si>
    <t>ID250123</t>
  </si>
  <si>
    <t>2025/09/002</t>
  </si>
  <si>
    <t>9.9.2025</t>
  </si>
  <si>
    <t>ubytovanie 1os/3noci 17.-20.9.2025
osoba: Ryugo IDE Fukuma
cela suma 212,5€
89,82 € dočerpanie top team Tomankova
122,68 € zvyšok v repre U21</t>
  </si>
  <si>
    <t>FR18350972386</t>
  </si>
  <si>
    <t>Société Hôteliére de Strasbourg
14, rue des Corroyeurs, 67200 Strasbourg
IČO: FR18350972386</t>
  </si>
  <si>
    <t>20.9.2025</t>
  </si>
  <si>
    <t>Nákup PHM: WI-UA5702 dotankovanie prenajateho auta 20.9.2025</t>
  </si>
  <si>
    <t>DE118616994</t>
  </si>
  <si>
    <t>Tank &amp; Rastanlage
Gräfenhausen Ost BAB 5, 64331 Weiterstadt
IČO: DE118616994</t>
  </si>
  <si>
    <t>parkovanie letisko Schwechat 20.9.2025
EČV: BT598BY</t>
  </si>
  <si>
    <t>ATU15447005</t>
  </si>
  <si>
    <t>Flughafen Wien Aktiengesellschaft
Postfach 1, 1300 Wien-Austria
IČO: ATU15447005</t>
  </si>
  <si>
    <t>16.10.2025</t>
  </si>
  <si>
    <t>stravné náhrady: 1os/4dni, 17.-20.9.2025
osoba: Ryugo IDE Fukuma</t>
  </si>
  <si>
    <t>Tománek Jozef - vyúčtovateľ</t>
  </si>
  <si>
    <t>OTC - Belehrad (SRB), 13.-17.10.2025
Pracovná cesta
Spôsob dopravy : autom + letecky 
Počet všetkých osôb na prac. ceste:6 
- športovci:4 
- tréneri:2
- fyzio:
- rozhodca:</t>
  </si>
  <si>
    <t>ID250143</t>
  </si>
  <si>
    <t>1.10.2025</t>
  </si>
  <si>
    <t>letenky 2os., Viedeň - Belehrad - Viedeň 13.- 17.10.2025 + poistenie zmeny letenky
osoby: Ryugo IDE Fukuma, Letz J,</t>
  </si>
  <si>
    <t>2025/13</t>
  </si>
  <si>
    <t>7.10.2025</t>
  </si>
  <si>
    <t>oficialne ubytovanie FB 2os/4noci, 13.-17.10.2025 + EJU Fee 1x
osoby: Ryugo IDE FUkuma, Letz J,</t>
  </si>
  <si>
    <t>Serbian Judo Federation
Strahinjica Bana 73a, 11000 Belegrade</t>
  </si>
  <si>
    <t>bankové poplatky: zahraničný transfer
2 poplatky: 20+3</t>
  </si>
  <si>
    <t>313 20 155</t>
  </si>
  <si>
    <t>Všeobecná úverová banka
Mlynské Nivy 1, 82990 Bratislava
IČO: 313 20 155</t>
  </si>
  <si>
    <t>parkovanie letisko Schwechat 16.10.2025</t>
  </si>
  <si>
    <t>17.10.2025</t>
  </si>
  <si>
    <t>parkovanie letisko Schwechat 17.10.2025</t>
  </si>
  <si>
    <t>ID250143, FD250321</t>
  </si>
  <si>
    <t>25/647277486/002</t>
  </si>
  <si>
    <t>nákup PHM: Toyota Proace, BT946AK, 16.10.2025
služobné motorové vozidlo: Toyota Proace
EČV: BT946AK
účel: prevoz účastníkov
kilometre: 332
počet prepravovaných osôb: 5</t>
  </si>
  <si>
    <t>HRA 4053</t>
  </si>
  <si>
    <t>DKV Euro Service GmBH
Balke-Dur-Allee3, D-4088 Ratingen
IČO: HRA 4053, IČDPH: DE119375450</t>
  </si>
  <si>
    <t>OTC - Šamorín (SVK) 22.-26.9.2025
Pracovná cesta
Spôsob dopravy : autom 
Počet všetkých osôb na prac. ceste:20 
- športovci:18
- tréneri:2
- fyzio:
- rozhodca:</t>
  </si>
  <si>
    <t>regenerácia vo wellness 2os. 24.9.2025
osoby: Tománková L, Tománková P</t>
  </si>
  <si>
    <t>oficialne ubytovanie FB 2os/1noc, 23.-24.9.2025
osoba: Scheffel O, Pushkarov D</t>
  </si>
  <si>
    <t>oficialne ubytovanie FB 4os/2noci, 23.-25.9.2025
osoba: Tománková P, Tománková L, Brisuda O, Dekan R</t>
  </si>
  <si>
    <t>EC + TC Maribor (SLO) U-21, 28.11.-4.12.2025
Pracovná cesta
Spôsob dopravy : autom 
Počet všetkých osôb na prac. ceste: 4
- športovci:2
- tréneri:2
- fyzio:
- rozhodca:</t>
  </si>
  <si>
    <t>ID250162</t>
  </si>
  <si>
    <t>Invoice 63/11-2025</t>
  </si>
  <si>
    <t>19.11.2025</t>
  </si>
  <si>
    <t>oficialne ubytovanie FB 2os/2noci + EJU Fee 1x, 28.11.-30.11.2025
Osoby: Filkorová, Matuszek</t>
  </si>
  <si>
    <t>SI48386693</t>
  </si>
  <si>
    <t>JUDOSLO D.O.O.
Celovška 25, 1000 Ljubljana
IČO: SI48386693, DIČ: SI48386693</t>
  </si>
  <si>
    <t>11.12.2025</t>
  </si>
  <si>
    <t>nákup: diaľničná známka  28.11.-7.12.2025
Osoby: Filkorová, Matuszek</t>
  </si>
  <si>
    <t>ASFINAG - Autobahnen und Schnellstrassen FINanzierung AktienGesellschaft
Schnirchgasse 17, A-1030 Wien
IČO: 43143200</t>
  </si>
  <si>
    <t>cestovné náhrady: auto Toyota Proace BB827HU
Osoby: Filkorová, Matuszek</t>
  </si>
  <si>
    <t>Matuszek Marek - vyučtovateľ</t>
  </si>
  <si>
    <t>Sparing pre Tománkovú P. - Pezinok (SVK) 8.-28.8.2025
Pracovná cesta
Spôsob dopravy : autom + letecky 
Počet všetkých osôb na prac. ceste: 3
- športovci:3 
- tréneri:
- fyzio:
- rozhodca:</t>
  </si>
  <si>
    <t>ID250112</t>
  </si>
  <si>
    <t>FV25220</t>
  </si>
  <si>
    <t>11.8.2025</t>
  </si>
  <si>
    <t>Sparing pre Tománkovú P. - letenky Tokyo - Viedeň - Tokyo 1os. 7.-20.8.2025
osoby: Ayano Fukumoto</t>
  </si>
  <si>
    <t>Regeneračný pobyt Dudince (SVK), 30.4.-3.5.2025
Pracovná cesta
Spôsob dopravy : autom 
Počet všetkých osôb na prac. ceste: 2
- športovci:2
- tréneri:
- fyzio:
- rozhodca:</t>
  </si>
  <si>
    <t>ID250055</t>
  </si>
  <si>
    <t>3.6.2025</t>
  </si>
  <si>
    <t>ubytovanie 1os/3noci, 30.4.-3.5.2025
osoba: Tománková L</t>
  </si>
  <si>
    <t>Kúpele Dudince a.s.
Kúpeľná 106/3, 96271 Dudince
IČO: 31642713</t>
  </si>
  <si>
    <t>Regeneračné sústredenie Trenčianske Teplice (SVK), 12.12.-14.12.2025</t>
  </si>
  <si>
    <t>ID250188</t>
  </si>
  <si>
    <t>Pobyt minirelax FB 1os/2noci 12.12.-14.12.2025
Osoba: Zelenáková</t>
  </si>
  <si>
    <t>Kúpele Trenčianske Teplice, a.s.
T.G.Masaryka 21, 91451 Trenčianske Teplice
IČO: 34129316, DIČ: 2020386896</t>
  </si>
  <si>
    <t>Pobyt minirelax FB 1os/2noci 12.12.-14.12.2025-doplatok za služby
Osoba: Zelenáková</t>
  </si>
  <si>
    <t>TC - Tokyo (JPN) 5.1-4.2.2026
Pracovná cesta
Spôsob dopravy : autom + letecky 
Počet všetkých osôb na prac. ceste: 4
- športovci: 3
- tréneri:1
- fyzio:
- rozhodca:</t>
  </si>
  <si>
    <t>ID250204</t>
  </si>
  <si>
    <t xml:space="preserve">052458, 052461, 052462, </t>
  </si>
  <si>
    <t>14.12.2025</t>
  </si>
  <si>
    <t>4.3.2026</t>
  </si>
  <si>
    <t>ubytovanie Tokyo 3os/6noci, 19.-25.1.2026
osoby: Vadovičová V, Tománková P, Tománek J st.,</t>
  </si>
  <si>
    <t>101-0061</t>
  </si>
  <si>
    <t>APA Hotel (Suidobashi Ekimae)
2-22-14 Kanda Misakicho, Chiyoda-ku, Tokyo
IČO: 101-0061</t>
  </si>
  <si>
    <t>FV25366</t>
  </si>
  <si>
    <t>22.12.2025</t>
  </si>
  <si>
    <t>letenky 1os., Viedeň - Tokyo - Viedeň 18.1. a 4.2.2026
osoba: Vadovičová V</t>
  </si>
  <si>
    <t>letenka 1os., Tokyo - Viedeň 4.2.2026
osoba: Fukuma IDE Ryugo</t>
  </si>
  <si>
    <t>17.1.2026</t>
  </si>
  <si>
    <t>ubytovanie Tokyo 1os/5noci, 20.-25.1.2026
osoby: Háger S</t>
  </si>
  <si>
    <t>23.1.2026</t>
  </si>
  <si>
    <t>poplatok za tréning Kodokan 1os
osoba: Vadovičová V</t>
  </si>
  <si>
    <t>Kodokan Judo Institute
Kasuga, Benkyo-ku 1-6-30, 112-00 Tokyo, Japan</t>
  </si>
  <si>
    <t>30038-14</t>
  </si>
  <si>
    <t>25.1.2026</t>
  </si>
  <si>
    <t>cestovné lístky: vlak Tokyo - Sendai 25.1.2026 /2os
osoba: Vadovičová V, Fukuma IDE R</t>
  </si>
  <si>
    <t>T9011001029597</t>
  </si>
  <si>
    <t>East Japan Railway Company
, Sibuyaku, Japonsko
IČO: T9011001029597</t>
  </si>
  <si>
    <t>regenerácia vo wellness 1os. 25.1.2025
osoba: Vadovičová V</t>
  </si>
  <si>
    <t>112-0003</t>
  </si>
  <si>
    <t>Spa LaQua
Kasuga, 1 Chom Bunkyo City, Toyko
IČO: 112-0003</t>
  </si>
  <si>
    <t>31.1.2026</t>
  </si>
  <si>
    <t>ubytovanie Sendai 6os/7noci, 25.1-1.2.2026
osoby: Tománek J st, Tománek J ml, Tománková P, Fukuma IDE R, Vadovičová V, Háger S</t>
  </si>
  <si>
    <t>0455-0535</t>
  </si>
  <si>
    <t>miestna daň Sendai 6os/7noci, 25.1-1.2.2026
osoby: Tománek J st, Tománek J ml, Tománková P, Fukuma IDE R, Vadovičová V, Háger S</t>
  </si>
  <si>
    <t>ubytovanie Sendai 6os/3noci, 1.-4.2.2026
osoby: Tománek J st, Tománek J ml, Tománková P, Fukuma IDE R, Vadovičová V, Háger S</t>
  </si>
  <si>
    <t>0455-0691</t>
  </si>
  <si>
    <t>miestna daň Sendai 6os/3noci, 1.-4.2.2026
osoby: Tománek J st, Tománek J ml, Tománková P, Fukuma IDE R, Vadovičová V, Háger S</t>
  </si>
  <si>
    <t>30339-10</t>
  </si>
  <si>
    <t>4.2.2026</t>
  </si>
  <si>
    <t>cestovné lístky: vlak Sendai - Tokyo 4.2.2026 /1os
osoba: Vadovičová V</t>
  </si>
  <si>
    <t>10365, 00406</t>
  </si>
  <si>
    <t>cestovné lístky: vlak Sendai - Tokyo 4.2.2026 /1os
osoba: Fukuma IDE R</t>
  </si>
  <si>
    <t>FD260064, ID250204</t>
  </si>
  <si>
    <t>26/649639535/001</t>
  </si>
  <si>
    <t>27.2.2026</t>
  </si>
  <si>
    <t>nákup PHM: Toyota Proace, BT598BY, 5.2.2026
služobné motorové vozidlo: Toyota Proace
EČV: BT598BY
účel: prevoz účastníkov
kilometre: 576
počet prepravovaných osôb: 6</t>
  </si>
  <si>
    <t>78406, 39847, 13014, 48368, 82636, 31470, 31489, 85553, 57013, 31398, 12303, 01653, 31469, 23264</t>
  </si>
  <si>
    <t>cestovné náhrady: metro Tokyo+Sendai 19.1.-4.2.2026
osoby: Vadovičová V, Fukuma IDE R</t>
  </si>
  <si>
    <t>5.3.2026</t>
  </si>
  <si>
    <t>stravné náhrady: 1os/32dní 5.1.-5.2.2026
osoba: Tománek J. ml.</t>
  </si>
  <si>
    <t>stravné náhrady: 1os/18dní 19.1.-5.2.2026
osoba: Háger S</t>
  </si>
  <si>
    <t>stravné náhrady: 2os/19dní 18.1.-5.2.2026
osoba: Tománková P, Tománek J st.</t>
  </si>
  <si>
    <t>VT Osrblie (SVK), 3.1.-6.1.2026
Pracovná cesta
Spôsob dopravy : autom 
Počet všetkých osôb na prac. ceste: 3
- športovci:2
- tréneri:1
- fyzio:
- rozhodca:</t>
  </si>
  <si>
    <t>ID250210</t>
  </si>
  <si>
    <t>26VF00003</t>
  </si>
  <si>
    <t>5.1.2026</t>
  </si>
  <si>
    <t>Ubytovanie 3os/3noci 3.1.-6.1.2026
Osoby: Matuszek, Filkorová, Matuszeková Paula</t>
  </si>
  <si>
    <t>OBECOSRBLIE s.r.o.
Anderlová 224, 97645 Osrblie
IČO: 57323861, DIČ: 2122662685</t>
  </si>
  <si>
    <t>OTC - Mittersill (AUT), 7.-10.1.2026
Pracovná cesta
Spôsob dopravy : autom 
Počet všetkých osôb na prac. ceste:4 
- športovci:3
- tréneri:1
- fyzio:
- rozhodca:</t>
  </si>
  <si>
    <t>ID250194</t>
  </si>
  <si>
    <t>Mit-26-002-SVK</t>
  </si>
  <si>
    <t>Service Fee 4x a Entry Fee 3x
osoby: Tománek J, Tománková P, Tománková L, Vadovičová V
platba 1. 950€ 15.12.2025
platba 2. 30€ 19.12.2025
(doplatok Entry fee +10€ každý športovec)</t>
  </si>
  <si>
    <t>2026-8</t>
  </si>
  <si>
    <t>7.1.2026</t>
  </si>
  <si>
    <t>neoficialne ubytovanie BB 4os/3noci, 7.1.-10.1.2026
osoby: Tománek J, Tománková P, Tománková L, Vadovičová V</t>
  </si>
  <si>
    <t>ATU 81798468</t>
  </si>
  <si>
    <t>Golf &amp; Ski Chalet
Sank Nikolaus Strasse 5, 5730 Mittersill
IČO: ATU 81798468</t>
  </si>
  <si>
    <t>22.1.2026</t>
  </si>
  <si>
    <t>stravné náhrady: 3os/4dni 7.-10.1.2026
osoby: Tománek J, Tománková P, Tománková L</t>
  </si>
  <si>
    <t>26/648977110/002</t>
  </si>
  <si>
    <t>nákup PHM: Toyota Proace, BT598BY, 13.01.2026
služobné motorové vozidlo: Toyota Proace
EČV: BT598BY
účel: prevoz účastníkov
kilometre: 1030
počet prepravovaných osôb: 4</t>
  </si>
  <si>
    <t>26/648977110/001</t>
  </si>
  <si>
    <t>nákup PHM: Toyota Proace, BT598BY, 7.01.2026
služobné motorové vozidlo: Toyota Proace
EČV: BT598BY
účel: prevoz účastníkov
kilometre: 1030
počet prepravovaných osôb: 4</t>
  </si>
  <si>
    <t>VT Bytom (POL), 22.1.-25.1.2026
Pracovná cesta
Spôsob dopravy : autom 
Počet všetkých osôb na prac. ceste: 4
- športovci:3
- tréneri:1
- fyzio:
- rozhodca:</t>
  </si>
  <si>
    <t>ID250214</t>
  </si>
  <si>
    <t>cestovné náhrady: BB-BYTOM-BB, 22.1.-25.1.2026
Osoby: Matuszek, Filkorová, Lazár Milan, Matuszeková Paula</t>
  </si>
  <si>
    <t>EC - Podgorica (MNE), 6.-8.3.2026
Pracovná cesta
Spôsob dopravy : autom + letecky 
Počet všetkých osôb na prac. ceste:2 
- športovci:1 
- tréneri:1
- fyzio:
- rozhodca:</t>
  </si>
  <si>
    <t>ID250222</t>
  </si>
  <si>
    <t>50/26</t>
  </si>
  <si>
    <t>12.3.2026</t>
  </si>
  <si>
    <t>ubytovanie 1os/2noci 6.-8.3.2026 + večera 2x
osoba: Švábeková S</t>
  </si>
  <si>
    <t>Judo Federation of Montenegro
ul.19. Decembar 13, 81000 Podgorica
IČO: 38267374078</t>
  </si>
  <si>
    <t>letenky 1os., Viedeň - Podgorica - Viedeň 6.3. a 8.3.2026
osoba: Švábeková S</t>
  </si>
  <si>
    <t>stravné náhrady: 1os/3dni 6. - 8.3.2026
osoba: Švábeková S</t>
  </si>
  <si>
    <t>FD250073</t>
  </si>
  <si>
    <t>2025-IJFCards-875</t>
  </si>
  <si>
    <t>3.3.2025</t>
  </si>
  <si>
    <t>nákup: IJF ID cards: 1ks Mezovský Rastislav
Osoba: Mezovský</t>
  </si>
  <si>
    <t>ID250164</t>
  </si>
  <si>
    <t>21.10.2025</t>
  </si>
  <si>
    <t>nákup: doplnková výživa, 21.10.2025 - Rajko Masláč
Osoby: Masláč Rajko</t>
  </si>
  <si>
    <t>46 440 224</t>
  </si>
  <si>
    <t>Gymbeam, s.r.o.
Rastislavova 93, 040 01 Košice
IČO: 46 440 224, IČDPH: SK2023380447</t>
  </si>
  <si>
    <t>ID250184</t>
  </si>
  <si>
    <t>6.12.2025</t>
  </si>
  <si>
    <t>nákup: doplnková výživa, 11.10.2025 - Matej Pecha
Osoba: Pecha Matej</t>
  </si>
  <si>
    <t>MLO SLOVAKIA, s.r.o.
Zvolenská cesta 141, 974 05 Banská Bystrica
IČO: 36007820, IČDPH: SK2020458099</t>
  </si>
  <si>
    <t>nákup: IJF ID cards 6ks Patrícia Tománková, Lenka Tománková, Oliver Scheffel,Jozef Tománek ml., Samuel Háger, Nina Filkorová
Osoby: Tománková P., Tmánková L., Scheffel, Tománek J. ml., Háger, Filkorová</t>
  </si>
  <si>
    <t>ID250199</t>
  </si>
  <si>
    <t>nákup: kimono, 15.12.2025 - Jakub Bajtoš
Osoba: Bajtoš</t>
  </si>
  <si>
    <t>WARAGOD s.r.o.
Bratislavská 2640/9, 94901 Nitra
IČO: 47056827, DIČ: 2023745174, IČDPH: SK2023745174</t>
  </si>
  <si>
    <t>FD250358</t>
  </si>
  <si>
    <t>testovanie športovcov 20.10.2025
osoba: Háger S</t>
  </si>
  <si>
    <t>Národné športové centrum
Trnavská cesta 39, 83104 Bratislava
IČO: 30853923</t>
  </si>
  <si>
    <t>FD250391</t>
  </si>
  <si>
    <t>D2026/0146</t>
  </si>
  <si>
    <t>12.1.2026</t>
  </si>
  <si>
    <t>nákup: official backnumber 6x + doprava-doručenie
Osoby: Tománek J., Tománková P., Háger</t>
  </si>
  <si>
    <t>01-09-383945</t>
  </si>
  <si>
    <t>TDS Consulting Kft.
Kucsma 11, 1131 Budapest
IČO: 01-09-383945, DIČ: 27121140-2-41, IČDPH: HU27121140-2-41</t>
  </si>
  <si>
    <t>FD250399</t>
  </si>
  <si>
    <t>23.3.2026</t>
  </si>
  <si>
    <t>nákup: kimono + nášivky, 23.03.2026 - Lenka Tománková
Osoba: Tománková L</t>
  </si>
  <si>
    <t>Kusakura CO, ltd.
3-11-21 Kamiichi, Kashiwara, 582-00 Osaka</t>
  </si>
  <si>
    <t>EC + TC U-18 Teplice (CZE), 27.3.-31.3.2026
Pracovná cesta
Spôsob dopravy : autom 
Počet všetkých osôb na prac. ceste: 9
- športovci:6
- tréneri:3
- fyzio:
- rozhodca:</t>
  </si>
  <si>
    <t>ID250225</t>
  </si>
  <si>
    <t>24.3.2026</t>
  </si>
  <si>
    <t>oficialne ubytovanie BB 1os/2noci, 27.3.-29.3.2026
Osoba: Matuszek</t>
  </si>
  <si>
    <t>oficialne ubytovanie BB 3os/4noci, 27.3.-31.3.2026 + 6x večera+3x EJU fee
Osoby: Paľko, Vadovičová, Kučerová</t>
  </si>
  <si>
    <t>77. Kongres IJF Budapešť 11.6.2025
Pracovná cesta
Spôsob dopravy : autom 
Počet všetkých osôb na prac. ceste: 
- športovci:
- tréneri:
- fyzio:
- rozhodca: 
- funkcionári: 2</t>
  </si>
  <si>
    <t>ID250098</t>
  </si>
  <si>
    <t>005990284414, 005990284413, 005990284412</t>
  </si>
  <si>
    <t>10.7.2025</t>
  </si>
  <si>
    <t>lístky a miestenka 2os. Vlak Budapešť-BA 11.6.2025
osoby: Pison P, Pospíšek A</t>
  </si>
  <si>
    <t>Pisoň Peter-vyučtovateľ</t>
  </si>
  <si>
    <t>mzdy 2025/08</t>
  </si>
  <si>
    <t>Hrubé mzdy vyplatené osobám (zamestnancom) vrátane odvodov zamestnávateľa počet fyzických osôb: 3, obdobie: 2025/08
osoby: 466, 467, 501</t>
  </si>
  <si>
    <t>mzdy 2025/09</t>
  </si>
  <si>
    <t>13.10.2025</t>
  </si>
  <si>
    <t>Hrubé mzdy vyplatené osobám (zamestnancom) vrátane odvodov zamestnávateľa počet fyzických osôb: 3, obdobie: 2025/09
osoby: 466, 467, 501</t>
  </si>
  <si>
    <t>mzdy 2025/10</t>
  </si>
  <si>
    <t>12.11.2025</t>
  </si>
  <si>
    <t>Hrubé mzdy vyplatené osobám (zamestnancom) vrátane odvodov zamestnávateľa počet fyzických osôb: 3, obdobie: 2025/10
osoby: 466, 467, 501</t>
  </si>
  <si>
    <t>mzdy 2025/11</t>
  </si>
  <si>
    <t>Hrubé mzdy vyplatené osobám (zamestnancom) vrátane odvodov zamestnávateľa počet fyzických osôb: 3, obdobie: 2025/11
osoby: 466, 467, 501</t>
  </si>
  <si>
    <t>mzdy 2025/12</t>
  </si>
  <si>
    <t>Hrubé mzdy vyplatené osobám (zamestnancom) vrátane odvodov zamestnávateľa počet fyzických osôb: 3, obdobie: 2025/12
osoby: 466, 467, 501</t>
  </si>
  <si>
    <t>Hrubé mzdy vyplatené osobám (zamestnancom) vrátane odvodov zamestnávateľa počet fyzických osôb: 1, obdobie: 2025/12
osoby: 640</t>
  </si>
  <si>
    <t>Hrubé mzdy vyplatené osobám (zamestnancom) vrátane odvodov zamestnávateľa počet fyzických osôb: 1, obdobie: 2025/08
osoba: 461</t>
  </si>
  <si>
    <t>Hrubé mzdy vyplatené osobám (zamestnancom) vrátane odvodov zamestnávateľa počet fyzických osôb: 1, obdobie: 2025/09
osoba: 461</t>
  </si>
  <si>
    <t>Hrubé mzdy vyplatené osobám (zamestnancom) vrátane odvodov zamestnávateľa počet fyzických osôb: 1, obdobie: 2025/10
osoba: 461</t>
  </si>
  <si>
    <t>Hrubé mzdy vyplatené osobám (zamestnancom) vrátane odvodov zamestnávateľa počet fyzických osôb: 1, obdobie: 2025/11
osoba: 461</t>
  </si>
  <si>
    <t>Hrubé mzdy vyplatené osobám (zamestnancom) vrátane odvodov zamestnávateľa počet fyzických osôb: 1, obdobie: 2025/12
osoba: 461</t>
  </si>
  <si>
    <t>TC Poreč (CRO), 21.2.-26.2.2026
Pracovná cesta
Spôsob dopravy : autom 
Počet všetkých osôb na prac. ceste: 2
- športovci:
- tréneri: 2
- fyzio:
- rozhodca:</t>
  </si>
  <si>
    <t>ID250217</t>
  </si>
  <si>
    <t>3.3.2026</t>
  </si>
  <si>
    <t>cestovné náhrady: auto BB-Poreč-BB 21.2.-26.2.2026
Osoby: Slaný, Junya Deguchi</t>
  </si>
  <si>
    <t>Slaný Branislav - vyúčtovateľ</t>
  </si>
  <si>
    <t>1701-11-11</t>
  </si>
  <si>
    <t>oficialne ubytovanie FB 2os/5noci, 21.2.-26.2.2026
Osoby: Slaný, Junya Deguchi</t>
  </si>
  <si>
    <t>Valamar
Brulo 1, 52 440 Poreč, Chorvatsko
IČO: 17308518</t>
  </si>
  <si>
    <t>VT Banská Bystrica (SVK), 8.-9.3.2026
Pracovná cesta
Spôsob dopravy : autom 
Počet všetkých osôb na prac. ceste: 15
- športovci:14
- tréneri: 1
- fyzio:
- rozhodca:</t>
  </si>
  <si>
    <t>ID250220</t>
  </si>
  <si>
    <t>17.3.2026</t>
  </si>
  <si>
    <t>ubytovanie FB 7os/1noc 8.3.2026 + strava 8 os
Osoby: Kilačková, Danišová, Šebová, Kissová, Martiš, Gál, Durec, MatuszekováPetra, Salay, Majerík, Vojdová, Gregorová, Illiašová, Kožák, Slaný</t>
  </si>
  <si>
    <t>Judo Klub Dukla Banská Bystrica
Garbanka 28, 97411 Banská Bystrica
IČO: 37956035</t>
  </si>
  <si>
    <t>Hrubé mzdy vyplatené osobám (zamestnancom) vrátane odvodov zamestnávateľa počet fyzických osôb: 1, obdobie: 2025/08
osoba: 462</t>
  </si>
  <si>
    <t>Hrubé mzdy vyplatené osobám (zamestnancom) vrátane odvodov zamestnávateľa počet fyzických osôb: 1, obdobie: 2025/09
osoba: 462</t>
  </si>
  <si>
    <t>Hrubé mzdy vyplatené osobám (zamestnancom) vrátane odvodov zamestnávateľa počet fyzických osôb: 1, obdobie: 2025/10
osoba: 462</t>
  </si>
  <si>
    <t>Hrubé mzdy vyplatené osobám (zamestnancom) vrátane odvodov zamestnávateľa počet fyzických osôb: 1, obdobie: 2025/11
osoba: 462</t>
  </si>
  <si>
    <t>Hrubé mzdy vyplatené osobám (zamestnancom) vrátane odvodov zamestnávateľa počet fyzických osôb: 1, obdobie: 2025/12
osoba: 462</t>
  </si>
  <si>
    <t>MZDY 2025/09</t>
  </si>
  <si>
    <t>Hrubé mzdy vyplatené osobám (zamestnancom) vrátane odvodov zamestnávateľa počet fyzických osôb: 1, obdobie: 2025/08
osoba: 464</t>
  </si>
  <si>
    <t>Hrubé mzdy vyplatené osobám (zamestnancom) vrátane odvodov zamestnávateľa počet fyzických osôb: 1, obdobie: 2025/09
osoba: 464</t>
  </si>
  <si>
    <t>MZDY 2025/10</t>
  </si>
  <si>
    <t>Hrubé mzdy vyplatené osobám (zamestnancom) vrátane odvodov zamestnávateľa počet fyzických osôb: 1, obdobie: 2025/10
osoba: 464</t>
  </si>
  <si>
    <t>MZDY 2025/11</t>
  </si>
  <si>
    <t>Hrubé mzdy vyplatené osobám (zamestnancom) vrátane odvodov zamestnávateľa počet fyzických osôb: 1, obdobie: 2025/11
osoba: 464</t>
  </si>
  <si>
    <t>MZDY 2025/12</t>
  </si>
  <si>
    <t>Hrubé mzdy vyplatené osobám (zamestnancom) vrátane odvodov zamestnávateľa počet fyzických osôb: 1, obdobie: 2025/12
osoba: 464</t>
  </si>
  <si>
    <t>Hrubé mzdy vyplatené osobám (zamestnancom) vrátane odvodov zamestnávateľa počet fyzických osôb: 1, obdobie: 2025/08
osoba: 463</t>
  </si>
  <si>
    <t>Hrubé mzdy vyplatené osobám (zamestnancom) vrátane odvodov zamestnávateľa počet fyzických osôb: 1, obdobie: 2025/09
osoba: 463</t>
  </si>
  <si>
    <t>Hrubé mzdy vyplatené osobám (zamestnancom) vrátane odvodov zamestnávateľa počet fyzických osôb: 1, obdobie: 2025/10
osoba: 463</t>
  </si>
  <si>
    <t>Hrubé mzdy vyplatené osobám (zamestnancom) vrátane odvodov zamestnávateľa počet fyzických osôb: 1, obdobie: 2025/11
osoba: 463</t>
  </si>
  <si>
    <t>Hrubé mzdy vyplatené osobám (zamestnancom) vrátane odvodov zamestnávateľa počet fyzických osôb: 1, obdobie: 2025/12
osoba: 463</t>
  </si>
  <si>
    <t>EC + TC Kranjska Gora (SLO), 24.10.-29.10.2025
Pracovná cesta
Spôsob dopravy : autom 
Počet všetkých osôb na prac. ceste: 4
- športovci:3
- tréneri:1
- fyzio:
- rozhodca:</t>
  </si>
  <si>
    <t>ID250157</t>
  </si>
  <si>
    <t>Invoice 1-APP-186</t>
  </si>
  <si>
    <t>10.9.2025</t>
  </si>
  <si>
    <t>neoficialne ubytovanie 4os/3noci,  24.10.-27.10.2025
Osoby: Martiš, Nemčický, Kissova, Slaný</t>
  </si>
  <si>
    <t>Silvana Šneberger - Sobodajalka
Borovška cesta 6, 4280 Kranjska Gora
IČO: 2585146000, DIČ: 89560337</t>
  </si>
  <si>
    <t>Invoice 84/10-2025</t>
  </si>
  <si>
    <t>23.10.2025</t>
  </si>
  <si>
    <t>Service Fee 4os + EJU Fee 3os, 
Osoby: Slaný, Kissova, Nemčicky, Martiš</t>
  </si>
  <si>
    <t>6896-1-123094</t>
  </si>
  <si>
    <t>24.10.2025</t>
  </si>
  <si>
    <t>nákup: potraviny na raňajky, 24.10-27.10.2025
Osoby: Slaný, Kissova, Nemčicky, Martiš</t>
  </si>
  <si>
    <t>SI45884595</t>
  </si>
  <si>
    <t>Mercator d.o.o.
Dunajska cesta 107, 1000 Ljubljana
IČO: SI45884595</t>
  </si>
  <si>
    <t>2-002-461087</t>
  </si>
  <si>
    <t>nákup: večera 4os, 24.10.2025
Osoby: Slaný, Kissova, Nemčicky, Martiš</t>
  </si>
  <si>
    <t>SI25429264</t>
  </si>
  <si>
    <t>Gostinstvo Kotnik d.o.o.
Borovška cesta 75, 4280 Kranjska Gora
IČO: SI25429264</t>
  </si>
  <si>
    <t>HO2-BL2-4296</t>
  </si>
  <si>
    <t>nákup: večera 4os, 25.10.2025
Osoby: Slaný, Kissova, Nemčicky, Martiš</t>
  </si>
  <si>
    <t>SI95450904</t>
  </si>
  <si>
    <t>Aeroart d.o.o.
Borovška cesta 48, 4280 Kranjska Gora
IČO: SI95450904</t>
  </si>
  <si>
    <t>ID250157, FD250321</t>
  </si>
  <si>
    <t>nákup PHM: Toyota Proace, BT946AK, 24.10.2025
služobné motorové vozidlo: Toyota Proace
EČV: BT946AK
účel: prevoz účastníkov
kilometre: 1760
počet prepravovaných osôb: 5</t>
  </si>
  <si>
    <t>nákup PHM: Toyota Proace, BT946AK, 28.10.2025
služobné motorové vozidlo: Toyota Proace
EČV: BT946AK
účel: prevoz účastníkov
kilometre: 1760
počet prepravovaných osôb: 5</t>
  </si>
  <si>
    <t>25/647277486/001</t>
  </si>
  <si>
    <t>nákup PHM: Toyota Proace, BT946AK, 27.10.2025
služobné motorové vozidlo: Toyota Proace
EČV: BT946AK
účel: prevoz účastníkov
kilometre: 1760
počet prepravovaných osôb: 5</t>
  </si>
  <si>
    <t>ECC Rím (ITA), 7.2.-9.2.2026
Pracovná cesta
Spôsob dopravy : autom + letecky 
Počet všetkých osôb na prac. ceste: 5
- športovci: 4
- tréneri: 1
- fyzio:
- rozhodca:</t>
  </si>
  <si>
    <t>ID250205</t>
  </si>
  <si>
    <t>24.2.2026</t>
  </si>
  <si>
    <t>neoficialne ubytovanie 5os/3noci, 6.2.-9.2.2026
Osoby: Slaný, Kilačková, Iliašová, Matuszekova Petra, Kožák</t>
  </si>
  <si>
    <t>058091-CAV-11591</t>
  </si>
  <si>
    <t>Mare di Roma
Via Umberto Grosso 14, 00121 Lido di Ostia
IČO: 058091-CAV-11591, DIČ: IT058091C2UQLXIRZW</t>
  </si>
  <si>
    <t>59687-2026/IE</t>
  </si>
  <si>
    <t>letenky 5os., Budapešť-Rím 6.2.2026
Osoby: Slaný, Kilačková, Iliašová, Matuszekova Petra, Kožák</t>
  </si>
  <si>
    <t>Ryanair DAC
Corporate Head Office Airside Business Park Swords Co., Irelan Dublin
IČO: 104547, DIČ: 4749148U</t>
  </si>
  <si>
    <t>INVOCE N.31 08/02/2026</t>
  </si>
  <si>
    <t>5.2.2026</t>
  </si>
  <si>
    <t>EJU Fee 4os + Service Fee 5os
Osoby: Slaný, Kilačková, Iliášová, Matuszeková Petra, Kožák</t>
  </si>
  <si>
    <t>FIJLKAM - Federazione Italiana Judo Lotta Karate Arti Marziali
Via dei Sandolini 79 , 00122 Ostia</t>
  </si>
  <si>
    <t>233671-2026/IE</t>
  </si>
  <si>
    <t>letenky 5os., Rím-Budapešť 9.2.2026
Osoby: Slaný, Kilačková, Iliašová, Matuszekova Petra, Kožák</t>
  </si>
  <si>
    <t>RICEVUTA n. 04</t>
  </si>
  <si>
    <t>6.2.2026</t>
  </si>
  <si>
    <t>lokálna daň z ubytovania 5os/3noci 6.2.-9.2.2026
Osoby: Slaný, Kilačková, Iliašová, Matuszekova Petra, Kožák</t>
  </si>
  <si>
    <t>2472-0248</t>
  </si>
  <si>
    <t>nákup: potraviny na raňajky, 6.2.2026
Osoby: Slaný, Kilačková, Iliašová, Matuszekova Petra, Kožák</t>
  </si>
  <si>
    <t>Supermercato Conad cinasa s.r.l.
Via Cagni 2, 00121 Lido di Ostia
IČO: 01132111004</t>
  </si>
  <si>
    <t>4974-1701</t>
  </si>
  <si>
    <t>doprava taxi 6.2.2026 5os
Osoby: Slaný, Kilačková, Iliašová, Matuszeková Petra, Kožák</t>
  </si>
  <si>
    <t>Italiandriver societa cooperativa
Via Sirte 48, 00199 Rím
IČO: 15859621003</t>
  </si>
  <si>
    <t>2470-0186</t>
  </si>
  <si>
    <t>7.2.2026</t>
  </si>
  <si>
    <t>nákup: potraviny na raňajky, 7.2.2026
Osoby: Slaný, Kilačková, Iliašová, Matuszekova Petra, Kožák</t>
  </si>
  <si>
    <t>5059-4145</t>
  </si>
  <si>
    <t>9.2.2026</t>
  </si>
  <si>
    <t>doprava taxi 9.2.2026 5os
Osoby: Slaný, Kilačková, Iliašová, Matuszeková Petra, Kožák</t>
  </si>
  <si>
    <t>3523-0014</t>
  </si>
  <si>
    <t>2.3.2026</t>
  </si>
  <si>
    <t>nákup: večera 4os, 6.2.2026
Osoby: Slaný, Kilačková, Iliašová, Matuszekova Petra, Kožák</t>
  </si>
  <si>
    <t>Arizona s.r.l.
Piazza dei ravennanti 7, 00121 Lido di Ostia
IČO: 10349191006</t>
  </si>
  <si>
    <t>FD260010</t>
  </si>
  <si>
    <t>2026-IJFCARDS-203</t>
  </si>
  <si>
    <t>14.1.2026</t>
  </si>
  <si>
    <t>nákup: IJF ID cards + doprava - doručenie: 1ks Branislav Slaný
Osoba: Slaný</t>
  </si>
  <si>
    <t>MT + VT Koroška (SLO), 17.10.-21.10.2025
Pracovná cesta
Spôsob dopravy : autom 
Počet všetkých osôb na prac. ceste: 4
- športovci:3
- tréneri:1
- fyzio:
- rozhodca:</t>
  </si>
  <si>
    <t>ID250149</t>
  </si>
  <si>
    <t>Račun 25/2025</t>
  </si>
  <si>
    <t>štartovné MT  + vstup na VT, 3os
štartovné MT 3x25 EUR, vstup na VT 3x40 EUR
Osoby: Lazar, Stollarova, Ranušova</t>
  </si>
  <si>
    <t>SI32228422</t>
  </si>
  <si>
    <t>Judo Klub Slovenj Gradec
Podgrodska cesta 127, 2380 Slovenj Gradec
IČO: SI32228422</t>
  </si>
  <si>
    <t>Brancurnik-1-1065</t>
  </si>
  <si>
    <t>Ubytovanie 4os/4noci 17.10.-21.10.2025
Osoby: Šenkar, Lazar, Stollarova, Ranušova</t>
  </si>
  <si>
    <t>SI93054017</t>
  </si>
  <si>
    <t>Gostilna Brančurnik
Pri Brančurniku 1, 2391 Prevalje
IČO: SI93054017</t>
  </si>
  <si>
    <t>cestovné náhrady: Martin-Slovenj Gradec-Prevalje-Martin, 17.10.-21.10.2025
súkromné motorové vozidlo: Ford Custom
účel: prevoz účastníkov
EČV: AA866CB
kilometre: 1480
počet prepravovaných osôb:4, Šenkár, Lazar, Stollarova, Ranušova</t>
  </si>
  <si>
    <t>Šenkár Miroslav - Vyúčtovateľ
Lipová 54, 03608 Martin</t>
  </si>
  <si>
    <t>VT U-15 a U-18 Banská Bystrica (SVK), 8.1.-11.1.2026
Pracovná cesta
Spôsob dopravy : autom 
Počet všetkých osôb na prac. ceste: 7
- športovci: 7
- tréneri:
- fyzio:
- rozhodca:</t>
  </si>
  <si>
    <t>ID250206</t>
  </si>
  <si>
    <t>oficialne ubytovanie FB 7os/3noci, 8.1.-11.1.2026
Osoby: Lazar Milan, Lazar Matúš, Ranušová, Vančak, Rovenský, Paiš, Radošinská</t>
  </si>
  <si>
    <t>Judo Masters BB, o.z.
Gorkého 1351/39, 97404 Banská Bystrica
IČO: 51273969</t>
  </si>
  <si>
    <t>FD260023</t>
  </si>
  <si>
    <t>2026-IJFCARDS-340</t>
  </si>
  <si>
    <t>nákup: IJF ID cards + doprava - doručenie: 1ks Miroslav Šenkár
Osoba: Šenkár</t>
  </si>
  <si>
    <t>MT + VT Koroška (SLO), 17.10.-22.10.2025
Pracovná cesta
Spôsob dopravy : autom 
Počet všetkých osôb na prac. ceste: 6
- športovci:4
- tréneri:2
- fyzio:
- rozhodca:</t>
  </si>
  <si>
    <t>ID250148</t>
  </si>
  <si>
    <t>Invoice no.:2025-00002</t>
  </si>
  <si>
    <t>18.11.2025</t>
  </si>
  <si>
    <t>ubytovanie 6os/4noci, 18.10.-21.10.2025
Osoby: Lenčeš, Čopak, Labancova, Cibur, Szabo D., Szabo J.</t>
  </si>
  <si>
    <t>Kazakh Kures zveza Slovenije
Kopališka ulica 27, 2380 Slovenj  Gradec
IČO: 4113861000, DIČ: 66032784</t>
  </si>
  <si>
    <t>TC Poreč (CRO), 21.2.-26.2.2026
Pracovná cesta
Spôsob dopravy : autom 
Počet všetkých osôb na prac. ceste: 5
- športovci:3
- tréneri:2
- fyzio:
- rozhodca:</t>
  </si>
  <si>
    <t>ID250221</t>
  </si>
  <si>
    <t>3-2603-NDP-5</t>
  </si>
  <si>
    <t>13.3.2026</t>
  </si>
  <si>
    <t>účastnícky poplatok TC 3x
Osoby: Labancová, Szabo, Cibur</t>
  </si>
  <si>
    <t>Judo Klub Bežigrad
Staničeva 41, 1000 Ljubljana</t>
  </si>
  <si>
    <t>1795-11-11</t>
  </si>
  <si>
    <t>25.2.2026</t>
  </si>
  <si>
    <t>ubytovanie 5os/4noci, 21.2.-25.2.2026
Osoby: Cibur, Labancová, Szabó, Čopák, Lenčéš</t>
  </si>
  <si>
    <t>cestovné náhrady: auto Poprad-Poreč-Porad 21.2.-26.2.2026
Osoby: Lenčéš, Čopák, Cibur, Labancová, Szabó</t>
  </si>
  <si>
    <t>Lenčeš Jozef - vyúčtovateľ</t>
  </si>
  <si>
    <t>TC Banská Bystrica (SVK), 11.10.-12.10.2025
Pracovná cesta
Spôsob dopravy : autom 
Počet všetkých osôb na prac. ceste: 2
- športovci:1
- tréneri:1
- fyzio:
- rozhodca:</t>
  </si>
  <si>
    <t>ID250167</t>
  </si>
  <si>
    <t>26.10.2025</t>
  </si>
  <si>
    <t>ubytovanie so stravou 2os, Banská Bytrica 11.10.2025
Osoby: Babic, Cibulková
1. časť 49,97€ R25-2-CTM Zapad
2. časť  30,03€ R25/2-2-CTM Zapad</t>
  </si>
  <si>
    <t>ECC + TC  Gyor (HUN), 8.11.-12.11.2025
Pracovná cesta
Spôsob dopravy : autom 
Počet všetkých osôb na prac. ceste: 6
- športovci:3
- tréneri:3
- fyzio:
- rozhodca:</t>
  </si>
  <si>
    <t>ID250168</t>
  </si>
  <si>
    <t>EUR379/2025</t>
  </si>
  <si>
    <t>oficialne ubytovanie  2os/2noci + entry fee 1os, 7.11-8.11.2025
Osoby: Babic, Cibulková</t>
  </si>
  <si>
    <t>18157750-2-42</t>
  </si>
  <si>
    <t>Magyar Judo Szovetség
Istvánmezei út 1-3., 1146 Budapest
IČO: 18157750-2-42, IČDPH: HU18157750</t>
  </si>
  <si>
    <t>EUR353/2025</t>
  </si>
  <si>
    <t>neofi. ubytovanie 2os/2noci+entry fee 2os+service fee TC 2os, 8.11.-12.11.2025
Osoby: Bilka, Kordoš</t>
  </si>
  <si>
    <t>EUR373/2025</t>
  </si>
  <si>
    <t>neoficiálne ubytovanie 2os/2noci, 8.11.-9.11.2025
Osoby: Ďuroška, Lipovský</t>
  </si>
  <si>
    <t>ECC Thessaloniki (GRE), 22.11.-23.11.2025
Pracovná cesta
Spôsob dopravy : autom + letecky 
Počet všetkých osôb na prac. ceste: 5
- športovci: 4
- tréneri:1
- fyzio:
- rozhodca:</t>
  </si>
  <si>
    <t>ID250170</t>
  </si>
  <si>
    <t>oficialne ubytovanie FB 3os/3noci + EJU fee 2os, 21.11.-23.11.2025
Osoby: Lipovský, Bilka, Kordoš</t>
  </si>
  <si>
    <t>Hellenic Judo Federation
Stadiou 38, Ateny</t>
  </si>
  <si>
    <t>FV25324</t>
  </si>
  <si>
    <t>letenky 3os., Viedeň-Thessaloniki-Viedeň, 21.11. a 24.11.2025
Osoby: Lipovský, Bilka, Kordoš</t>
  </si>
  <si>
    <t>FV25331</t>
  </si>
  <si>
    <t>letenky 2os., Viedeň-Thessaloniki-Viedeň, 21.11. a 24.11.2025
Osoby: Tomáš, Paľko</t>
  </si>
  <si>
    <t>Invoice53d</t>
  </si>
  <si>
    <t>oficialne ubytovanie FB 2os/3noci + EJU fee 2os, 21.11.-23.11.2025
Osoby: Tomáš, Paľko</t>
  </si>
  <si>
    <t>regenerácia vo wellness 3os. 24.9.2025
osoby: Tomáš M, Palko D, Vadovičová V</t>
  </si>
  <si>
    <t>oficialne ubytovanie FB 1os/2noci, 23.-25.9.2025
osoba: Vadovičová V</t>
  </si>
  <si>
    <t>oficialne ubytovanie FB 6os/2noci, 23.-25.9.2025
osoba: Svatek J st., Svátek J ml., Hečko D, Rajnič M, Matejkova T, Boltvanová L,</t>
  </si>
  <si>
    <t>oficialne ubytovanie FB 1os/3noci, 22.-25.9.2025
osoba: Palko D</t>
  </si>
  <si>
    <t>oficialne ubytovanie FB 1os/4noci, 22.-26.9.2025
osoba: Tomáš M</t>
  </si>
  <si>
    <t>MT + VT Koroška (SLO), 17.10.-22.10.2025
Pracovná cesta
Spôsob dopravy : autom 
Počet všetkých osôb na prac. ceste: 2
- športovci:1
- tréneri:1
- fyzio:
- rozhodca:</t>
  </si>
  <si>
    <t>ID250172</t>
  </si>
  <si>
    <t>PH-1-4204</t>
  </si>
  <si>
    <t>21.11.2025</t>
  </si>
  <si>
    <t>ubytovanie 2os/1noc + štartovné 1x
Osoby: Babic, Cibulková</t>
  </si>
  <si>
    <t>Hober Turizem Herman Hober S.P.
Breznica 32, 2391 Prevalje
IČO: 1832166000, DIČ: SI39317919</t>
  </si>
  <si>
    <t>TC Teplice (CZE), 14.11.-16.11.2025
Pracovná cesta
Spôsob dopravy : autom 
Počet všetkých osôb na prac. ceste: 2
- športovci:1
- tréneri:1
- fyzio:
- rozhodca:</t>
  </si>
  <si>
    <t>ID250192</t>
  </si>
  <si>
    <t>FA20250799</t>
  </si>
  <si>
    <t>ubytovanie so stravou 2os/2noci 
Osoby: Babic, Cibulková</t>
  </si>
  <si>
    <t>TepGastro, s.r.o.
U Panoramy 2959, 41501, Teplice
IČO: 25475606, DIČ: CZ25475606</t>
  </si>
  <si>
    <t>Adventní pohář Praha (CZE), 5.12.-7.12.2025
Pracovná cesta
Spôsob dopravy : autom 
Počet všetkých osôb na prac. ceste: 2
- športovci:1
- tréneri:1
- fyzio:
- rozhodca:</t>
  </si>
  <si>
    <t>ID250197</t>
  </si>
  <si>
    <t>FA20254579</t>
  </si>
  <si>
    <t>Ubytovanie 2os/1noc, 15.12.-16.12.2025
Osoby: Cibulková, Babic</t>
  </si>
  <si>
    <t>Aqua Sport Club s.r.o.
Náměstí na Sádkach 704, 25241 Dolní Břežany
IČO: 02653389, DIČ: CZ026533389</t>
  </si>
  <si>
    <t>Ubytovanie 2os/1noc, 16.12.-17.12.2025
Osoby: Cibulková, Babic</t>
  </si>
  <si>
    <t>Hotel Globus a.s.
Gregorova 2115/10, 14800 Praha
IČO: 29010357, DIČ: CZ29010357</t>
  </si>
  <si>
    <t>štartovné 1os , Adventní pohář Praha (CZE), 6.12.-7.12.2025
Osoby: Cibulková, Babic</t>
  </si>
  <si>
    <t>Krajský svaz juda hl. m. Prahy
Hanusova 347/16, 14800 Praha
IČO: 22746498</t>
  </si>
  <si>
    <t>cestovné náhrady: Bratislava-Praha-Bratislava, 2os, 5.12.-7.12.2025
Osoby: Cibulková, Babic</t>
  </si>
  <si>
    <t>Babic Branislav - vyúčtovateľ
, Bratislava</t>
  </si>
  <si>
    <t>TC U-15 a U-18 Banská Bystrica (SVK), 8.1.-11.1.2026
Pracovná cesta
Spôsob dopravy : autom 
Počet všetkých osôb na prac. ceste: 2
- športovci:1
- tréneri:1
- fyzio:
- rozhodca:</t>
  </si>
  <si>
    <t>ID250215</t>
  </si>
  <si>
    <t>oficialne ubytovanie FB 2os/2noci + štartovné 1x, 9.1.-11.1.2026
Osoby: Babic, Cibulková</t>
  </si>
  <si>
    <t>Kondičné sústredenie Duchonka (SVK), 29.1.-1.2.2026
Pracovná cesta
Spôsob dopravy : autom 
Počet všetkých osôb na prac. ceste: 3
- športovci:2
- tréneri:1
- fyzio:
- rozhodca:</t>
  </si>
  <si>
    <t>ID250216</t>
  </si>
  <si>
    <t>26VF00006</t>
  </si>
  <si>
    <t>1.2.2026</t>
  </si>
  <si>
    <t>10.2.2026</t>
  </si>
  <si>
    <t>oficialne ubytovanie FB 1os/3noci, 29.1.-1.2.2026
Osoba: Herceg</t>
  </si>
  <si>
    <t>Kalaba s.r.o.
Veľké Hosté 221, 95638 Veľké Hoste
IČO: 36786225, DIČ: 2022387818, IČDPH: SK2022387818</t>
  </si>
  <si>
    <t>26VF00007</t>
  </si>
  <si>
    <t>oficialne ubytovanie FB 1os/3noci, 29.1.-1.2.2026
Osoba: Mitter</t>
  </si>
  <si>
    <t>Kondičné sústredenie Duchonka_2 (SVK), 29.1.-1.2.2026
Pracovná cesta
Spôsob dopravy : autom 
Počet všetkých osôb na prac. ceste: 3
- športovci:2
- tréneri:1
- fyzio:
- rozhodca:</t>
  </si>
  <si>
    <t>ID250218</t>
  </si>
  <si>
    <t>26VF00008</t>
  </si>
  <si>
    <t>oficialne ubytovanie FB 3os/3noci, 29.1.-1.2.2026
Osoba: Szelle, Kopáčik, Mešťánek</t>
  </si>
  <si>
    <t>TC - U18  Teplice (CZE), 11.1.-15.1.2026
Pracovná cesta
Spôsob dopravy : autom 
Počet všetkých osôb na prac. ceste: 11
- športovci:10
- tréneri:1
- fyzio:
- rozhodca:</t>
  </si>
  <si>
    <t>FA20260023</t>
  </si>
  <si>
    <t>oficialne ubytovanie FB 10os/4noci, 11.1.-15.1.2026
Osoby: Hečko, Mešťánek, Kopáčik, Hercog, Brisuda, Boltvanová, Matejková, Rajnič, Litvák, Chrvala</t>
  </si>
  <si>
    <t>GP + TC U-18 Banská Bystrica (SVK), 7.3.-9.3.2026
Pracovná cesta
Spôsob dopravy : autom 
Počet všetkých osôb na prac. ceste: 6
- športovci:5
- tréneri:1
- fyzio:
- rozhodca:</t>
  </si>
  <si>
    <t>ID250224</t>
  </si>
  <si>
    <t>7.3.2026</t>
  </si>
  <si>
    <t>26.3.2026</t>
  </si>
  <si>
    <t>štartovné na GP 2os
Osoby: Hargaš, Jenis</t>
  </si>
  <si>
    <t>8.3.2026</t>
  </si>
  <si>
    <t>štartovné na GP 2os
Osoby: Cibulková, žigmund</t>
  </si>
  <si>
    <t>22.3.2026</t>
  </si>
  <si>
    <t>ubytovanie FB 5os/1noc + účastnícky poplatok 5x
Osoby: Péterová, Cibulková, Žigmund, Hargaš, Jenis</t>
  </si>
  <si>
    <t>cestovné náhrady: auto BA - BB - BA  7.3.-9.3.2026
Osoby: Babic, Cibulková, Péterová, Jenis, Žigmund, Hargaš</t>
  </si>
  <si>
    <t>oficialne ubytovanie BB 1os/2noci, 27.3.-29.3.2026
Osoba: Markovics Andrej st.</t>
  </si>
  <si>
    <t>oficialne ubytovanie BB 1os/2noci, 29.3.-31.3.2026 + 2x večera
Osoba: Háger</t>
  </si>
  <si>
    <t>testovanie športovcov 20.10.2025
osoba: Palko D</t>
  </si>
  <si>
    <t>ID250223</t>
  </si>
  <si>
    <t>nákup: športové oblečenie 8ks
Osoby:</t>
  </si>
  <si>
    <t>DEMI šport plus, s.r.o.
Juraja Slottu 47, 91701 Trnava
IČO: 36531154, DIČ: 2020159174, IČDPH: SK2020159174</t>
  </si>
  <si>
    <t>Výkonný výbor SZJ - Trnava (SVK), 16.12.2025
počet účastníkov:1
Komloš Marek</t>
  </si>
  <si>
    <t>ID250198</t>
  </si>
  <si>
    <t>cestovné náhrady: Prešov-Trnava-Prešov 16.12.2025
Osoby: Komloš, Korbel
zasadnutie výkonného výboru SZJ v Trnave</t>
  </si>
  <si>
    <t>Komloš Marek - vyúčtovateľ</t>
  </si>
  <si>
    <t>ID250198, FD250377</t>
  </si>
  <si>
    <t>25/648317517/001</t>
  </si>
  <si>
    <t>29.12.2025</t>
  </si>
  <si>
    <t>nákup PHM: Toyota Proace, BT946AK, 12.12.2025
služobné motorové vozidlo: Toyota Proace
EČV: BT946AK
účel: prevoz účastníkov
kilometre: 700
počet prepravovaných osôb: 4</t>
  </si>
  <si>
    <t>FD250229</t>
  </si>
  <si>
    <t>1.9.2025</t>
  </si>
  <si>
    <t>oprava Toyota Proace (EČV:BT946AK) 1.9.2025
výmena oleja a filtrov, brzdové platničky a kotúč, brzdová kvapalina, chladiaca zmes, AD Blue, žiarovka, čistič bŕzd,</t>
  </si>
  <si>
    <t>AUTOSERVIS KA+KA, s.r.o.
Pražská 11, 81104 Bratislava
IČO: 36700118, DIČ: 2022279622, IČDPH: SK2022279622</t>
  </si>
  <si>
    <t>FD250321</t>
  </si>
  <si>
    <t>nákup PHM - AD Blue: Toyota Proace, BT946AK, 21.10.2025</t>
  </si>
  <si>
    <t>FD250348</t>
  </si>
  <si>
    <t>prezutie na zimu, vyváženie+uskladnenie pneumatík Toyota Proace (EČV:BT598BY) 27.11.2025</t>
  </si>
  <si>
    <t>MIKONA, s.r.o.
Trenčianska 452, 02001 Púchov
IČO: 31570364, IČDPH: SK2020441302</t>
  </si>
  <si>
    <t>FD250244</t>
  </si>
  <si>
    <t>8.9.2025</t>
  </si>
  <si>
    <t>PZP: Toyota Proace, EČV: BT598BY, 14.10.2025-13.10.2026</t>
  </si>
  <si>
    <t>Kooperatíva poisťovňa a.s.
Mlynské Nivy 16, 82109 Bratislava
IČO: 00585441</t>
  </si>
  <si>
    <t>FD250303</t>
  </si>
  <si>
    <t>30.9.2025</t>
  </si>
  <si>
    <t>havarijné poistenie: Toyota Proace, BT598BY, 19.10.2025 - 18.10.2026</t>
  </si>
  <si>
    <t>Komunálna poisťovňa a.s.
Horná 82/25, 97401 Banská Vystrica
IČO: 31595545</t>
  </si>
  <si>
    <t>FD250342</t>
  </si>
  <si>
    <t>nákup: ročná diaľ.známka (SVK): Toyota Proace - BT598BY, 20.11.2025-19.11.2026</t>
  </si>
  <si>
    <t>Národná diaľničná spoločnosť a.s.
IČO: 35919001, DIČ: 2021937775, IČDPH: SK2021937775</t>
  </si>
  <si>
    <t>FD250315</t>
  </si>
  <si>
    <t>automonitor: Toyota (EČV: BT598BY), Toyota (EČV:BT946AK), 2025/11</t>
  </si>
  <si>
    <t>INFOCAR a.s.
Račianska 30/A, 83102 Bratislava
IČO: 35773090</t>
  </si>
  <si>
    <t>FD2503339</t>
  </si>
  <si>
    <t>automonitor: Toyota (EČV: BT598BY), Toyota (EČV:BT946AK), 2025/12</t>
  </si>
  <si>
    <t>FD250359</t>
  </si>
  <si>
    <t>automonitor: Toyota (EČV: BT598BY), Toyota (EČV:BT946AK), 2026/01</t>
  </si>
  <si>
    <t>ID250156</t>
  </si>
  <si>
    <t>nákup: motorový olej BT598BY
Auto: Toyota PROACE BT598BY</t>
  </si>
  <si>
    <t>Slovnaft, a.s.
, Bratislava
IČO: 31322832, DIČ: 2020372640, IČDPH: SK2020372640</t>
  </si>
  <si>
    <t>nákup: voda do ostrekovačov BT598BY
Auto: Toyota PROACE BT598BY</t>
  </si>
  <si>
    <t>BV 2025/07</t>
  </si>
  <si>
    <t>31.7.2025</t>
  </si>
  <si>
    <t>bankové poplatky: 2025/07</t>
  </si>
  <si>
    <t>BV 2025/08</t>
  </si>
  <si>
    <t>31.8.2025</t>
  </si>
  <si>
    <t>bankové poplatky: 2025/08</t>
  </si>
  <si>
    <t>BV 2025/09</t>
  </si>
  <si>
    <t>bankové poplatky: 2025/09</t>
  </si>
  <si>
    <t>BV 2025/10</t>
  </si>
  <si>
    <t>31.10.2025</t>
  </si>
  <si>
    <t>bankové poplatky: 2025/10</t>
  </si>
  <si>
    <t>BV 2025/11</t>
  </si>
  <si>
    <t>30.11.2025</t>
  </si>
  <si>
    <t>bankové poplatky: 2025/11</t>
  </si>
  <si>
    <t>BV 2025/12</t>
  </si>
  <si>
    <t>31.12.2025</t>
  </si>
  <si>
    <t>bankové poplatky: 2025/12 1.časť
1.časť 13,31€ R25/2 - 4 - Banky
2.časť 13,74€ R25 - 7 - Banky</t>
  </si>
  <si>
    <t>mzdy 2025/07</t>
  </si>
  <si>
    <t>12.8.2025</t>
  </si>
  <si>
    <t>Hrubé mzdy vyplatené osobám (zamestnancom) vrátane odvodov zamestnávateľa počet fyzických osôb: 3, obdobie: 2025/07
osoby: 97, 302, 460</t>
  </si>
  <si>
    <t>Hrubé mzdy vyplatené osobám (zamestnancom) vrátane odvodov zamestnávateľa počet fyzických osôb: 4, obdobie: 2025/11 1.časť
osoby: 97, 302, 460, 554
1. časť 3050,08 € R25/2-4-Mzdy
2. časť 3691,5 € R25-7-Mzdy</t>
  </si>
  <si>
    <t>55% náklady na stravu 2025/07</t>
  </si>
  <si>
    <t>FD250177</t>
  </si>
  <si>
    <t>15.7.2025</t>
  </si>
  <si>
    <t>prenájom kancelárie + sklad: 2025/08</t>
  </si>
  <si>
    <t>Dom Športu, s.r.o.
Slnečnicova 28, 93101 Šamorín
IČO: 35862289, IČDPH: SK2021746419</t>
  </si>
  <si>
    <t>FD250178</t>
  </si>
  <si>
    <t>energie - prenájom kancelárie: 2025/08</t>
  </si>
  <si>
    <t>FD250201</t>
  </si>
  <si>
    <t>3.8.2025</t>
  </si>
  <si>
    <t>prenájom kancelárie + sklad: 2025/09</t>
  </si>
  <si>
    <t>FD250202</t>
  </si>
  <si>
    <t>4.8.2025</t>
  </si>
  <si>
    <t>energie - prenájom kancelárie: 2025/09</t>
  </si>
  <si>
    <t>6.8.2025</t>
  </si>
  <si>
    <t>Vyúčtovanie zálohových platieb 2024</t>
  </si>
  <si>
    <t>FD250238</t>
  </si>
  <si>
    <t>prenájom kancelárie + sklad: 2025/10</t>
  </si>
  <si>
    <t>FD250239</t>
  </si>
  <si>
    <t>energie - prenájom kancelárie: 2025/10</t>
  </si>
  <si>
    <t>FD250305</t>
  </si>
  <si>
    <t>prenájom kancelárie + sklad: 2025/11</t>
  </si>
  <si>
    <t>FD250306</t>
  </si>
  <si>
    <t>energie - prenájom kancelárie: 2025/11</t>
  </si>
  <si>
    <t>FD250332</t>
  </si>
  <si>
    <t>prenájom kancelárie + sklad: 2025/12</t>
  </si>
  <si>
    <t>FD250333</t>
  </si>
  <si>
    <t>energie - prenájom kancelárie: 2025/12</t>
  </si>
  <si>
    <t>FD250350</t>
  </si>
  <si>
    <t>prenájom kancelárie + sklad: 2026/01</t>
  </si>
  <si>
    <t>FD250351</t>
  </si>
  <si>
    <t>energie - prenájom kancelárie: 2026/01</t>
  </si>
  <si>
    <t>FD250204</t>
  </si>
  <si>
    <t>5.8.2025</t>
  </si>
  <si>
    <t>telefón: 2025/07- all
číslo: 0911444057, 0910729433, 0903424335, 0948045166</t>
  </si>
  <si>
    <t>Slovak Telekom a.s.
Bajkalská 28, 81762 Bratislava
IČO: 35763469</t>
  </si>
  <si>
    <t>FD250235</t>
  </si>
  <si>
    <t>3.9.2025</t>
  </si>
  <si>
    <t>telefón: 2025/08 - all
číslo: 0911444057, 0910729433, 0903424335, 0948045166</t>
  </si>
  <si>
    <t>FD250308</t>
  </si>
  <si>
    <t>telefón: 2025/09 - all
číslo: 0911444057, 0910729433, 0903424335, 0948045166</t>
  </si>
  <si>
    <t>FD250335</t>
  </si>
  <si>
    <t>telefón: 2025/10 - all
číslo: 0911444057, 0910729433, 0903424335, 0948045166</t>
  </si>
  <si>
    <t>FD250353</t>
  </si>
  <si>
    <t>telefón: 2025/11 - all
číslo: 0911444057, 0910729433, 0903424335, 0948045166</t>
  </si>
  <si>
    <t>FD250382</t>
  </si>
  <si>
    <t>telefón: 2025/12 - all
číslo: 0911444057, 0910729433, 0903424335, 0948045166</t>
  </si>
  <si>
    <t>FD250232</t>
  </si>
  <si>
    <t>2.9.2025</t>
  </si>
  <si>
    <t>internet - Flexilink MAN: 2025/09</t>
  </si>
  <si>
    <t>VNET a.s.
Černyševského 38, 851 01 Bratislava
IČO: 35845007, IČDPH: SK2020226285</t>
  </si>
  <si>
    <t>FD250247</t>
  </si>
  <si>
    <t>internet - Flexilink MAN: 2025/08</t>
  </si>
  <si>
    <t>FD250264</t>
  </si>
  <si>
    <t>16.9.2025</t>
  </si>
  <si>
    <t>Úprava registračného systému súťaží - 8,5h</t>
  </si>
  <si>
    <t>JS Works, s.r.o.
Topoľčianska 20, 85105 Bratislava
IČO: 46305360</t>
  </si>
  <si>
    <t>FD250307</t>
  </si>
  <si>
    <t>2.10.2025</t>
  </si>
  <si>
    <t>internet - Flexilink MAN: 2025/10</t>
  </si>
  <si>
    <t>FD250334</t>
  </si>
  <si>
    <t>internet - Flexilink MAN: 2025/11</t>
  </si>
  <si>
    <t>FD250352</t>
  </si>
  <si>
    <t>internet - Flexilink MAN: 2025/12</t>
  </si>
  <si>
    <t>FD250354</t>
  </si>
  <si>
    <t>upútavka MS Lima+úprava slider úvodnej stránky webu judo.sk</t>
  </si>
  <si>
    <t>V - Fit, s.r.o.
Voderady 210, 919 42 Voderady
IČO: 46402977, DIČ: 2023362968</t>
  </si>
  <si>
    <t>FD250378</t>
  </si>
  <si>
    <t>hosting + rozšírená podpora - judo.sk</t>
  </si>
  <si>
    <t>Webglobe, a.s.
Stará Prievozská 1349/2, 821 09 Bratislava
IČO: 52486567, IČDPH: SK2121061899</t>
  </si>
  <si>
    <t>FD250383</t>
  </si>
  <si>
    <t>úprava slider úvodnej stránky webu judo.sk+prispôsobenie dizajnu+rozloženie prvkov+doplnenie loga MCRaS SR</t>
  </si>
  <si>
    <t>FD250256</t>
  </si>
  <si>
    <t>11.9.2025</t>
  </si>
  <si>
    <t>nákup: papier A4 10xbalenie</t>
  </si>
  <si>
    <t>Magic Print s.r.o.
Rovniankova 15, 851 02 Bratislava
IČO: 36617661</t>
  </si>
  <si>
    <t>FD250343</t>
  </si>
  <si>
    <t>FD250346</t>
  </si>
  <si>
    <t>24.11.2025</t>
  </si>
  <si>
    <t>nákup: bloková zošívačka 1ks + drôtiková náhradná náplň 1000ks</t>
  </si>
  <si>
    <t>Alemat.cz, spol. s r.o.
Měšická 276, 39002 Tábor
IČO: 28159233, IČDPH: CZ28159233</t>
  </si>
  <si>
    <t>FD250208</t>
  </si>
  <si>
    <t>doručovateľský servis: 2025/07 2.časť
13,31€ 1.časť R25-4-Poštovné
19,94€ 2.časť R25/2-4-Poštovné</t>
  </si>
  <si>
    <t>FD250266</t>
  </si>
  <si>
    <t>doručovateľský servis: 2025/08</t>
  </si>
  <si>
    <t>FD250324</t>
  </si>
  <si>
    <t>doručovateľský servis: 2025/09</t>
  </si>
  <si>
    <t>FD250341</t>
  </si>
  <si>
    <t>doručovateľský servis: 2025/10</t>
  </si>
  <si>
    <t>FD250357</t>
  </si>
  <si>
    <t>doručovateľský servis: 2025/11</t>
  </si>
  <si>
    <t>FD250310</t>
  </si>
  <si>
    <t>upratovanie 3. kvartál 2025</t>
  </si>
  <si>
    <t>MERIF, s.r.o.
Trstená na Ostrove 239, 930 04 Trstená na Ostrove
IČO: 36278033, IČDPH: SK2022107582</t>
  </si>
  <si>
    <t>FD250392</t>
  </si>
  <si>
    <t>upratovanie 4. kvartál 2025</t>
  </si>
  <si>
    <t>IDK250017</t>
  </si>
  <si>
    <t>25.11.2025</t>
  </si>
  <si>
    <t>TJ Mladosť Poprad
FA 250100551 - nákup športovo-metodických pomôcok</t>
  </si>
  <si>
    <t>TJ Mladosť Poprad
Štefánikova 98/67, 05801 Poprad
IČO: 00688568, DIČ: 2020665658</t>
  </si>
  <si>
    <t>IDK250018</t>
  </si>
  <si>
    <t>Judo San Kysucké Nové Mesto
FA 1020250020 - judo tábor Mošovce 16.8.-23.8.2025 14os</t>
  </si>
  <si>
    <t>Judo San Kysucké Nové  Mesto
Matice Slvenskej 790/6, 02 401 Kysucké Nové Meto
IČO: 42346347, DIČ: 2023795884</t>
  </si>
  <si>
    <t>IDK250019</t>
  </si>
  <si>
    <t>TJ Mladosť Žilina
štartovné+stravné - SP judo Bardejov 12.4.2025 9os
štartovné+stravné - VC Levice 7.6.2025 21os
štartovné+stravné - GP Považská Bystrica 4.10.2025 37os</t>
  </si>
  <si>
    <t>TJ Mladosť Žilina
Nanterská 17/83, 01001 Žilina
IČO: 14222825</t>
  </si>
  <si>
    <t>IDK250020</t>
  </si>
  <si>
    <t>Judo club Gallus
FA 25FV2004 - trofeje
FA 250126770 - športové oblečenie</t>
  </si>
  <si>
    <t>Judo Club Gallus 
Orgovánová 3353/12A, 94301 Štúrovo
IČO: 54808898</t>
  </si>
  <si>
    <t>IDK250021</t>
  </si>
  <si>
    <t>Junior judo klub Lučenec
FA VF2025080014 - TC Crikvenica (CRO) 8.8.-15.8.2025 8os</t>
  </si>
  <si>
    <t>Junior Judo klub Lučenec
Ul.arm.gen.L.Svobodu 2855/13, 98401 Lučenec
IČO: 17067341, DIČ: 2021228748</t>
  </si>
  <si>
    <t>IDK250002</t>
  </si>
  <si>
    <t>Judo klub Kolárovo o.z. 
fakturácia príspevku na činnosť športového klubu v roku 2025
FA 10250042 - medaily, trofeje
FA 10250043 - športové oblečenie</t>
  </si>
  <si>
    <t>Judo Klub Kolárovo o.z.
Kostolné nám. 2590/1 , 9460 Kolárovo
IČO: 50644335, DIČ: 2120731866</t>
  </si>
  <si>
    <t>IDK250001</t>
  </si>
  <si>
    <t>Judo club TJ Strojár Malacky
štartovné Banská Bystrica 8.3.2025 4os
štartovné Banská Bystrica 9.3.2025 4os
štartovné Galanta 1.kolo turnaj prípraviek 16.3.2025 30os
štartovné súťaž Judo rytieri z Rohožníka 17.5.2025 23os
štartovné MVC Levice 7.6.2025 12os</t>
  </si>
  <si>
    <t>Judo club TJ Strojár Malacky
Sasinkova 73, 90101 Malacky
IČO: 17642639, DIČ: 2020646837</t>
  </si>
  <si>
    <t>IDK250022</t>
  </si>
  <si>
    <t>Judo klub Martin o.z.
FA 20250023 - ubytovanie + štartovné EJC Praha + VT Nymburk 5.7.-9.7.2025 1os
FA 20250252 - tričká s potlačou 110 ks
FA 83/10-2025 - service fee + EJU fee ECC+TC K.Gora 25.10.-29.10.2025 2os</t>
  </si>
  <si>
    <t>Judo klub Martin o.z.
Československej armády 1698/10, 03601 Martin
IČO: 14222230, DIČ: 2020595335</t>
  </si>
  <si>
    <t>IDK250024</t>
  </si>
  <si>
    <t>Oddiel džuda Slávia Prešov
PD 9015181 - nákup kimono 1 ks
FA 50/CJEC2025 - ECC+TC Bialsko Biala 17.5.-21.5.2025 1os
štartovné+cestovné+stravné GP Banská Bystrica 8.3.2025 4os
FA EUR367/2025 - ubytovanie - EJU fee ECC Gyor 8.11.-9.11.2025 1os</t>
  </si>
  <si>
    <t>Oddiel džuda Slávia Prešov
Lesnícka 1311/12, 08005 Prešov
IČO: 42088631</t>
  </si>
  <si>
    <t>IDK250043</t>
  </si>
  <si>
    <t>Judo club Slávia STU Bratislava
FA 25100156 - prenájom športových zariadení ŠH Mladosť</t>
  </si>
  <si>
    <t>Judo Club Slávia STU Bratislava</t>
  </si>
  <si>
    <t>IDK250042</t>
  </si>
  <si>
    <t>1. Judo Club Pezinok
PZ9024000201 - dodávka elektrickej energie</t>
  </si>
  <si>
    <t>1. Judo Club Pezinok
IČO: 36068241, DIČ: 2021670673</t>
  </si>
  <si>
    <t>IDK250041</t>
  </si>
  <si>
    <t>Judo klub Slávia Sobrance
štartovné MK Prešovského a Košického kraja 26.4.2025 13os</t>
  </si>
  <si>
    <t>Judo Klub Slávia Sobrance
SNP 79, 071 01 Micalovce
IČO: 50555162</t>
  </si>
  <si>
    <t>IDK250040</t>
  </si>
  <si>
    <t>ŠK Dukla Banská Bystrica, o.z.
FA - 2025/001 - ubytovanie, strava, sústredenie VT Látky 2.1.-5.1.2025 22os</t>
  </si>
  <si>
    <t>ŠK Dukla Banská Bystrica oz
Hutná 1497/3, 97404 Banská Bystrica
IČO: 0017308518</t>
  </si>
  <si>
    <t>IDK250039</t>
  </si>
  <si>
    <t>Judo Kan Zvolen
FA - VFŠ004/25, VFŠ023/25, VFŠ050/25, VFŠ075/25 - prenájom telocvične</t>
  </si>
  <si>
    <t>JUDO KAN Zvolen
Limbová 6467/17, 974 09 Banská Bystrica
IČO: 53120604</t>
  </si>
  <si>
    <t>IDK250038</t>
  </si>
  <si>
    <t>Judo Trebišov, o.z.
FA - FV250049 - spracovanie účtovnej závierky a daňového priznania za rok 2024</t>
  </si>
  <si>
    <t>Judo Trebišov, o.z.
Kapt. Nalepku 12, 07501 Trebišov
IČO: 52244423</t>
  </si>
  <si>
    <t>IDK250037</t>
  </si>
  <si>
    <t>Judo Club Hlohovec
NZ zo dňa 28.8.2025 - prenájom telocvične od mesta Hlohovec</t>
  </si>
  <si>
    <t>Judo Club Hlohovec
Podzámska 35, 920 01 Hlohovec
IČO: 42289297</t>
  </si>
  <si>
    <t>IDK250036</t>
  </si>
  <si>
    <t>Academic Žilinská univerzita v Žiline
FA - 3250002426 - prenájom telocvične</t>
  </si>
  <si>
    <t>Academic Žilinská univerzita Žilina
Univerzitná 8215/1, 010 26 Žilina
IČO: 42060036, DIČ: 2022488215</t>
  </si>
  <si>
    <t>IDK250035</t>
  </si>
  <si>
    <t>Judo Klub Katsudo Poprad ECC
FA 99250861 - prenájom telocvične</t>
  </si>
  <si>
    <t>Judo klub Katsudo Poprad ECC
Podtatranská 141/14, 058 01 Poprad
IČO: 42342881</t>
  </si>
  <si>
    <t>IDK250034</t>
  </si>
  <si>
    <t>Judo Academy Košice
FA 99326, FA 99197 - kimoná 12ks, opasok 11ks</t>
  </si>
  <si>
    <t>Judo Academy Košice
Prešovská 67/39, 04031 Družstevná pri Hornáde
IČO: 51250675</t>
  </si>
  <si>
    <t>IDK250033</t>
  </si>
  <si>
    <t>Športový klub Marušin, o.z.
FA FVT10252407 - medaile 200ks</t>
  </si>
  <si>
    <t>ŠPORTOVÝ KLUB  MARUŠIN, o.z.
Ul. L. Novomeského 2567/ 3, 08501 Bardejov
IČO: 42235847, DIČ: 2023903552</t>
  </si>
  <si>
    <t>IDK250032</t>
  </si>
  <si>
    <t>Judo Kan Klub Bardejov 
FA 2500238681 - kimoná 4ks
FA FVT1025242 - medaile 82ks</t>
  </si>
  <si>
    <t>Judo Kan Klub Bardejov
L.Novomeského 3, 08501 Bardejov
IČO: 37940732</t>
  </si>
  <si>
    <t>IDK250031</t>
  </si>
  <si>
    <t>2/2025</t>
  </si>
  <si>
    <t>Lokomotíva Judo Rimavská Sobota
31. Medzinárodný tréningový tábor Kolárovo 18.8.-22.8.2025 8os</t>
  </si>
  <si>
    <t>Lokomotíva Judo Rimavská Sobota
L.Svobodu 24/55, 979 01 Rimavská Sobota
IČO: 42300312</t>
  </si>
  <si>
    <t>IDK250030</t>
  </si>
  <si>
    <t>Judo Klub Kano Prievidza
Nájomná zmluva s CVČ Prievidza zo dňa 4.9.2025</t>
  </si>
  <si>
    <t>JUDO KLUB KANO PRIEVIDZA
Riečna ulica 414/4, 971 01 Prievidza
IČO: 51338661</t>
  </si>
  <si>
    <t>IDK250029</t>
  </si>
  <si>
    <t>Judo Team Levice, o.z.
FA 250107511, FA 250108315 - prenájom telocvične</t>
  </si>
  <si>
    <t>Judo Team Levice O.Z.
, Levice</t>
  </si>
  <si>
    <t>IDK250027</t>
  </si>
  <si>
    <t>Kodokan Judo Slovakia
FA 382025 - vstup do športového zariadenia 144ks</t>
  </si>
  <si>
    <t>Kodokan Judo Slovakia
Kollárova 2781/18A, 90201 Pezinok
IČO: 53809441, DIČ: 2121526407</t>
  </si>
  <si>
    <t>IDK250028</t>
  </si>
  <si>
    <t>TJ Sokol Bratislava I. Vinohrady
FA 10250144 - prenájom športovej haly Dom športu 28.3.-29.3.2025</t>
  </si>
  <si>
    <t>TJ Sokol Bratislava I. Vinohrady
Sokolská 1, 81104 Bratislava
IČO: 896071</t>
  </si>
  <si>
    <t>IDK250025</t>
  </si>
  <si>
    <t>Džudo Klub Spišská Nová Ves
štartovné GP Banská Bystrica 8.3 a 9.3.2025 13os
štartovné Bardejov Judo Open 13.4.2025 14os
štartovné MK a 2.kolo ligy 26.4.2025 7os
štartovné 38. Cup + TC Budapešť 26.4.-29.4.2025 4os</t>
  </si>
  <si>
    <t>Džudo klub Spišská Nová Ves
Gemerská 2986/13, 05201 Spišská Nová Ves
IČO: 42101662, DIČ: 2022998329</t>
  </si>
  <si>
    <t>IDK250023</t>
  </si>
  <si>
    <t>Judo Klub Poprad, o.z.
FA 02/8/2025 - prenájom tréningovej haly</t>
  </si>
  <si>
    <t>Judo Klub Poprad, o.z.
Šrobárova 5301/49, 05801 Poprad
IČO: 42238595, DIČ: 2023656085</t>
  </si>
  <si>
    <t>IDK250004</t>
  </si>
  <si>
    <t>Judo klub Patrónka
štartovné VC Malacky 27.9.2025 8os
štartovné M BA kraja 26.4.2025 Pezinok 6os
štartovné TON BA kraja 14.6.2025 Malacky 6os</t>
  </si>
  <si>
    <t>Judo klub Patrónka Bratislava
Lovinského 43, 811 04 Bratislava
IČO: 00682772, DIČ: 2020804522</t>
  </si>
  <si>
    <t>IDK250045</t>
  </si>
  <si>
    <t>TJ Mladosť Relax Rimavská Sobota
FA FV257069 - medaile, poháre
FA 2025030557 - športové náradie
FA 252002599 - sošky s motívom JUDO</t>
  </si>
  <si>
    <t>TJ Mladosť- Relax Rimavská Sobota
Športová 2045/1A, 97901 Rimavská Sobota
IČO: 42311730, DIČ: 2024148588</t>
  </si>
  <si>
    <t>IDK250046</t>
  </si>
  <si>
    <t>Judo Club AŠK - UCM Slávia Trnava
FA 511250221 - prenájom Mestskej športovej haly
FA D25/00000378 - backnumber nášivky 8ks
FA FV250205 - športové tejpy  192ks
FA 20252374 - medaily 78ks
FA 20250630 - medaily 110ks
štartovné - GP Kolárovo 18.10.2025 - 39os</t>
  </si>
  <si>
    <t>Judo Club AŠK - UCM SláviaTrnava
Rybníkova 592/1, 91700 Trnava
IČO: 34028439</t>
  </si>
  <si>
    <t>IDK250044</t>
  </si>
  <si>
    <t>JUDO CLUB Bardejov, o.z.
štartovné MVC Martin 15.11.2025 4os
štartovné GP Slovakia BB - ZV 8.3-9.3.2025 6os
štartovné 1.kolo kraj ligy PK a KK 15.2.2025 17os
štartovné 2.kolo kraj ligy PK a KK 26.4.2025 17os
štartovné GP Michalovce 31.5.-1.6.2025 12os</t>
  </si>
  <si>
    <t>Judo Club Bardejov, o.z.
J. Grešáka 15, 08501 Bardejov
IČO: 42234425</t>
  </si>
  <si>
    <t>IDK250048</t>
  </si>
  <si>
    <t>Youth Training Academy, o.z.
FA 407250013  dopadová žinenka 4ks</t>
  </si>
  <si>
    <t>Youth Training Academy o.z.
B. Smetanu 7, 917 08 Trnava
IČO: 42286158</t>
  </si>
  <si>
    <t>IDK250047</t>
  </si>
  <si>
    <t>O.Z. Bojové športy a sebaobrana Rohožník
FA 320507636 Airblock odrazový mostík 2 ks
FA 2025-230499 roller 2ks, caesar jib 2ks
FA 202524596 odporové gumy 16 ks, gymnastické kruhy 4ks</t>
  </si>
  <si>
    <t>O.Z. Bojové športy a sebaobrana Rohožník
Obchodná 486/47, 906 38 Rohožník
IČO: 42365031</t>
  </si>
  <si>
    <t>IDK250051</t>
  </si>
  <si>
    <t>ŠKP Banská Bystrica oddiel judo
Výdavkový doklad 050/2025 -regenerácia, športová obuv+oblečenie</t>
  </si>
  <si>
    <t>ŠKP Banská Bystrica
Skubínska cesta 48, 974 09 Banská Bystrica
IČO: 17060117</t>
  </si>
  <si>
    <t>IDK250050</t>
  </si>
  <si>
    <t>TJ Slávia Prešovská Univerzita v Prešove
Zmluva o užívaní nehnuteľnosti zo dňa 31.3.2025</t>
  </si>
  <si>
    <t>TJ Slávia Prešovská univerzita Prešov
Ul. 17. novembra 13, 081 1 Prešov
IČO: 00619884</t>
  </si>
  <si>
    <t>IDK250049</t>
  </si>
  <si>
    <t>Slávia Žilinská univerzita oddiel judo
FA 2511044 - športový materiál</t>
  </si>
  <si>
    <t>Slávia Žilinská univerzita - Judo
Vysokoškolákov 8014/34, 01008 Žilina
IČO: 00688363, DIČ: 2020672159</t>
  </si>
  <si>
    <t>IDK250052</t>
  </si>
  <si>
    <t>Športový klub UMB Banská Bystrica 
FA 889/1/2025, FA 889/2/2025 - nájom úpolovej haly</t>
  </si>
  <si>
    <t>Športový klub UMB, Banská Bystrica
Tajovského 40, 97401 Banská Bystrica
IČO: 14223970</t>
  </si>
  <si>
    <t>IDK250053</t>
  </si>
  <si>
    <t>Judo Club Trenčín
FA 1012556433 - elektrina
FA 1012565803 - elektrina
FA 1012538615 - elektrina</t>
  </si>
  <si>
    <t>Judo Club Trenčín
Západná 1, 91108 Trenčín
IČO: 54808561</t>
  </si>
  <si>
    <t>IDK250054</t>
  </si>
  <si>
    <t>New evolution športový klub judo
FA 250194 - nájomné tréningového priestoru</t>
  </si>
  <si>
    <t>New evolution športový klub judo
Medekova 4905/9, 03601 Martin
IČO: 53619501</t>
  </si>
  <si>
    <t>IDK250026</t>
  </si>
  <si>
    <t>ŠK Juda TJ Spartak ZŤS Dubnica nad Váhom
FA 297/25, FA 339/25, FA 340/25, FA 451/25, FA 498/25 - Nájomé za telocvičňu SPŠ Dubnica nad Váhom (nájomná zmluva)</t>
  </si>
  <si>
    <t>ŠK Judo TJ Spartak ZŤS Dubnica nad Váhom</t>
  </si>
  <si>
    <t>ME Juniori - Bratislava (SVK), 4.-7.9.2025
Pracovná cesta
Spôsob dopravy : autom 
Počet všetkých osôb na prac. ceste: 10
- športovci:7
- tréneri:3
- fyzio:
- rozhodca:</t>
  </si>
  <si>
    <t>ID250126</t>
  </si>
  <si>
    <t>INV- 2025/0310</t>
  </si>
  <si>
    <t>štartovné EJU Fee 7x
osoby: Tománek J jr., Tománková P, Tománková L, Filkorová, Halčinová, Odkladal, Scheffel</t>
  </si>
  <si>
    <t>EUROPEAN JUDO UNION
Wehlistrasse 29/1/111, 1200 Vienna, Austria
IČO: 1663936583</t>
  </si>
  <si>
    <t>oficialne ubytovanie HB 6os, 4.-7.9.2025
2os/3noci 4.-7.9.2025 (Matuszek, Filkorová)
2os/2noci 5.-7.9.2025 (Scheffel, Pecha)
2os/1noc 6.-7.9.2025 (Drdáková, Štefánik)</t>
  </si>
  <si>
    <t>STH Stavohotely - Hotel Nivy
Prievozská 14/A, 82109 Bratislava
IČO: 31391621</t>
  </si>
  <si>
    <t>MS Juniori - Lima (PER), 30.9.-8.10.2025
Pracovná cesta
Spôsob dopravy : autom + letecky 
Počet všetkých osôb na prac. ceste:10 
- športovci:5 
- tréneri:5
- fyzio:
- rozhodca:</t>
  </si>
  <si>
    <t>ID250124</t>
  </si>
  <si>
    <t>FV25261</t>
  </si>
  <si>
    <t>letenky 1os., Viedeň - Lima - Viedeň 30.9. a 7.10.2025 2. časť
osoba: Ryugo IDE Fukuma</t>
  </si>
  <si>
    <t>LIM-IJF-WCJ-2025-SVK001</t>
  </si>
  <si>
    <t>19.9.2025</t>
  </si>
  <si>
    <t>oficialne ubytovanie 1os/7noci, 30.9.-7.10.2025
osoba: Ryugo IDE Fukuma</t>
  </si>
  <si>
    <t>Federación Deportiva Peruana de Judo
Calle Marcos Dongo 192-190, Lima - Puebo Libre
IČO: 20196795350</t>
  </si>
  <si>
    <t>oficialne ubytovanie 2os/7noci, 30.9.-7.10.2025
osoby: Tománková P, Tománková L</t>
  </si>
  <si>
    <t>ME U-23 Kišiňov (MDA), 29.10.-2.11.2025
Pracovná cesta
Spôsob dopravy : autom + letecky 
Počet všetkých osôb na prac. ceste:11 
- športovci:5 
- tréneri:6
- fyzio:
- rozhodca:</t>
  </si>
  <si>
    <t>ID250151</t>
  </si>
  <si>
    <t>FV25288</t>
  </si>
  <si>
    <t>letenky 3os., Viedeň - Kišiňov - Viedeň 30.10.-2.11.2025
osoby: Maťašeje B, Fízeľová E, Hajas M</t>
  </si>
  <si>
    <t>FV25284</t>
  </si>
  <si>
    <t>letenky 4os., Viedeň - Kišiňov - Viedeň 29.10.-1.11.2025
osoby: Tománek J, Tománek J jr., Tománková L, Tománková P</t>
  </si>
  <si>
    <t>letenky 1os., Viedeň - Kišiňov - Viedeň 29.10.-1.11.2025
osoby: Ryugo IDE Fukuma</t>
  </si>
  <si>
    <t>Invoice 27/2025</t>
  </si>
  <si>
    <t>28.10.2025</t>
  </si>
  <si>
    <t>oficialne ubytovanie HB 2os/3noci, 30.10.-2.11.2025
osoby: Hajas, Maťašeje</t>
  </si>
  <si>
    <t>Moldova Judo Federation
Decebal 72/2, MD-203 Chişinău</t>
  </si>
  <si>
    <t>oficialne ubytovanie HB 1os/3noci, 30.10.-2.11.2025
osoby: Fízeľová E</t>
  </si>
  <si>
    <t>oficialne ubytovanie HB 4os/3noci, 29.10.-1.11.2025
osoby: Tománek J, Tománek J jr., Tománková L, Tománková P</t>
  </si>
  <si>
    <t>štartovné EJU Fee 5x
osoby: Tománek J jr., Tománková L, Tománková P, Maťašeje, Fízeľová</t>
  </si>
  <si>
    <t>oficialne ubytovanie HB 1os/3noci, 29.10.-1.11.2025
osoby: Ryugo IDE Fukuma</t>
  </si>
  <si>
    <t>bankové poplatky: zahraničný transfer
2 poplatky (20€+3€)</t>
  </si>
  <si>
    <t>1.11.2025</t>
  </si>
  <si>
    <t>parkovanie letisko Schwechat 1.11.2025</t>
  </si>
  <si>
    <t>ATU71297205</t>
  </si>
  <si>
    <t>Flughafen Parken
Zeppelinstrasse 4, 2401 Fischamend
IČO: ATU71297205</t>
  </si>
  <si>
    <t>RG2025/10787</t>
  </si>
  <si>
    <t>2.11.2025</t>
  </si>
  <si>
    <t>1.12.2025</t>
  </si>
  <si>
    <t>parkovanie letisko Schwechat 29.10.-2.11.2025</t>
  </si>
  <si>
    <t>ATU80779212</t>
  </si>
  <si>
    <t>Orange parking
Berggasse 12, 2401 Fischamend
IČO: ATU80779212</t>
  </si>
  <si>
    <t>stravné náhrady: 3os/4dni 30.10.-2.11.2025
osoby: Fízeľová E, Maťašeje B, Hajas M</t>
  </si>
  <si>
    <t>stravné náhrady: 3os/4dni 29.10.-1.11.2025
osoby: Tománek J, Tománek J jr., Tománková P,</t>
  </si>
  <si>
    <t>cestovné náhrady: BB - Schwechat - BB, 30.10-2.11.2025
súkromné motorové vozidlo: Hyundai H1
účel: prevoz účastníkov
EČV: BL157ZS
kilometre: 560 
počet prepravovaných osôb:5</t>
  </si>
  <si>
    <t>ME Seniori - Podgorica (MNE), 22.-28.4.2025
Pracovná cesta
Spôsob dopravy : autom 
Počet všetkých osôb na prac. ceste:9 
- športovci:5
- tréneri:2
- fyzio:1
- rozhodca: 
- funkcionári:1</t>
  </si>
  <si>
    <t>ID250043</t>
  </si>
  <si>
    <t>Invoice 158/25</t>
  </si>
  <si>
    <t>11.4.2025</t>
  </si>
  <si>
    <t>oficialne ubytovanie HB 1os/3noci 21.-24.4.2025
osoby: Ryugo IDE Fukuma</t>
  </si>
  <si>
    <t>Congres Travel d.o.o.
Studentska ulica, Lamela 3-5,, 81000 Podgorica
IČO: 02673053</t>
  </si>
  <si>
    <t>20.5.2025</t>
  </si>
  <si>
    <t>stravné náhrady: 1os/4dni 21.-24.4.2025
osoba: Fukuma IDE Ryugo</t>
  </si>
  <si>
    <t>M SR juniori Banská Bystrica (SVK) 19.10.2025 počet pretekárov - 53</t>
  </si>
  <si>
    <t>ID250159</t>
  </si>
  <si>
    <t>administrácia súťaže a preprava techniky M SR U-21, Banská Bystrica 19.10.2025</t>
  </si>
  <si>
    <t>Sloník.sk - Ing. Stanislav Kuchár
Matice Slovenskej 790/11/6, 024 01 Kysucké Nové Mesto
IČO: 41932676, DIČ: 1075445701</t>
  </si>
  <si>
    <t>zdravotné zabezpečenie M SR juniorov a junioriek, Banská Bystrica 19.10.2025</t>
  </si>
  <si>
    <t>Medevac
Šalgotariánska 348/10, 974 04 Banská Bystrica
IČO: 42005400, DIČ: 8144909105</t>
  </si>
  <si>
    <t>organizačno-technické zabezpečenie M SR U-21, Banská Bystrica 19.10.2025
tatami 3x</t>
  </si>
  <si>
    <t>cestovné a stravné náhrady rozhodcovia: 10os/ 19.10.2025
Osoby: Lazár, Svoreň, Kurhajcová, Beňová, Pospíšková, Jukl, Kincelová, Donner, Jankovics, Szorád</t>
  </si>
  <si>
    <t>Maroš Lazár - vyúčtovateľ</t>
  </si>
  <si>
    <t>Hrubé mzdy vyplatené zamestnancom vrátane odvodov zamestnávateľa počet fyzických osôb: 13, obdobie: 2025/10
osoby: 600, 601, 602, 603, 604, 605, 606, 607, 608, 609, 610, 611, 612</t>
  </si>
  <si>
    <t>M SR muži, ženy, U-15 MIX tímy Banská Bystrica (SVK), 22.11.2025 počet pretekárov - 38</t>
  </si>
  <si>
    <t>ID250178</t>
  </si>
  <si>
    <t>cestovné a stravné náhrady rozhodcovia: 10os/ 22.11.2025
Osoby: Svoreň, Jukl, Vincze, Kincelová, Kubica Juraj, Slanina, Chovan, Kubica Jakub, Pospíšková, Pospíšek</t>
  </si>
  <si>
    <t>Svátek Jozef - vyúčtovateľ
Bratislavská 39, Trnava</t>
  </si>
  <si>
    <t>zdravotné zabezpečenie M SR muži+ženy+MIX tímy U-15, Banská Bystrica 22.11.2025</t>
  </si>
  <si>
    <t>administrácia súťaže a preprava techniky Banská Bystrica 22.11.2025</t>
  </si>
  <si>
    <t>organizačno-technické zabezpečenie M SR muži+ženy+MIX tímy U-15, Banská Bystrica 22.11.2025
tatami 3x</t>
  </si>
  <si>
    <t>Hrubé mzdy vyplatené zamestnancom vrátane odvodov zamestnávateľa počet fyzických osôb: 13, obdobie: 2025/11
osoby: 614, 615, 616, 617, 618, 619, 620, 621, 622, 623, 624, 632, 639</t>
  </si>
  <si>
    <t>Liga muži + ženy, II.kolo, Banská Bystrica 20.9.2025
počet pretekárov: 53</t>
  </si>
  <si>
    <t>ID250139</t>
  </si>
  <si>
    <t>administrácia súťaže a preprava techniky Banská Bystrica 20.9.2025</t>
  </si>
  <si>
    <t>cestovné a stravné náhrady rozhodcovia: 7os/ 20.9.2025
Osoby: Svoreň Juraj, Lazár, Jankovics, Pospíšek, Pospíšková, Škultéty, Kincelová</t>
  </si>
  <si>
    <t>Juraj Svoreň - vyúčtovateľ</t>
  </si>
  <si>
    <t>Hrubé mzdy vyplatené zamestnancom vrátane odvodov zamestnávateľa počet fyzických osôb: 9, obdobie: 2025/09
osoby: 571, 573, 575, 576, 577, 578, 579, 581, 582</t>
  </si>
  <si>
    <t>Zdravotné zabezpečenie II. kolo ligy muži+ženy 20.9.2025, Banská Bystrica</t>
  </si>
  <si>
    <t>Liga dorastencov a dorasteniek, II. kolo, Badín 11.10.2025</t>
  </si>
  <si>
    <t>ID250150</t>
  </si>
  <si>
    <t>administrácia súťaže a preprava techniky Badín 11.10.2025</t>
  </si>
  <si>
    <t>cestovné a stravné náhrady rozhodcovia: 10os/ 11.10.2025
Osoby: Vincze, Svoreň, Varešinský, Babčianska, Krajčír, Orth, Jukl, Hošták, Donner, Lastivka</t>
  </si>
  <si>
    <t>Sršeň Ján - vyúčtovateľ
, Nemce</t>
  </si>
  <si>
    <t>zdravotné zabezpečenie 2.kolo liga dorastencov 11.10.2025, Badín</t>
  </si>
  <si>
    <t>48/2025/</t>
  </si>
  <si>
    <t>prenájom športovej haly v Badíne, 2.kolo liga dorastencov 11.10.2025</t>
  </si>
  <si>
    <t>LAVRIN s.r.o.
Badín 110, 97632 Badín
IČO: 0036011703, DIČ: 2021126954</t>
  </si>
  <si>
    <t>Hrubé mzdy vyplatené zamestnancom vrátane odvodov zamestnávateľa počet fyzických osôb: 15, obdobie: 2025/10
osoby: 583, 584, 585, 586, 588, 589, 590, 591, 592, 594, 595, 586, 597, 598, 599</t>
  </si>
  <si>
    <t>Liga dorastencov a dorasteniek, III. kolo, Badín (SVK) 29.11.2025</t>
  </si>
  <si>
    <t>ID250180</t>
  </si>
  <si>
    <t>8.12.2025</t>
  </si>
  <si>
    <t>zdravotné zabezpečenie 2.kolo liga dorastencov 29.11.2025, Badín</t>
  </si>
  <si>
    <t>administrácia súťaže a preprava techniky Badín 29.11.2025</t>
  </si>
  <si>
    <t>cestovné a stravné náhrady rozhodcovia: 8os/ 29.11.2025
Osoby: Slanina, Vincze, Svoreň, Babčianska, Hošták, Donner, Komloš, Pospíšková</t>
  </si>
  <si>
    <t>Slanina Dušan - vyúčtovateľ</t>
  </si>
  <si>
    <t>Hrubé mzdy vyplatené zamestnancom vrátane odvodov zamestnávateľa počet fyzických osôb: 7, obdobie: 2025/11
osoby: 625, 626, 627, 628, 629, 630, 631</t>
  </si>
  <si>
    <t>64/2025/</t>
  </si>
  <si>
    <t>prenájom športovej haly v Badíne, 3.kolo liga dorastencov 29.11.2025</t>
  </si>
  <si>
    <t>Liga muži + ženy, III.kolo, Banská Bystrica (SVK) 6.12.2025</t>
  </si>
  <si>
    <t>20.1.2025</t>
  </si>
  <si>
    <t>Hrubé mzdy vyplatené zamestnancom vrátane odvodov zamestnávateľa počet fyzických osôb: 6, obdobie: 2025/12
osoby: 633, 634, 635, 636, 637, 638</t>
  </si>
  <si>
    <t>ID250185</t>
  </si>
  <si>
    <t>administrácia súťaže a preprava techniky Banská Bystrica 6.12.2025</t>
  </si>
  <si>
    <t>ID2501185</t>
  </si>
  <si>
    <t>organizačno-technické zabezpečenie Ligy muži+ženy III.kolo, Banská Bystrica 6.12.2025
tatami 2x</t>
  </si>
  <si>
    <t>Zdravotné zabezpečenie III. kolo ligy muži+ženy 6.12.2025, Banská Bystrica</t>
  </si>
  <si>
    <t>ID250185Srš</t>
  </si>
  <si>
    <t>cestovné a stravné náhrady rozhodcovia: 4os/ 6.12.2025
Osoby: Kubica Ju., Kubica Ja., Jankovics, Kincelová</t>
  </si>
  <si>
    <t>FD250389</t>
  </si>
  <si>
    <t>25/648630265/001</t>
  </si>
  <si>
    <t>nákup PHM: Toyota Proace, BT946AK, 18.12.2025
služobné motorové vozidlo: Toyota Proace
EČV: BT946AK
účel: prevoz účastníkov
kilometre: 705
počet prepravovaných osôb: 6</t>
  </si>
  <si>
    <t>FD250396</t>
  </si>
  <si>
    <t>S2025-001</t>
  </si>
  <si>
    <t>26.1.2026</t>
  </si>
  <si>
    <t>uskladnenie tatami rok 2025 2. časť
1. časť 831,01€ R25-5-Rozne
2. čast 582,22€ R25/2-5-Rozne
3. časť 62,77€ R25-7-Rozne</t>
  </si>
  <si>
    <t>ROME trans, s.r.o.
Záhradná 16, 900 26 SlovenskýGrob
IČO: 47565969, IČDPH: SK2023992718</t>
  </si>
  <si>
    <t>FD250316</t>
  </si>
  <si>
    <t>0001FV001287/25</t>
  </si>
  <si>
    <t>nákup: Plakety 1x
Osoba: Pozník Peter</t>
  </si>
  <si>
    <t>Victory sport spol. s r.o.
Junácka 6, 83104 Bratislava
IČO: 35774282</t>
  </si>
  <si>
    <t>FD250338</t>
  </si>
  <si>
    <t>17.11.2025</t>
  </si>
  <si>
    <t>nákup: medaile s podpisom 70ks</t>
  </si>
  <si>
    <t>LB Design, s.r.o.
Záhradná 17, 902 01 Pezinok
IČO: 36747599, IČDPH: SK2022331564</t>
  </si>
  <si>
    <t>FD250344</t>
  </si>
  <si>
    <t>0001FV001460/25</t>
  </si>
  <si>
    <t>nákup: poháre 1x zlatý, 1x strieborný, 2x bronzový
M SR MIX družstvá starší žiaci</t>
  </si>
  <si>
    <t>FD250347</t>
  </si>
  <si>
    <t>0001FV001489/25</t>
  </si>
  <si>
    <t>nákup: poháre 2x zlatý, 2x strieborný, 1x bronzový + 5x štítok
Vyhlásenie výsledkov ligy dorasteniek a dorastencov</t>
  </si>
  <si>
    <t>FD250356</t>
  </si>
  <si>
    <t>0001FV001538/25</t>
  </si>
  <si>
    <t>nákup: poháre 2x zlatý, 2x strieborný, 2x bronzový + 6x štítok
Vyhlásenie výsledkov ligy mužov a žien</t>
  </si>
  <si>
    <t>ID250213</t>
  </si>
  <si>
    <t>8.1.2026</t>
  </si>
  <si>
    <t>nákup: obal na diplom 17x
vyúčtovateľ Tománek Jozef</t>
  </si>
  <si>
    <t>Fax Copy, a.s.
Domkárska 15, 82105 Bratislava
IČO: 35729040, IČDPH: SK7020000130</t>
  </si>
  <si>
    <t>DLaF 150-25-02610</t>
  </si>
  <si>
    <t>nákup: obal na diplom 6x + doprava
vyúčtovateľ Tománek Jozef</t>
  </si>
  <si>
    <t>FD250388</t>
  </si>
  <si>
    <t>001FV001560/25</t>
  </si>
  <si>
    <t>nákup: ocenenie sklo v kazete 11x</t>
  </si>
  <si>
    <t>ID250125</t>
  </si>
  <si>
    <t>17.9.2025</t>
  </si>
  <si>
    <t>odmena Filkorová Nina - ME Juniori Bratislava 6.9.2024 - 5. miesto</t>
  </si>
  <si>
    <t>ID250208</t>
  </si>
  <si>
    <t>odmena Maťašeje Benjamín - ME U23 Kišiňov 31.10.-1.11.2025 - 3. miesto</t>
  </si>
  <si>
    <t>Poliak Matej-vyučtovateľ</t>
  </si>
  <si>
    <t>d - Maťašeje Benjamín</t>
  </si>
  <si>
    <t>GP - Linz (AUT) 7.-10.3.2025
Pracovná cesta
Spôsob dopravy : autom 
Počet všetkých osôb na prac. ceste:8 
- športovci:6
- tréneri:1
- fyzio:1
- rozhodca:</t>
  </si>
  <si>
    <t>ID250014</t>
  </si>
  <si>
    <t>18.3.2025</t>
  </si>
  <si>
    <t>neoficialne ubytovanie 3os/1noc, 9.-10.3.2025
osoby: Maťašeje, Poliak, Gregor</t>
  </si>
  <si>
    <t>Kid`s Hero s.r.o.
Matiegkova 553, 25601 Benešov
IČO: 04261615, DIČ: CZ04261615</t>
  </si>
  <si>
    <t>GP25-011-SVK</t>
  </si>
  <si>
    <t>5.3.2025</t>
  </si>
  <si>
    <t>oficialne ubytovanie FB 2os/2noci, 7.-9.3.2025
osoby: Maťašeje, Poliak</t>
  </si>
  <si>
    <t>GS + TC Tbilisi (GEO), 20.-28.3.2025
Pracovná cesta
Spôsob dopravy : autom + letecky 
Počet všetkých osôb na prac. ceste: 9
- športovci:6 
- tréneri:2
- fyzio:1
- rozhodca:</t>
  </si>
  <si>
    <t>ID250016</t>
  </si>
  <si>
    <t>FV25051</t>
  </si>
  <si>
    <t>26.2.2025</t>
  </si>
  <si>
    <t>letenka 1os., Viedeň - Tbilisi - Viedeň 21.-28.3.2025
osoba: Maťašeje</t>
  </si>
  <si>
    <t>GCEC2025/003</t>
  </si>
  <si>
    <t>14.3.2025</t>
  </si>
  <si>
    <t>oficialne ubytovanie BB 1os/3noci 21.-24.3.2025
osoby: Maťašeje</t>
  </si>
  <si>
    <t>Georgian Judo Federation - Gruzínsko
38 Beliashivli , 0159 Tbilisi</t>
  </si>
  <si>
    <t>GCEC2025/059</t>
  </si>
  <si>
    <t>oficialne ubytovanie BB 1os/4noci 24.-28.3.2025
osoby: Maťašeje</t>
  </si>
  <si>
    <t>bankové poplatky: zahraničný transfer</t>
  </si>
  <si>
    <t>EJU entry fee 1x
osoba: Maťašeje</t>
  </si>
  <si>
    <t>23.4.2025</t>
  </si>
  <si>
    <t>bankové poplatky: výdaje iných bánk pri zahraničnom transfery</t>
  </si>
  <si>
    <t>7.5.2025</t>
  </si>
  <si>
    <t>stravné náhrady: 1os/3dni 21.-23.4.2025
osoba: Maťašeje</t>
  </si>
  <si>
    <t>EC - Dubrovnik (CRO), 4.-7.4.2025
Pracovná cesta
Spôsob dopravy : autom 
Počet všetkých osôb na prac. ceste:3 
- športovci:2
- tréneri:1
- fyzio:
- rozhodca:</t>
  </si>
  <si>
    <t>ID250039</t>
  </si>
  <si>
    <t>1.4.2025</t>
  </si>
  <si>
    <t>oficialne ubytovanie 1os/2noci, 4.-6.4.2025 + 1x EJU Fee
osoba: Maťašeje</t>
  </si>
  <si>
    <t>Judo klub Dubrovnik 1966
, Chorvatsko</t>
  </si>
  <si>
    <t>7.4.2025</t>
  </si>
  <si>
    <t>13.5.2025</t>
  </si>
  <si>
    <t>neoficialne ubytovanie 1os/1noc, 6.-7.4.2025
osoby: Maťašeje</t>
  </si>
  <si>
    <t>stravné náhrady: 1os/4dni, 4.-7.4.2025
osoby: Maťašeje</t>
  </si>
  <si>
    <t>VT - Kienbaum (GER), 29.5.-5.6.2025
Pracovná cesta
Spôsob dopravy : autom + letecky 
Počet všetkých osôb na prac. ceste:4 
- športovci:2 
- tréneri:1
- fyzio:1
- rozhodca:</t>
  </si>
  <si>
    <t>ID250066</t>
  </si>
  <si>
    <t>FV25158</t>
  </si>
  <si>
    <t>15.5.2025</t>
  </si>
  <si>
    <t>letenky 1os., Budapešť - Berlin - Budapešť, 29.5.-5.6.2025
osoby: Maťašeje</t>
  </si>
  <si>
    <t>27.5.2025</t>
  </si>
  <si>
    <t>oficialne ubytovanie FB 1os/7noci, 29.5.-5.6.2025 + transfer
osoby: Maťašeje</t>
  </si>
  <si>
    <t>Deutsche Judo-Bund
Otto-Fleck-Schneise, D-6052 Frankfurt/Main
IČO: 04525009578</t>
  </si>
  <si>
    <t>17.6.2025</t>
  </si>
  <si>
    <t>stravné náhrady: 1os/2dni 29.5 a 5.6.2025
osoba: Maťašeje</t>
  </si>
  <si>
    <t>TC - Štrbské pleso (SVK) 1.8.-10.8.2025
Pracovná cesta
Spôsob dopravy : autom 
Počet všetkých osôb na prac. ceste: 5
- športovci:3
- tréneri:1
- fyzio:1
- rozhodca:</t>
  </si>
  <si>
    <t>ID250104</t>
  </si>
  <si>
    <t>19.8.2025</t>
  </si>
  <si>
    <t>Ubytovanie 2 os/9 nocí FB 1.8.-10.8.2025
Osoby: Barto, Maťašeje</t>
  </si>
  <si>
    <t>TMR Štrbské Pleso s.r.o.
K vodopádom 4028/26, 05985 Štrba
IČO: 55737854, DIČ: 21222077540, IČDPH: SK21222077540</t>
  </si>
  <si>
    <t>ubytovanie Cz.Bytom 2os/2noci
osoby: Maťašeje, Hajas</t>
  </si>
  <si>
    <t>B&amp;B Hotels Polska Sp. z o.o.
al. Jana Pawla II 25, 00-854 Warszawa
IČO: 5252421465, DIČ: 141334418</t>
  </si>
  <si>
    <t>stravné náhrady: 2os/5dni, 6.9.-10.9.2025
Osoby: Maťašeje, Hajas</t>
  </si>
  <si>
    <t>ubytovanie Brno 2 os/2 noci 6.9.-8.9.2025
Osoby: Maťašeje, Hajas</t>
  </si>
  <si>
    <t>Oficiálne ubytovanie 1os/3noci, 19.9.-22.9.2025 + EJU Fee 1x
Osoba: Maťašeje</t>
  </si>
  <si>
    <t>letenky 1os.,Viedeň-Skopje-Viedeň 19.9.-22.9.2025
Osoba: Maťašeje</t>
  </si>
  <si>
    <t>bankové poplatky: zahraničný transfer
2 poplatky 10€+15€</t>
  </si>
  <si>
    <t>strava večere 3x, 19.9.-21.9.2025
Osoba: Maťašeje</t>
  </si>
  <si>
    <t>stravné náhrady: 1os/4dni 19.9.-22.9.2025
Osoba: Maťašeje</t>
  </si>
  <si>
    <t>VT Paríž_1 (FRA), 9.10.-24.10.2025
Pracovná cesta
Spôsob dopravy : autom + letecky 
Počet všetkých osôb na prac. ceste: 7
- športovci: 5
- tréneri:1
- fyzio:1
- rozhodca:</t>
  </si>
  <si>
    <t>ID250130</t>
  </si>
  <si>
    <t>vstup na tréning 4x, 13.10.-17.10.2025
Osoba: Maťašeje</t>
  </si>
  <si>
    <t>FR92784573792</t>
  </si>
  <si>
    <t>France Judo Federation - F.F.J.D.A
21-25 ave de la Porte de Châtillon, 75014 Paris, FRA
IČO: FR92784573792</t>
  </si>
  <si>
    <t>RCCRWABD8Y</t>
  </si>
  <si>
    <t>neoficiálne ubytovanie 1os/10noci, 10.10.-19.10.2025 1. časť
Osoba: Maťašeje</t>
  </si>
  <si>
    <t>IE9827384L</t>
  </si>
  <si>
    <t>Airbnb Ireland UC
8 Hanover Quay, D02DP2 Dublin
IČO: IE9827384L</t>
  </si>
  <si>
    <t>RCAYRYYANS</t>
  </si>
  <si>
    <t>neoficiálne ubytovanie 1os/10noci, 10.10.-19.10.2025 2. časť
Osoba: Maťašeje</t>
  </si>
  <si>
    <t>9.10.2025</t>
  </si>
  <si>
    <t>cestovné náhrady: autobus letisko-Paríž-letisko spiatočný 9.10.2025
Osoba: Maťašeje</t>
  </si>
  <si>
    <t>504 213 695</t>
  </si>
  <si>
    <t>Aéroport Paris-Beauvais
Aéroport de Beauvais-Tillé CS 20442, 60004 Beauvais Cedex
IČO: 504 213 695, DIČ: FR 11 504213695</t>
  </si>
  <si>
    <t>verejné dopravné služby Paríž, 6.10.-12.10.2025
Osoba: Maťašeje</t>
  </si>
  <si>
    <t>287 500 078</t>
  </si>
  <si>
    <t>Ile-de-France Mobilités
rue de Châteaudun 39-41, 75009 Paríž
IČO: 287 500 078, DIČ: FR11 287 500 078</t>
  </si>
  <si>
    <t>11.10.2025</t>
  </si>
  <si>
    <t>vstupy do posilňovne 3x, 11.10.-19.10.2025
Osoba: Maťašeje</t>
  </si>
  <si>
    <t>798 233 011</t>
  </si>
  <si>
    <t>BASIC-FIT France
7 Rue des Précurseurs, 59290 Wasquehal
IČO: 798 233 011, DIČ: FR27 98233011</t>
  </si>
  <si>
    <t>verejné dopravné služby Paríž, 13.10.-19.10.2025
Osoba: Maťašeje</t>
  </si>
  <si>
    <t>FV25258</t>
  </si>
  <si>
    <t>letenka 1os., Viedeň-Paríž-Viedeň 9.10.-19.10.2025
Osoby: Maťašeje</t>
  </si>
  <si>
    <t>1249519-FR1125-53796</t>
  </si>
  <si>
    <t>19.10.2025</t>
  </si>
  <si>
    <t>cestovné náhrady: taxi Paríž - letisko, 19.10.2025
Osoba: Maťašeje</t>
  </si>
  <si>
    <t>BOLT - SHUTTLE-AT
5 Rue Pleyel, 93200 Saint-Denis
IČO: 92986289400011, DIČ: FR32929862894</t>
  </si>
  <si>
    <t>FV25282</t>
  </si>
  <si>
    <t>dokúpená batožina 2ks, Viedeň-Paríž-Viedeň 9.10. a 19.10.2025
Osoby: Maťašeje</t>
  </si>
  <si>
    <t>stravné náhrady: 1os/10 dni 10.10.-19.10.2025
Osoby: Maťašeje</t>
  </si>
  <si>
    <t>nákup: regenerácia - welnes, 26.9.2025
Osoba: Maťašeje</t>
  </si>
  <si>
    <t>Vodný a saunový svet s.r.o.
Malletova 2350/6, 19000 Praha
IČO: 05347092, DIČ: CZ05347092</t>
  </si>
  <si>
    <t>oficiálne ubytovanie 2os/2noci, 27.9.-28.9.2025 + 4x večera + EJU Fee 1x
Osoba: Maťašeje, Poliak</t>
  </si>
  <si>
    <t>stravné náhrady: 2os/2dni 27.9.-28.9.2025
Osoba: Maťašeje, Poliak</t>
  </si>
  <si>
    <t>8821/1</t>
  </si>
  <si>
    <t>regenerácia vo wellness 1os. 24.9.2025
osoba: Maťašeje B</t>
  </si>
  <si>
    <t>oficialne ubytovanie FB 2os/4noci, 22.-26.9.2025
osoba: Maťašeje B, Demčák T</t>
  </si>
  <si>
    <t>ME U23 Kišiňov (MLD) 29.10.-2.11.2025
Pracovná cesta
Spôsob dopravy : autom + letecky 
Počet všetkých osôb na prac. ceste:11 
- športovci:5 
- tréneri:6
- fyzio:
- rozhodca:</t>
  </si>
  <si>
    <t>letenky 1os., Viedeň - Kišiňov - Viedeň 30.10.-2.11.2025
osoby: Gregor J</t>
  </si>
  <si>
    <t>oficialne ubytovanie HB 1os/3noci, 30.10.-2.11.2025
osoba: Gregor J</t>
  </si>
  <si>
    <t>stravné náhrady: 1os/4dni 30.10.-2.11.2025
osoby: Gregor J</t>
  </si>
  <si>
    <t>oficialne ubytovanie FB 2os/2noci, 14.11.-16.11.2025
Osoby: Poliak, Maťašeje</t>
  </si>
  <si>
    <t>VT Baku (AZE), 17.1.-31.1.2026
Pracovná cesta
Spôsob dopravy : autom + letecky 
Počet všetkých osôb na prac. ceste: 3
- športovci: 2
- tréneri: 1
- fyzio:
- rozhodca:</t>
  </si>
  <si>
    <t>ID250202</t>
  </si>
  <si>
    <t>FV25368</t>
  </si>
  <si>
    <t>letenky 3os., Budapešť-Baku-Budapešť 17.1.-31.1.2026
Osoby: Poliak, Maťašeje, Žilka</t>
  </si>
  <si>
    <t>oficialne ubytovanie 1.časť FB 1os/4noci, 6.1.-10.1.2026
Osoba: Maťašeje</t>
  </si>
  <si>
    <t>ID250070</t>
  </si>
  <si>
    <t>22.5.2025</t>
  </si>
  <si>
    <t>nákup: Výživové doplnky 16.1.2024
osoba: Maťašeje</t>
  </si>
  <si>
    <t>Essentia s.r.o.
Veľký Grob 480, 92527 Veľký Grob
IČO: 31633293</t>
  </si>
  <si>
    <t>nákup: sporttester 2 ks
Osoby: Maťašeje</t>
  </si>
  <si>
    <t>ID250163</t>
  </si>
  <si>
    <t>optimalizácia výkonosti (metóda IMSC, Motivations profondes, Square1 system) 2025/01-10
osoba: Maťašeje</t>
  </si>
  <si>
    <t>CanoeMarket, s.r.o.
Vrbická 4329/1A, 03101 Liptovský Mikuláš
IČO: 17308518, DIČ: 2021856199</t>
  </si>
  <si>
    <t>ID250175</t>
  </si>
  <si>
    <t>JUDOTV-18353</t>
  </si>
  <si>
    <t>nákup: licencia JUDO TV 1x,  2.11.2025-2.11.2026
Osoby: Maťašeje</t>
  </si>
  <si>
    <t>HU19237635</t>
  </si>
  <si>
    <t>International Judo Federation
Jozsef Attila street 1, 1051 Budapest, DIČ: HU19237635</t>
  </si>
  <si>
    <t>d - Fízeľ Márius</t>
  </si>
  <si>
    <t>TOP - Fízeľ Márius - Senior</t>
  </si>
  <si>
    <t>VT - Banská Bystrica (SVK), 13.1.-17.2.2025
Pracovná cesta
Spôsob dopravy : autom + letecky 
Počet všetkých osôb na prac. ceste:3 
- športovci:3 
- tréneri:
- fyzio:
- rozhodca:</t>
  </si>
  <si>
    <t>ID250004</t>
  </si>
  <si>
    <t>27.2.2025</t>
  </si>
  <si>
    <t>ubytovanie FB 3os/4noci, 13.-17.1.2025 - sparing pre Mariusa Fizeľa
osoby: Jašek V, Lhotský F, Kordula D,</t>
  </si>
  <si>
    <t>OTC Nymburk (CZE), 10.-14.3.2025
Pracovná cesta
Spôsob dopravy : autom 
Počet všetkých osôb na prac. ceste:6 
- športovci:5
- tréneri:1
- fyzio:
- rozhodca:</t>
  </si>
  <si>
    <t>ID250015</t>
  </si>
  <si>
    <t>6.3.2025</t>
  </si>
  <si>
    <t>oficialne ubytovanie FB 3os/4noci, 10.-14.3.2025 + 1x EJU fee 
osoby: Fízeľ, Hajas, Hladíková</t>
  </si>
  <si>
    <t>13.3.2025</t>
  </si>
  <si>
    <t>posilňovňa 12.3.2025
osoba: Fízeľ</t>
  </si>
  <si>
    <t>MMA-PDY z.s
Na Valech 54, 29001 Poděbrady
IČO: 22872035, DIČ: CZ22872035</t>
  </si>
  <si>
    <t>neoficialne ubytovanie 3os/1noc, 9.-10.3.2025
osoby: Fízeľ, Hladiková, Žilka</t>
  </si>
  <si>
    <t>oficialne ubytovanie FB 2os/2noci, 7.-9.3.2025
osoby: Fízeľ, Žilka</t>
  </si>
  <si>
    <t>letenka 3os., Viedeň - Tbilisi - Viedeň 21.-28.3.2025
osoba: Fízeľ, Hladíková, Hajas</t>
  </si>
  <si>
    <t>oficialne ubytovanie BB 3os/3noci 21.-24.3.2025
osoby: Fízeľ, Hladíková, Hajas</t>
  </si>
  <si>
    <t>oficialne ubytovanie BB 3os/4noci 24.-28.3.2025
osoby: Fízeľ, Hladíková, Hajas</t>
  </si>
  <si>
    <t>EJU entry fee 1x
osoba: Fízeľ</t>
  </si>
  <si>
    <t>22.3.2025</t>
  </si>
  <si>
    <t>7.3.2025</t>
  </si>
  <si>
    <t>posilňovňa 22.3.2025
osoba: Fízeľ, Hajas</t>
  </si>
  <si>
    <t>24.3.2025</t>
  </si>
  <si>
    <t>dialničná známka (AUT) 10 dňová: 20.-29.3.2025
EVČ: BB433GN</t>
  </si>
  <si>
    <t>posilňovňa 24.3.2025
osoba: Fízeľ, Hajas</t>
  </si>
  <si>
    <t>26.3.2025</t>
  </si>
  <si>
    <t>posilňovňa 26.3.2025
osoba: Fízeľ, Hajas</t>
  </si>
  <si>
    <t>RG2025/1243</t>
  </si>
  <si>
    <t>28.3.2025</t>
  </si>
  <si>
    <t>parkovanie Schwechat 20.-28.3.2025</t>
  </si>
  <si>
    <t>cestovné náhrady: BB - Schwechat - BB, 20. a 28.3.2025
súkromné motorové vozidlo: Toyota Corrola
účel: prevoz účastníkov
EČV: BB433GN
kilometre: 536
počet prepravovaných osôb: 3</t>
  </si>
  <si>
    <t>stravné náhrady: 3os/3dni 21.-23.4.2025
osoba: Fízeľ, Hladíková, Hajas</t>
  </si>
  <si>
    <t>OTC - Tata (HUN), 7.-11.4.2025
Pracovná cesta
Spôsob dopravy : autom 
Počet všetkých osôb na prac. ceste:3 
- športovci:2
- tréneri:1
- fyzio:
- rozhodca:</t>
  </si>
  <si>
    <t>ID250040</t>
  </si>
  <si>
    <t>EUR108/2025</t>
  </si>
  <si>
    <t>oficialne ubytovanie FB 1os/4noci 7.-11.4.2025 + Entry fee 1x
osoba: Fízeľ</t>
  </si>
  <si>
    <t>cestovné náhrady: BB - Tata - BB, 8.4.2025
súkromné motorové vozidlo: Toyota Corrola
účel: prevoz účastníkov
EČV: BB433GN
kilometre: 434
počet prepravovaných osôb:1</t>
  </si>
  <si>
    <t>VT - Zakopane (POL), 14.-15.4.2025
Pracovná cesta
Spôsob dopravy : autom 
Počet všetkých osôb na prac. ceste: 3
- športovci:1
- tréneri:1
- fyzio:1
- rozhodca:</t>
  </si>
  <si>
    <t>ID250050</t>
  </si>
  <si>
    <t>7/4/2025</t>
  </si>
  <si>
    <t>15.4.2025</t>
  </si>
  <si>
    <t>9.5.2025</t>
  </si>
  <si>
    <t>ubytovanie BB 3os/1noc 14.-15.4.2025
osoby: Fízeľ, Hladíková, Gregor</t>
  </si>
  <si>
    <t>stravné náhrady: 3os/2dni 14.-15.4.2025
osoby: Fízeľ, Hladíková, Gregor</t>
  </si>
  <si>
    <t>cestovné náhrady: BB - Zakopane - BB, 14.-15.4.2025
služobné motorové vozidlo: Toyota Corrola
EČV: BB433GN
účel: prevoz účastníkov
kilometre: 316
počet prepravovaných osôb: 3</t>
  </si>
  <si>
    <t>letenky 3os., Budapešť - Berlin - Budapešť, 29.5.-5.6.2025
osoby: Gregor, Fízeľ, Hladíková</t>
  </si>
  <si>
    <t>oficialne ubytovanie FB 3os/7noci, 29.5.-5.6.2025 + transfer
osoby: Gregor, Fízeľ, Hladíková</t>
  </si>
  <si>
    <t>N1YL8X-02</t>
  </si>
  <si>
    <t>29.5.2025</t>
  </si>
  <si>
    <t>let Budapešť - Berlin extra batožina 29.5.2025
osoba: Hladíková</t>
  </si>
  <si>
    <t>FV25169</t>
  </si>
  <si>
    <t>4.6.2025</t>
  </si>
  <si>
    <t>let Berlín - Viedeň 5.6.2025 priority boarding a 2x cabin bags
osoby: Fízeľ, Hladíková</t>
  </si>
  <si>
    <t>stravné náhrady: 3os/2dni 29.5 a 5.6.2025
osoba: Gregor, Fízeľ, Hladíková</t>
  </si>
  <si>
    <t>FV25108</t>
  </si>
  <si>
    <t>letenky 1os., Viedeň - Podgorica - Viedeň 23.-27.4.2025
osoby: Hladíková</t>
  </si>
  <si>
    <t>Invoice 159/25</t>
  </si>
  <si>
    <t>oficialne ubytovanie HB 1os/3noci 24.-27.4.2025 + 1x Late Entry fee
osoby: Hladíková</t>
  </si>
  <si>
    <t>stravné náhrady: 1os/4dni 24.-27.4.2025
osoba: Hladíková</t>
  </si>
  <si>
    <t>OTC - Benidorm (ESP), 18.-24.5.2025
Pracovná cesta
Spôsob dopravy : autom + letecky 
Počet všetkých osôb na prac. ceste:3 
- športovci: 1
- tréneri:1
- fyzio:1
- rozhodca:</t>
  </si>
  <si>
    <t>ID250056</t>
  </si>
  <si>
    <t>FV25144</t>
  </si>
  <si>
    <t>letenky 3os., Viedeň - Valencia - Viedeň 18.-24.5.2025
osoby: Fízeľ, Hajas, Hladíková</t>
  </si>
  <si>
    <t>KRTMTJ-02</t>
  </si>
  <si>
    <t>18.5.2025</t>
  </si>
  <si>
    <t>extra batožina v lietadle 18.5.2025
osoba: Hladíková</t>
  </si>
  <si>
    <t>Hajas Matej - športový odborník
Štepnická 1888/11, 03601 Martin
IČO: 53648919, DIČ: 1126989534</t>
  </si>
  <si>
    <t>KRTMTJ-03</t>
  </si>
  <si>
    <t>extra batožina v lietadle 24.5.2025
osoba: Hladíková</t>
  </si>
  <si>
    <t>IVAR25-0926</t>
  </si>
  <si>
    <t>19.5.2025</t>
  </si>
  <si>
    <t>oficialne ubytovanie FB 3os./6noci, 18.-24.5.2025 + 1x EJU Fee
osoby: Fízeľ, Hladíková, Hajas</t>
  </si>
  <si>
    <t>FV25159</t>
  </si>
  <si>
    <t>transfer 3os. Bendirom - letisko Valencia 24.5.2025
osoby: Hajas, Fízeľ, Hladíková</t>
  </si>
  <si>
    <t>transfer 4os. letisko Valencia - Bendirom 18.5.2025
osoby: Hajas, Fízeľ, Hladíková, Žilka</t>
  </si>
  <si>
    <t>MS Seniori Budapešť (HUN) 15.-19.6.2025
Pracovná cesta
Spôsob dopravy : autom 
Počet všetkých osôb na prac. ceste: 7
- športovci:4
- tréneri:2
- fyzio:1
- rozhodca:</t>
  </si>
  <si>
    <t>ID250065</t>
  </si>
  <si>
    <t>BTOUR-2025-85</t>
  </si>
  <si>
    <t>oficialne ubytovanie HB 2os/2noci 17.-19.6.2025
osoby: Hladíková, Maťašeje</t>
  </si>
  <si>
    <t>HU10234044</t>
  </si>
  <si>
    <t>Budatours KfT
Andrasy út. 2, 1061 Budapet - HUN
IČO: HU10234044</t>
  </si>
  <si>
    <t>VT - Banská Bystrica (SVK), 12.-13.6.2025
Pracovná cesta
Spôsob dopravy : autom + letecky 
Počet všetkých osôb na prac. ceste:3 
- športovci:3 
- tréneri:
- fyzio:
- rozhodca:</t>
  </si>
  <si>
    <t>ID250082</t>
  </si>
  <si>
    <t>16.7.2025</t>
  </si>
  <si>
    <t>ubytovanie FB 3os/1noc, 12.-13.6.2025 - sparing pre Mariusa Fizeľa
osoby: Lhotský, Kordula, Turanský</t>
  </si>
  <si>
    <t>cestovné náhrady: BA - BB - BA, 12. a 13.6.2025
osoby: Kordula, Turanský</t>
  </si>
  <si>
    <t>cestovné náhrady: Olomouc - BB - Olomouc, 12. a 13.6.2025
súkromné motorové vozidlo: Škoda Superb
účel: prevoz účastníkov
EČV: 5M45111
kilometre: 490
počet prepravovaných osôb:1</t>
  </si>
  <si>
    <t>S22112480</t>
  </si>
  <si>
    <t>Prenájom bicykla 3.8.2025
Osoba: Fízel</t>
  </si>
  <si>
    <t>SNOW MM s.r.o.
Lesná 1147/49, 05941 Tatranská Štrba
IČO: 54264511, DIČ: 2121629334, IČDPH: SK2121629334</t>
  </si>
  <si>
    <t>S22112490</t>
  </si>
  <si>
    <t>Prenájom bicykla 8.8.2025
Osoba: Fízel</t>
  </si>
  <si>
    <t>cestovné náhrady: BB - Štrbské pleso - BB, 1.8-10.8.2025
súkromné motorové vozidlo: Š - Superb
účel: prevoz účastníkov
EČV: MT808FI
kilometre: 226
počet prepravovaných osôb:5</t>
  </si>
  <si>
    <t>Ubytovanie 3 os/9 nocí FB 1.8.-10.8.2025
Osoby: Fizel, Hladíkova, Hajas</t>
  </si>
  <si>
    <t>VT - Banská Bystrica (SVK), 19.8.-26.8.2025
Pracovná cesta
Spôsob dopravy : autom 
Počet všetkých osôb na prac. ceste: 1
- športovci:1
- tréneri:
- fyzio:
- rozhodca:</t>
  </si>
  <si>
    <t>ID250116</t>
  </si>
  <si>
    <t>ubytovanie 1os/7noci, 19.8.-26.8.2025
osoba: Václav Jašek (sparing pre Marius Fízeľ)</t>
  </si>
  <si>
    <t>VT - Tokyo (JPN), 29.8.-25.9.2025
Pracovná cesta
Spôsob dopravy : autom + letecky 
Počet všetkých osôb na prac. ceste: 3
- športovci: 1
- tréneri:1
- fyzio:1
- rozhodca:</t>
  </si>
  <si>
    <t>ID250108</t>
  </si>
  <si>
    <t>28.7.2025</t>
  </si>
  <si>
    <t>neoficialne ubytovanie 2os/26nocí, 30.8.-25.9.2025
osoby: Fízeľ, Hladiková,</t>
  </si>
  <si>
    <t>Hotel Vista Atsugi
Nakacho 3-12-5, 243-00 Atsugi
IČO: 5010001126160</t>
  </si>
  <si>
    <t>neoficialne ubytovanie 1os/11nocí, 14.9.-25.9.2025
osoby: Hajas</t>
  </si>
  <si>
    <t>FV25211</t>
  </si>
  <si>
    <t>29.7.2025</t>
  </si>
  <si>
    <t>letenka 3os., Budapešť-Tokyo-Qingdao-Budapešť 29.8.-30.9.2025
osoba: Fízeľ, Hladíková, Hajas</t>
  </si>
  <si>
    <t>680719, 1.9.25, 16.9.25, 22.9.25, 24.9.25, 999189, 16.9.25, 18.9.25, 21.9.25, 24.9.25, 942415, 914974, 16.9.25. 19.9.25, 24.9.25</t>
  </si>
  <si>
    <t>cestovné náhrady: Atsugi - Tokyo, 1.9.-25.9.2025
Osoby: Fízeľ, Hladíkova, Hajas</t>
  </si>
  <si>
    <t>353800SENYJ2DSM6PS44</t>
  </si>
  <si>
    <t>East Japan Railway Company
2-2-2 Yoyogi, Tokyo
IČO: 353800SENYJ2DSM6PS44</t>
  </si>
  <si>
    <t>cestovné náhrady: BB - Budapešť - BB, 13.9.2025 a 30.9.2025
súkromné motorové vozidlo: Škoda Superb
účel: prevoz účastníkov
EČV: MT808FI
kilometre: 400
počet prepravovaných osôb:3</t>
  </si>
  <si>
    <t>356056, 274250, 220983</t>
  </si>
  <si>
    <t>vstup do posilňovne 3os, 1.9.-25.9.2025
Osoby: Fízeľ. Hladíková, Hajas</t>
  </si>
  <si>
    <t>nákup proteínov, 23.9.2025
Osoby: Fízeľ</t>
  </si>
  <si>
    <t>Gold Gym
10 Totsuka-cho, 244-00 Kanagawa
IČO: 7010601023788</t>
  </si>
  <si>
    <t>stravné náhrady: 2os/27dni 29.8.-25.9.2025, 1os/12dní 14.9.-25.9.2025
Osoby: Fízeľ, Hladíková (29.8.-25.9.2025)
       Hajas (14.9.-25.9.2025)</t>
  </si>
  <si>
    <t>GP Qingdao (CHN), 25.9.-30.9.2025
Pracovná cesta
Spôsob dopravy : autom + letecky 
Počet všetkých osôb na prac. ceste: 3
- športovci: 1
- tréneri:1
- fyzio:1
- rozhodca:</t>
  </si>
  <si>
    <t>ID250111</t>
  </si>
  <si>
    <t>letenka 3os., Tokyo-Qingdao 25.9.2025
osoba: Fízeľ, Hladíková, Hajas</t>
  </si>
  <si>
    <t>25-sep-25</t>
  </si>
  <si>
    <t>oficialne ubytovanie FB 3os/4noci, 25.9.-29.9.2025
Osoby: Fízeľ, Hladíkova, Hajas</t>
  </si>
  <si>
    <t>Qingdao Consons Sports Events Operation Co. Ltd.
3 Yinchuan East road, Laoshan, Qingdao</t>
  </si>
  <si>
    <t>bankové poplatky: zahraničný transfer
2 poplatky 10€+11,23€</t>
  </si>
  <si>
    <t>VT Paríž_1 (FRA), 9.10.-24.10.2025
Pracovná cesta
Spôsob dopravy : autom + letecky 
Počet všetkých osôb na prac. ceste:7 
- športovci: 5
- tréneri:1
- fyzio:1
- rozhodca:</t>
  </si>
  <si>
    <t>vstup na tréning 5x, 13.10.-17.10.2025
Osoba: Fízeľ</t>
  </si>
  <si>
    <t>oficialne ubytovanie BB 2os/15noci, 9.10.-23.10.2025
Osoba: Fízeľ, Hladíková</t>
  </si>
  <si>
    <t>neoficiálne ubytovanie 1os/8noci, 10.10.-17.10.2025
Osoba: Gregor</t>
  </si>
  <si>
    <t>cestovné náhrady: autobus letisko-Paríž-letisko spiatočný 9.10.2025
Osoba: Hladíková</t>
  </si>
  <si>
    <t>verejné dopravné služby Paríž, 6.10.-12.10.2025
Osoba: Hladíková</t>
  </si>
  <si>
    <t>cestovné náhrady: autobus letisko-Paríž 9.10.2025
Osoba: Gregor</t>
  </si>
  <si>
    <t>verejné dopravné služby Paríž, 6.10.-12.10.2025
Osoba: Gregor</t>
  </si>
  <si>
    <t>čestné prehlásenie o strate lístka + konfirmácia o platbe 9.10.2025</t>
  </si>
  <si>
    <t>cestovné náhrady: autobus letisko-Paríž-letisko spiatočný 9.10.2025
Osoba: Fízeľ</t>
  </si>
  <si>
    <t>verejné dopravné služby Paríž, 6.10.-12.10.2025
Osoba: Fízeľ</t>
  </si>
  <si>
    <t>vstupy do posilňovne 3x, 11.10.-19.10.2025
Osoba: Gregor</t>
  </si>
  <si>
    <t>vstupy do posilňovne 6x, 11.10.-24.10.2025
Osoba: Fízeľ</t>
  </si>
  <si>
    <t>verejné dopravné služby Paríž, 13.10.-19.10.2025
Osoba: Gregor</t>
  </si>
  <si>
    <t>verejné dopravné služby Paríž, 13.10.-19.10.2025
Osoba: Hladíková</t>
  </si>
  <si>
    <t>verejné dopravné služby Paríž, 13.10.-19.10.2025
Osoba: Fízeľ</t>
  </si>
  <si>
    <t>letenka 3os., Viedeň-Paríž-Viedeň 9.10.-19.10.2025
Osoby: Fízeľ, Hladíková, Gregor</t>
  </si>
  <si>
    <t>vstup na tréning 3x, 16.10.-23.10.2025
Osoba: Fízeľ</t>
  </si>
  <si>
    <t>20.10.2025</t>
  </si>
  <si>
    <t>verejné dopravné služby Paríž, 20.10.-26.10.2025
Osoba: Hladíková</t>
  </si>
  <si>
    <t>verejné dopravné služby Paríž, 20.10.-26.10.2025
Osoba: Fízeľ</t>
  </si>
  <si>
    <t>dokúpená batožina 3ks, Viedeň-Paríž-Viedeň 9.10. a 24.10.2025
Osoby: Hladíková, Gregor</t>
  </si>
  <si>
    <t>stravné náhrady: 2os/15 dni 9.10.-24.10.2025
Osoby: Fízeľ, Hladíková</t>
  </si>
  <si>
    <t>stravné náhrady: 1os/8 dni 10.10.-17.10.2025
Osoby: Gregor</t>
  </si>
  <si>
    <t>VT Paríž_2 (FRA), 24.10.-1.11.2025
Pracovná cesta
Spôsob dopravy : autom + letecky 
Počet všetkých osôb na prac. ceste: 1
- športovci: 1
- tréneri:
- fyzio:
- rozhodca:</t>
  </si>
  <si>
    <t>ID250160</t>
  </si>
  <si>
    <t>FV25305</t>
  </si>
  <si>
    <t>zmena letenky 1os., Paríž-Viedeň z 24.10.2025 na 1.11.2025
osoba: Fízeľ,</t>
  </si>
  <si>
    <t>oficialne ubytovanie FB 1os/8noci + 4x vstup na tréning, 24.10.-1.11.2025 
osoby: Fízeľ</t>
  </si>
  <si>
    <t>27.10.2025</t>
  </si>
  <si>
    <t>FV25315</t>
  </si>
  <si>
    <t>zmena letenky 1os., Paríž-Viedeň z  1.11.2025 na 30.10.2025
osoba: Fízeľ,</t>
  </si>
  <si>
    <t>stravné náhrady: 1os/6dni 25.10.-30.10.2025
Osoba: Fízeľ</t>
  </si>
  <si>
    <t>VT - Banská Bystrica (SVK), 7.11.-16.11.2025
Pracovná cesta
Spôsob dopravy : autom + letecky 
Počet všetkých osôb na prac. ceste: 1
- športovci: 1
- tréneri:
- fyzio:
- rozhodca:</t>
  </si>
  <si>
    <t>ID250166</t>
  </si>
  <si>
    <t>FV25308</t>
  </si>
  <si>
    <t>letenka 1os., Tokyo - Viedeň - Tokyo  7.11 a 16.11.2025
Osoby: Kosei Kojima</t>
  </si>
  <si>
    <t>ubytovanie so stravou 1os/9nocí (Kojima) + ubytovanie s raňajkami 4os/4noci + 2os/3noci, Banská Bytrica 11.10.2025
Osoby: Fízeľ, Kojima, Lhotský, Novotný, Kordula, Turanský, Jašek,</t>
  </si>
  <si>
    <t>cestovné náhrady: BB-Schwechat-BB, 7.11 a 16.11.2025
osoby: Kojima, Maťašeje, Hajas</t>
  </si>
  <si>
    <t>GS Abu Dhabí (SAE), 27.11.-1.12.2025
Pracovná cesta
Spôsob dopravy : autom + letecky 
Počet všetkých osôb na prac. ceste: 5
- športovci: 4
- tréneri: 1
- fyzio:
- rozhodca:</t>
  </si>
  <si>
    <t>letenky 1os., Budapešť-Abu Dhabi-Budapešť 27.11.-1.12.2025+transfer 1.12.2025
Osoby: Fízeľ</t>
  </si>
  <si>
    <t>oficialne ubytovanie FB 1os/4noci, 27.11.-1.12.2025
Osoby: Fízeľ</t>
  </si>
  <si>
    <t>bankové poplatky: zahraničný transfer
2 poplatky 20€+11,49€</t>
  </si>
  <si>
    <t>VT Tokyo (JPN), 7.1.-1.2.2026 - 1.časť
Pracovná cesta
Spôsob dopravy : autom + letecky 
Počet všetkých osôb na prac. ceste: 3
- športovci: 1
- tréneri: 1
- fyzio: 1
- rozhodca:</t>
  </si>
  <si>
    <t>ID250196</t>
  </si>
  <si>
    <t>FV25361</t>
  </si>
  <si>
    <t>letenky 1os., Viedeň-Tokyo-Viedeň 7.1.-17.1.2026
Osoba: Hajas</t>
  </si>
  <si>
    <t>letenky 1os., Viedeň-Tokyo-Viedeň 7.1.-31.1.2026
Osoba: Fízeľ</t>
  </si>
  <si>
    <t>letenky 1os., Viedeň-Tokyo-Viedeň 10.1.-31.1.2026
Osoba: Hladíková</t>
  </si>
  <si>
    <t>neoficialne ubytovanie 1os/9 nocí, 8.1.-17.1.2026
osoby: Hajas</t>
  </si>
  <si>
    <t>optimalizácia výkonosti (metóda IMSC, Motivations profondes, Square1 system) 2025/01-10
osoba: Fízeľ</t>
  </si>
  <si>
    <t>Odmena Fyzioterapeut - Hrubé mzdy vyplatené zamestnancom vrátane odvodov zamestnávateľa počet fyzických osôb: 1, obdobie: 2025/10
osoby: 613</t>
  </si>
  <si>
    <t>ID250212</t>
  </si>
  <si>
    <t>nákup: športové oblečenie
Osoba: Fízeľ</t>
  </si>
  <si>
    <t>USRetail CZ s.r.o.
U hvězdy 1451/4, 16200 Praha
IČO: 07195559, IČDPH: CZ07195559</t>
  </si>
  <si>
    <t>d - Ádam Viktor</t>
  </si>
  <si>
    <t>TOP - Ádam Viktor - U23</t>
  </si>
  <si>
    <t>neoficialne ubytovanie 2os/1noc, 9.-10.3.2025
osoby: Adám, Barto</t>
  </si>
  <si>
    <t>oficialne ubytovanie FB 4os/2noci, 7.-9.3.2025
osoby: Adám, Barto, Hladíková, Gregor</t>
  </si>
  <si>
    <t>12.2.2025</t>
  </si>
  <si>
    <t>neoficialne ubytovanie BB 1os./1noc 20.-21.3.2025
osoba: Gregor</t>
  </si>
  <si>
    <t>letenka 2os., Viedeň - Tbilisi - Viedeň 21.-28.3.2025
osoba: Ádám, Gregor</t>
  </si>
  <si>
    <t>oficialne ubytovanie BB 2os/3noci 21.-24.3.2025
osoby: Ádám, Gregor</t>
  </si>
  <si>
    <t>oficialne ubytovanie BB 2os/4noci 24.-28.3.2025
osoby: Ádám, Gregor</t>
  </si>
  <si>
    <t>EJU entry fee 1x
osoba: Ádám</t>
  </si>
  <si>
    <t>stravné náhrady: 1os/4dni 20.-23.4.2025
osoba: Gregor</t>
  </si>
  <si>
    <t>stravné náhrady: 1os/3dni 21.-23.4.2025
osoba: Ádám</t>
  </si>
  <si>
    <t>GS - Astana (KAZ), 7.-12.5.2025
Pracovná cesta
Spôsob dopravy : autom + letecky 
Počet všetkých osôb na prac. ceste: 3
- športovci:2 
- tréneri:1
- fyzio:
- rozhodca:</t>
  </si>
  <si>
    <t>ID250047</t>
  </si>
  <si>
    <t>FV25119</t>
  </si>
  <si>
    <t>21.5.2025</t>
  </si>
  <si>
    <t>letenky 2os., Viedeň - Astana - Viedeň 7.-12.5.2025
osoby: Hajas, Ádám</t>
  </si>
  <si>
    <t>letenky 1os., Viedeň - Astana - Viedeň 7.-12.5.2025
osoba: Fízeľová</t>
  </si>
  <si>
    <t>nákup: Výživové doplnky 16.1.2024
osoba: Ádám</t>
  </si>
  <si>
    <t>ID250076</t>
  </si>
  <si>
    <t>12.6.2025</t>
  </si>
  <si>
    <t>Rekondičný tréning KAATSU 16 cvičení marec-apríl 2025
osoba: Ádám</t>
  </si>
  <si>
    <t>Obsessed s.r.o.
Trieda Hradca Králové 3893, 974 04 Banská Bystrica
IČO: 51673991, DIČ: 2120751226</t>
  </si>
  <si>
    <t>ID250099</t>
  </si>
  <si>
    <t>nákup: Výživové doplnky 27.5.2025
osoba: Ádám</t>
  </si>
  <si>
    <t>ID250089</t>
  </si>
  <si>
    <t>optimalizácia výkonosti (metóda IMSC Action Types, MOtivations profondes, Square1 system) 2025/01-05
osoba: Ádám</t>
  </si>
  <si>
    <t>ID250092</t>
  </si>
  <si>
    <t>nákup: tejpy 12.6.2025
osoba: Ádám</t>
  </si>
  <si>
    <t>nákup: sporttester 2 ks
Osoby: Ádam</t>
  </si>
  <si>
    <t>ID250145</t>
  </si>
  <si>
    <t>Rekondičný tréning KAATSU 12 cvičení máj - jún 2025
osoba: Ádám</t>
  </si>
  <si>
    <t>ID250152</t>
  </si>
  <si>
    <t>Športový psychológ - mentálna príprava, január - jún 2025
osoba: Ádám</t>
  </si>
  <si>
    <t>Centrum rozvoja osobnosti s.r.o.
J. Poničana 2414/77, 960 01 Zvolen
IČO: 44340354, DIČ: 2022674522</t>
  </si>
  <si>
    <t>ID250155</t>
  </si>
  <si>
    <t>nákup: expandre (posilňovacie a odporové gumy)10ks
Osoba: Ádám</t>
  </si>
  <si>
    <t>nákup: licencia JUDO TV 1x,  2.11.2025-2.11.2026
Osoby: Gregor - tréner</t>
  </si>
  <si>
    <t>ID250176</t>
  </si>
  <si>
    <t>nákup: reakčné svetlá Blazepod+príslušenstvo
Osoba: Ádam</t>
  </si>
  <si>
    <t>Alza.sk, s.r.o.
Bottova 6654/7, 811 09 Bratislava
IČO: 36562939, IČDPH: SK2021863811</t>
  </si>
  <si>
    <t>užívateľská licencia - športový denník Yarmill 1.časť
osoby: Ádám, Žilka, Gregor</t>
  </si>
  <si>
    <t>d - Fízeľová Ema</t>
  </si>
  <si>
    <t>VT - Tokyo (JPN), 24.1.-9.2.2025
Pracovná cesta
Spôsob dopravy : autom + letecky 
Počet všetkých osôb na prac. ceste:9 
- športovci:6 
- tréneri:2
- fyzio:1
- rozhodca:</t>
  </si>
  <si>
    <t>ID250005</t>
  </si>
  <si>
    <t>23.1.2025</t>
  </si>
  <si>
    <t>ubytovanie BB 1os./15noci 25.1.-9.2.2025
osoba: Fízeľová E.</t>
  </si>
  <si>
    <t>stravné náhrady: 1os/16dni, 25.1.-9.2.2025
osoba: Fízeľová E.</t>
  </si>
  <si>
    <t>oficialne ubytovanie FB 1os/4noci, 10.-14.3.2025 + 1x EJU Fee
osoby: Fízeľová</t>
  </si>
  <si>
    <t>oficialne ubytovanie 2os/2noci, 4.-6.4.2025 + 1x EJU Fee
osoby: Fízeľová, Hajas</t>
  </si>
  <si>
    <t>neoficialne ubytovanie 2os/1noc, 6.-7.4.2025
osoby: Fízeľová, Hajas</t>
  </si>
  <si>
    <t>stravné náhrady: 2os/4dni, 4.-7.4.2025
osoby: Hajas, Fízeľová</t>
  </si>
  <si>
    <t>EO - Tallinn (EST), 4.- 6.7.2025
Pracovná cesta
Spôsob dopravy : autom + letecky 
Počet všetkých osôb na prac. ceste:2 
- športovci:1 
- tréneri:1
- fyzio:
- rozhodca:</t>
  </si>
  <si>
    <t>ID250083</t>
  </si>
  <si>
    <t>27.6.2025</t>
  </si>
  <si>
    <t>oficialne ubytovanie HB 2os/2noci 4.-6.7.2025 + EJU Fee 1x
osoby: Fízeľová E, Hajas M</t>
  </si>
  <si>
    <t>Estonian Judo Association
Ihaste tee 7, 51011 Tartu</t>
  </si>
  <si>
    <t>FV25180</t>
  </si>
  <si>
    <t>letenky 2os., Viedeň - Tallin - Viedeň 4.-6.7.2025
osoby: Fízeľová E, Hajas M</t>
  </si>
  <si>
    <t>VT - Izola (SLO), 5.8.-11.8.2025
Pracovná cesta
Spôsob dopravy : autom 
Počet všetkých osôb na prac. ceste: 4
- športovci:3
- tréneri:1
- fyzio:
- rozhodca:</t>
  </si>
  <si>
    <t>ID250109</t>
  </si>
  <si>
    <t>TC06-2025</t>
  </si>
  <si>
    <t>oficialne ubytovanie FB 3os/5 noci, 5.8.-11.8.2025 
osoby: Fízeľová, Matuszekova Paula, Gregor</t>
  </si>
  <si>
    <t>oficialne ubytovanie 1os/2noci, 19.9.-21.9.2025 + 1x EJU Fee
osoby: Fízeľová</t>
  </si>
  <si>
    <t>letenky 1os.,Viedeň-Skopje-Viedeň 19.9.-21.9.2025
Osoby: Fízeľová</t>
  </si>
  <si>
    <t>strava večere 4x 2os (Fízeľová, Demčák-sparing), 19.9.-20.9.2025
Osoby: Fízeľová, Demčák</t>
  </si>
  <si>
    <t>mfb-3096671621</t>
  </si>
  <si>
    <t>cestovné náhrady: autobus Schwechat - BA, 21.9.2025
Osoba: Fízeľová</t>
  </si>
  <si>
    <t>SK4120083143</t>
  </si>
  <si>
    <t>FlixBus DACH GmbH
Warschauer Platz 11-13, D-1024 Berlin
IČO: SK4120083143</t>
  </si>
  <si>
    <t>stravné náhrady: 1os/3dni 19.9.-21.9.2025
Osoba: Fízeľová</t>
  </si>
  <si>
    <t>stravné náhrady: 1os/2dni 27.9.-28.9.2025
Osoba: Fízeľová</t>
  </si>
  <si>
    <t>oficiálne ubytovanie 1os/2noci, 27.9.-28.9.2025 + 2x večera + EJU Fee 1x
Osoba: Fízeľová</t>
  </si>
  <si>
    <t>regenerácia vo wellness 1os. 24.9.2025
osoba: Fízeľová E</t>
  </si>
  <si>
    <t>oficialne ubytovanie FB 1os/4noci, 22.-26.9.2025
osoba: Fízeľová E</t>
  </si>
  <si>
    <t>0000035419, 0000035447</t>
  </si>
  <si>
    <t>vstup na tréning 4x, 13.10.-17.10.2025
Osoba: Fízeľová</t>
  </si>
  <si>
    <t>neoficiálne ubytovanie 1os/10noci, 10.10.-19.10.2025
Osoba: Fízeľová</t>
  </si>
  <si>
    <t>cestovné náhrady: autobus letisko-Paríž-letisko spiatočný 9.10.2025
Osoba: Fízeľová</t>
  </si>
  <si>
    <t>vstupy do posilňovne 3x, 11.10.-19.10.2025
Osoba: Fízeľová</t>
  </si>
  <si>
    <t>verejné dopravné služby Paríž, 6.10.-12.10.2025
Osoba: Fízeľová</t>
  </si>
  <si>
    <t>verejné dopravné služby Paríž, 13.10.-19.10.2025
Osoba: Fízeľová</t>
  </si>
  <si>
    <t>letenka 1os., Viedeň-Paríž-Viedeň 9.10.-19.10.2025
Osoby: Fízeľová</t>
  </si>
  <si>
    <t>stravné náhrady: 1os/10 dni 10.10.-19.10.2025
Osoby: Fízeľová</t>
  </si>
  <si>
    <t>oficialne ubytovanie FB 1.časť 1os/4noci, 6.1.-10.1.2026
Osoba: Fízeľová</t>
  </si>
  <si>
    <t>optimalizácia výkonosti (metóda IMSC, Motivations profondes, Square1 system) 2025/01-10
osoba: Fízeľová</t>
  </si>
  <si>
    <t>ID250189</t>
  </si>
  <si>
    <t>27.11.2025</t>
  </si>
  <si>
    <t>nákup športového oblečenia 25.11.2025
osoba: Fízeľová E</t>
  </si>
  <si>
    <t>ATEOS1000107745</t>
  </si>
  <si>
    <t>Oner Active Austria GmbH
Romerstrasse 18, 6065 Thaur
IČO: ATEOS1000107745, DIČ: DE33438728</t>
  </si>
  <si>
    <t>d - Tománková Patrícia</t>
  </si>
  <si>
    <t>EJC - Poznaň (POL), 4.-7.4.2025
Pracovná cesta
Spôsob dopravy : autom 
Počet všetkých osôb na prac. ceste:7 
- športovci:5
- tréneri:2
- fyzio:
- rozhodca:</t>
  </si>
  <si>
    <t>ID250041</t>
  </si>
  <si>
    <t>34/ECJ2025</t>
  </si>
  <si>
    <t>2.4.2025</t>
  </si>
  <si>
    <t>oficiálne ubytovanie 2os/3noci 4.-7.4.2025 + večera 4x + EJU Fee 1x
osoby: Halčinová E, Fukuma Ide R</t>
  </si>
  <si>
    <t>Polsky Zwiazek judo
Macedonska 14, 02-761 Warszawa
IČO: 1130409260</t>
  </si>
  <si>
    <t>FD250139, ID250041</t>
  </si>
  <si>
    <t>25/643108793/002</t>
  </si>
  <si>
    <t>5.5.2025</t>
  </si>
  <si>
    <t>nákup PHM: Toyota Proace, BT598BY, 3.4.2025 
služobné motorové vozidlo: Toyota Proace
EČV: BT598BY
účel: prevoz účastníkov
kilometre: 1200
počet prepravovaných osôb: 7</t>
  </si>
  <si>
    <t>nákup PHM: Toyota Proace, BT598BY, 7.4.2025 
služobné motorové vozidlo: Toyota Proace
EČV: BT598BY
účel: prevoz účastníkov
kilometre: 1200
počet prepravovaných osôb: 7</t>
  </si>
  <si>
    <t>25/643108793/001</t>
  </si>
  <si>
    <t>nákup PHM: Toyota Proace, BT598BY, 6.4.2025 
služobné motorové vozidlo: Toyota Proace
EČV: BT598BY
účel: prevoz účastníkov
kilometre: 1200
počet prepravovaných osôb: 7</t>
  </si>
  <si>
    <t>TC - Rím (ITA), 12.-15.5.2025
Pracovná cesta
Spôsob dopravy : autom + letecky 
Počet všetkých osôb na prac. ceste:6 
- športovci:5 
- tréneri:1
- fyzio:
- rozhodca:</t>
  </si>
  <si>
    <t>ID250053</t>
  </si>
  <si>
    <t>1/2025</t>
  </si>
  <si>
    <t>6.5.2025</t>
  </si>
  <si>
    <t>ubytovanie FB 1os/3noci 12.-15.5.2025 + transfer 2x
osoby: Vadovičová</t>
  </si>
  <si>
    <t>FV25142</t>
  </si>
  <si>
    <t>letenky 1os., Viedeň - Rím - Viedeň 12.-15.5.2025
osoby: Vadovičová</t>
  </si>
  <si>
    <t>12.5.2025</t>
  </si>
  <si>
    <t>9.6.2025</t>
  </si>
  <si>
    <t>nákup PHM: Toyota Proace, BT598BY, 12.5.2025
služobné motorové vozidlo: Toyota Proace
EČV: BT598BY
účel: prevoz účastníkov
kilometre: 332
počet prepravovaných osôb: 6</t>
  </si>
  <si>
    <t>OTC - Benidorm (ESP), 18.-23.5.2025
Pracovná cesta
Spôsob dopravy : autom + letecky 
Počet všetkých osôb na prac. ceste: 6
- športovci:5 
- tréneri:1
- fyzio:
- rozhodca:</t>
  </si>
  <si>
    <t>ID250061</t>
  </si>
  <si>
    <t>TC25006</t>
  </si>
  <si>
    <t>oficialne ubytovanie BB 1os/5noci 18.-23.3.2025 + EJU entry fee 1x
osoby: Vadovičová V</t>
  </si>
  <si>
    <t>FV25141</t>
  </si>
  <si>
    <t>16.5.2025</t>
  </si>
  <si>
    <t>letenky 1os., Viedeň - Alicante - Viedeň 18.-23.5.2025
osoba: Vadovičová V</t>
  </si>
  <si>
    <t>4618MKB</t>
  </si>
  <si>
    <t>2.6.2025</t>
  </si>
  <si>
    <t>transfer letisko Alicante - Bendirom 20.5.2025
osoba: Tománek J</t>
  </si>
  <si>
    <t>cestovné náhrady: Pezinok - Dudince - Pezinok, 30.4.-3.5.2025
súkromné motorové vozidlo: Mercedes Benz GLE
účel: prevoz účastníkov
EČV: PK JUDO8
kilometre: 320
počet prepravovaných osôb:2</t>
  </si>
  <si>
    <t>ubytovanie 1os/3noci, 30.4.-3.5.2025
osoba: Tománková P</t>
  </si>
  <si>
    <t>Rehabilitácia Bratislava (SVK), 3.6.2025
počet účastníkov:1</t>
  </si>
  <si>
    <t>ID250079</t>
  </si>
  <si>
    <t>6.6.2025</t>
  </si>
  <si>
    <t>diagnostika 3.6.2025 - Patrícia Tománková
osoba: Tománková P</t>
  </si>
  <si>
    <t>RehabGym, s.r.o.
Karpatské námestie 10A, 83106 Bratislava - Rača
IČO: 55822266, DIČ: 2122098352</t>
  </si>
  <si>
    <t>0003, 0008</t>
  </si>
  <si>
    <t>manuálne techniky 3.6.2025 - Patrícia Tománková
osoba: Tománková P</t>
  </si>
  <si>
    <t>OTC - Poreč (CRO), 10.-14.6.2025
Pracovná cesta
Spôsob dopravy : autom 
Počet všetkých osôb na prac. ceste:6 
- športovci:4
- tréneri:2
- fyzio:
- rozhodca:</t>
  </si>
  <si>
    <t>ID250071</t>
  </si>
  <si>
    <t>Invoice 26-06-2025</t>
  </si>
  <si>
    <t>oficialne ubytovanie BB 2os/4noci 10.-14.6.2025 + EJU Entry Fee 1x
osoba: Halčinová, Ryugo IDE Fukuma</t>
  </si>
  <si>
    <t>TC - Tokyo (JPN), 8. - 27.7.2025
Pracovná cesta
Spôsob dopravy : autom + letecky 
Počet všetkých osôb na prac. ceste:6 
- športovci:4 
- tréneri:2
- fyzio:
- rozhodca:</t>
  </si>
  <si>
    <t>ID250086</t>
  </si>
  <si>
    <t>FV25185</t>
  </si>
  <si>
    <t>9.7.2025</t>
  </si>
  <si>
    <t>doplatok k letenkám Premium Economy 2os., Viedeň - Tokyo - Viedeň 8. a 27.7.2025
osoba: Tománková P, Tománek J jr.,</t>
  </si>
  <si>
    <t>letenka 1os., Viedeň - Tokyo - Viedeň 8. a 27.7.2025
osoba: Ryugo IDE Fukuma</t>
  </si>
  <si>
    <t>cestovné lístky: vlak Tokyo - Sendai 9.7.2025/5os
osoby: Ryugo IDE Fukuma</t>
  </si>
  <si>
    <t>13.7.2025</t>
  </si>
  <si>
    <t>Ubytovanie Sendai 1os/4noci  9.7. - 13.7.2025
Osoby: Ryugo IDE Fukuma</t>
  </si>
  <si>
    <t>cestovné lístky: vlak Sendai - Tokyo 13.7.2025/1os
osoby: Ryugo IDE Fukuma</t>
  </si>
  <si>
    <t>Parkovanie Schwechat 28.7.2025
EČV: BT598BY</t>
  </si>
  <si>
    <t>Stravné náhrady 1os. 8.7. - 28.7.2025
Osoba:
Ryugo IDE Fukuma</t>
  </si>
  <si>
    <t>nákup: tenisky + tejpy 20.7.2025
osoba: Tománková P</t>
  </si>
  <si>
    <t>Mizuno Tokyo 4F
, Tokyo</t>
  </si>
  <si>
    <t>EJC - Skopje (MKD), 31.7. - 3.8.2025
Pracovná cesta
Spôsob dopravy : autom + letecky 
Počet všetkých osôb na prac. ceste:7 
- športovci: 4
- tréneri:3
- fyzio:
- rozhodca:</t>
  </si>
  <si>
    <t>ID250102</t>
  </si>
  <si>
    <t>FV25198</t>
  </si>
  <si>
    <t>18.7.2025</t>
  </si>
  <si>
    <t>letenky 1os., Viedeň - Skopje - Bratislava 1.8. a 3.8.2025
Osoby: Fukuma IDE Ryugo</t>
  </si>
  <si>
    <t>INVOICE NO 80J/25</t>
  </si>
  <si>
    <t>21.7.2025</t>
  </si>
  <si>
    <t>Oficiálne ubytovanie 1os/2noci, 1.8- 3.8.2025 +večera 1x
Osoba: Ryugo IDE FUKUMA</t>
  </si>
  <si>
    <t>bankové poplatky: zahraničný transfer
2  poplatky  (20 EUR + 15 EUR)</t>
  </si>
  <si>
    <t>EJC - Praha (CZE), 4.-9.7.2025
Pracovná cesta
Spôsob dopravy : autom 
Počet všetkých osôb na prac. ceste: 3
- športovci:1
- tréneri:2
- fyzio:
- rozhodca:</t>
  </si>
  <si>
    <t>ID250085</t>
  </si>
  <si>
    <t>oficialne ubytovanie BB 1os/1noc 5.-6.7.2025 + večera 1x
osoby: Ruygo IDE Fukuma</t>
  </si>
  <si>
    <t>cestovné náhrady: Pezinok - Praha - Pezinok, 5.-6.7.2025
súkromné motorové vozidlo: Mercedes Benz GLE
účel: prevoz účastníkov
EČV: PK JUDO8
kilometre: 660
počet prepravovaných osôb:3</t>
  </si>
  <si>
    <t>stravné náhrady: 1os/2dni 5.-6.7.2025
osoby: Ryugo IDE Fukuma</t>
  </si>
  <si>
    <t>8.8.2025</t>
  </si>
  <si>
    <t>15.9.2025</t>
  </si>
  <si>
    <t>parkovanie letisko Budapešť 8.8.2025</t>
  </si>
  <si>
    <t>12724163-4-43</t>
  </si>
  <si>
    <t>Budapest Airport Zrt.
Ferenz Liszt International Airport, 1185 Budapešť
IČO: 12724163-4-43</t>
  </si>
  <si>
    <t>Sparing pre Tománkovú P. - letenky Tokyo - Viedeň - Tokyo 2os. 7.-28.8.2025
osoby: Genzou Yasukouchi, Kousei Yasukouchi</t>
  </si>
  <si>
    <t>28.8.2025</t>
  </si>
  <si>
    <t>parkovanie letisko Budapešť 28.8.2025</t>
  </si>
  <si>
    <t>nákup PHM: Toyota Proace, BT598BY, 28.08.2025</t>
  </si>
  <si>
    <t>10542925-2-44</t>
  </si>
  <si>
    <t>OMV Hungária Kft.
Október huszonharmadika utca 6-10, 1117 Budapešť
IČO: 10542925-2-44</t>
  </si>
  <si>
    <t>dialničná známka (HUN) 1 dňová: 28.8.2025</t>
  </si>
  <si>
    <t>Ľubomír Dobrovoda - DTL
Záhradnícka 87, 82108 Bratislava
IČO: 37615564, DIČ: 1025420550, IČDPH: SK1025420550</t>
  </si>
  <si>
    <t>letenky a batožina 1os., Viedeň - Valencia - Viedeň 17.8. a 21.8.2025
osoba: Ryugo IDE Fukuma</t>
  </si>
  <si>
    <t>ubytovanie FB 1os/4noci 17.-21.7.2025
osoba: Ryugo IDE Fukuma</t>
  </si>
  <si>
    <t>FV25253</t>
  </si>
  <si>
    <t>15.10.2025</t>
  </si>
  <si>
    <t>letenky 1os., Viedeň - Frankfurt - Viedeň 17.- 20.9.2025
osoba: Ryugo IDE Fukuma</t>
  </si>
  <si>
    <t>prenájom auta 17. - 20.9.2025
osoba: Ryugo IDE Fukuma</t>
  </si>
  <si>
    <t>TC - Baku (AZE) 18.-24.10.2025
Pracovná cesta
Spôsob dopravy : autom + letecky 
Počet všetkých osôb na prac. ceste: 4
- športovci: 2
- tréneri:2
- fyzio:
- rozhodca:</t>
  </si>
  <si>
    <t>ID250158</t>
  </si>
  <si>
    <t>Invoice 016</t>
  </si>
  <si>
    <t>ubytovanie BB 1os/6noci, 18.-24.10.2025
osoba: Fukuma IDE Ryugo</t>
  </si>
  <si>
    <t>Azerbaijan Judo Federation
Abbasgulu Abbaszada 126, AZ1004 Baku - AZE
IČO: 691011, IČDPH: 9900037711</t>
  </si>
  <si>
    <t>Transfer letisko-hotel-letisko 5os, 18. a 24.10.2025
osoba: Fukuma IDE Ryugo, Tománek J, Tománek J jr., Tománková P,</t>
  </si>
  <si>
    <t>FV25291</t>
  </si>
  <si>
    <t>letenky 1os., Viedeň - Baku - Viedeň 18.- 24.10.2025 + víza 1os.
osoby: Ryugo IDE Fukuma</t>
  </si>
  <si>
    <t>bankové poplatky: zahraničný transfer
2 poplatky: 20€+3€</t>
  </si>
  <si>
    <t>6.11.2025</t>
  </si>
  <si>
    <t>parkovanie letisko Schwechat 24.10.2025</t>
  </si>
  <si>
    <t>stravné náhrady: 1os/7dni 18.-24.10.2025
osoba: Ryugo IDE Fukuma</t>
  </si>
  <si>
    <t>ID250158, FD250321</t>
  </si>
  <si>
    <t>nákup PHM: Toyota Proace, BT946AK, 21.10.2025
služobné motorové vozidlo: Toyota Proace
EČV: BT946AK
účel: prevoz účastníkov
kilometre: 332
počet prepravovaných osôb: 5</t>
  </si>
  <si>
    <t>TC - Tokyo (JPN) 5.1-4.2.2026
Pracovná cesta
Spôsob dopravy : autom + letecky 
Počet všetkých osôb na prac. ceste:4 
- športovci:3 
- tréneri:1
- fyzio:
- rozhodca:</t>
  </si>
  <si>
    <t>FV25352</t>
  </si>
  <si>
    <t>letenky 1os., Viedeň - Tokyo - Viedeň 18.1. a 4.2.2025 1.časť
osoba: Tománek J
781 € R25/2-6-Tománková
499 € R25-15-TC Tokyo</t>
  </si>
  <si>
    <t>letenky 1os., Viedeň - Tokyo - Viedeň 18.1. a 4.2.2025
osoba: Tománková P</t>
  </si>
  <si>
    <t>ID250001</t>
  </si>
  <si>
    <t>23.2.2025</t>
  </si>
  <si>
    <t>nákup: tejpy 23.2.2025
osoba: Tománková P</t>
  </si>
  <si>
    <t>nákup: tenisky 27.2.2025
osoba: Tománková P</t>
  </si>
  <si>
    <t>Asics Tokyo Ginza
, Tokyo, Japan</t>
  </si>
  <si>
    <t>ID250062</t>
  </si>
  <si>
    <t>FV250486</t>
  </si>
  <si>
    <t>nákup: tejpy 9.5.2025
osoba: Tománková P</t>
  </si>
  <si>
    <t>Energysport SK s.r.o.
IČO: 51239558, IČDPH: SK2120638289</t>
  </si>
  <si>
    <t>ID250069</t>
  </si>
  <si>
    <t>17.5.2025</t>
  </si>
  <si>
    <t>nákup: tejpy a kufor 17.5.2025
osoba: Tománková P</t>
  </si>
  <si>
    <t>ID250081</t>
  </si>
  <si>
    <t>SK4P3MGRYCYU</t>
  </si>
  <si>
    <t>7.6.2025</t>
  </si>
  <si>
    <t>nákup: chránič kolena + doprava 7.6.2025
osoba: Tománková Patrícia</t>
  </si>
  <si>
    <t>Decathlon SK, s.r.o.
Pri letisku 2, 821 04 Bratislava
IČO: 47658827, IČDPH: SK2024047542</t>
  </si>
  <si>
    <t>25VF10957</t>
  </si>
  <si>
    <t>10.6.2025</t>
  </si>
  <si>
    <t>nákup: chránič kolena + doprava 10.6.2025
osoba: Tománková Patrícia</t>
  </si>
  <si>
    <t>Sportago Company s.r.o.
U Cukrovaru 13, 74705 Opava
IČO: 05465834, IČDPH: CZ05465834</t>
  </si>
  <si>
    <t>ID250096</t>
  </si>
  <si>
    <t>2.7.2025</t>
  </si>
  <si>
    <t>nákup: športové náradie (hexagonalna jednoručka, posilňovacie gumy, trhačky)
osoba: Tománková P</t>
  </si>
  <si>
    <t>ID250101</t>
  </si>
  <si>
    <t>FV25187</t>
  </si>
  <si>
    <t>Sparing pre Tománkovú P. - letenky 2os., Tokyo - Viedeň - Tokyo 23.6-1.7.2025
osoby: Takeuchi Rin, Yamamoto Anzu</t>
  </si>
  <si>
    <t>ID250115</t>
  </si>
  <si>
    <t>FV250813</t>
  </si>
  <si>
    <t>nákup: tejpy 13.8.2025
Osoby: Tománková P.</t>
  </si>
  <si>
    <t>ID250211</t>
  </si>
  <si>
    <t>nákup: tejpy 29.12.2025
Osoba: Tománková P</t>
  </si>
  <si>
    <t>Sanomed s.r.o.
Palackého třída 240/75, 61200 Brno, Královo Pole
IČO: 47910127, IČDPH: CZ47910127</t>
  </si>
  <si>
    <t>d - Scheffel Oliver</t>
  </si>
  <si>
    <t>MS Juniori - Lima (PER), 30.9.-8.10.2025
Pracovná cesta
Spôsob dopravy : autom + letecky 
Počet všetkých osôb na prac. ceste: 
- športovci: 5
- tréneri:4
- fyzio:
- rozhodca:</t>
  </si>
  <si>
    <t>FV25259</t>
  </si>
  <si>
    <t>letenky 2os., Viedeň - Lima - Viedeň 4. a 8.10.2025
osoby: Scheffel O, Svátek J</t>
  </si>
  <si>
    <t>LIM-IJF-WCJ-2025-SVK002</t>
  </si>
  <si>
    <t>oficialne ubytovanie 2os/4noci, 4.10.-8.10.2025
osoby: Svatek J, Scheffel O</t>
  </si>
  <si>
    <t>stravné náhrady: 2os/6dni 4.-9.10.2025
osoby: Scheffel O, Svatek J</t>
  </si>
  <si>
    <t>EC U-21 Podgorica (MNE), 21.11.-23.11.2025
Pracovná cesta
Spôsob dopravy : autom + letecky 
Počet všetkých osôb na prac. ceste: 2
- športovci: 2
- tréneri:
- fyzio:
- rozhodca:</t>
  </si>
  <si>
    <t>ID250169</t>
  </si>
  <si>
    <t>FV25323</t>
  </si>
  <si>
    <t>letenky 2os., Viedeň - Podgorica - Viedeň  21.11.-24.11.2025
Osoby: Scheffel, Dekan</t>
  </si>
  <si>
    <t>528/25</t>
  </si>
  <si>
    <t>oficiálne ubytovanie 2os/3noci FB + EJU Fee 2os, 21.11.-23.11.2025
Osoby: Scheffel, Dekan</t>
  </si>
  <si>
    <t>letenky 2os., Viedeň - Kišiňov - Viedeň 30.10.-2.11.2025
osoby: Svatek J, Scheffel O</t>
  </si>
  <si>
    <t>oficialne ubytovanie HB 2os/4noci, 29.10.-2.11.2025
osoby: Svatek J, Scheffel O</t>
  </si>
  <si>
    <t>štartovné EJU Fee 1x
osoby: Scheffel O</t>
  </si>
  <si>
    <t>stravné náhrady: 3os/5dni 29.10.-1.11.2025
osoby: Scheffel O, Svatek J</t>
  </si>
  <si>
    <t>nákup: tejpy 29.12.2025
Osoba: Scheffel O</t>
  </si>
  <si>
    <t>f - plnenie úloh verejného záujmu v športe</t>
  </si>
  <si>
    <t>FD250251</t>
  </si>
  <si>
    <t>pomocné a manipulačné práce, crewboss, stráženie 1.časť
Pomocné a manipulačné práce 31.8.-7.9.2025 (420,5 osobohodín)
Crewboss 4 dni
Stráženie 5.-6.9.2025 20:00-8:00
1.časť - 5242,26€  R25/2- 7 - ME Juniori 2025 dotacia MinCRS
2.časť - 287,24€ R25 - 12 - Staff</t>
  </si>
  <si>
    <t>DVAaDVA s.r.o.
Olympijské námestie 1, 83104 Bratislava
IČO: 50585339, DIČ: 2120386202</t>
  </si>
  <si>
    <t>FD250252</t>
  </si>
  <si>
    <t>SBS v GoPass aréne: výkon strážnej služby 4.-7.9.2025</t>
  </si>
  <si>
    <t>PEMA team, s.r.o.
Šustekova 51, 85103 Bratislava- Petržalka
IČO: 36247774, DIČ: 2020167017, IČDPH: SK2020167017</t>
  </si>
  <si>
    <t>FD250225</t>
  </si>
  <si>
    <t>služby GoPass aréna: protipožiarna asistenčná hliadka, upratovacia a strážna služba 4.-7.9.2025</t>
  </si>
  <si>
    <t>NBC Bratislava, s.r.o.
Trnavská 1373/29, 83104 Bratislava
IČO: 55804012, DIČ: 2122102015, IČDPH: SK2122102015</t>
  </si>
  <si>
    <t>FD250223</t>
  </si>
  <si>
    <t>Invoice E 115/1/3</t>
  </si>
  <si>
    <t>medaile, hodvábne šnúrky, vlajky EJU, rollupy EJU, Modré vesty, dodanie 
Medaile 120x
Hodvábne šnúrky 750x
EJU vlajky 6x
Modré vesty 10x
EJU rollupy 13x</t>
  </si>
  <si>
    <t>Vivatip
Ninska 24, 10360 Zagreb, Croatia
IČO: 43817701790, IČDPH: HR43817701790</t>
  </si>
  <si>
    <t>FD250261</t>
  </si>
  <si>
    <t>nákladná preprava: tatami, stoličky 1.-8.9.2025</t>
  </si>
  <si>
    <t>Jevgenij Oniščenko JOK.T.
Bodliakova 2, 82107 Bratislava
IČO: 11889411, DIČ: 1020171251, IČDPH: SK1020171251</t>
  </si>
  <si>
    <t>FD250275</t>
  </si>
  <si>
    <t>18.9.2025</t>
  </si>
  <si>
    <t>Kimoná: páranie a prišívanie nášiviek IJF 24x</t>
  </si>
  <si>
    <t>Tener Slovakia, s.r.o.
Bajzova 7, 82108 Bratislava
IČO: 35738308, IČDPH: SK2020251640</t>
  </si>
  <si>
    <t>FD250277</t>
  </si>
  <si>
    <t>Hotel Plus: ubytovanie a strava SVK rozhodcovia a dobrovoľníci 3.-7.9.2025
osoby: Szorád M, Kubica Jakub, Benova S, Kurhajcová K, Dobiášová S, Macova T, Kincelova D, Kubica Juraj, Škultéty D, Chovan E, Donner M, Hoksová V, Madošová S, Iliášová E, Kocima F, Hamadej F, Wojcik P, Witkowski K</t>
  </si>
  <si>
    <t>Hotely Plus a.s.
Bulharská 72, 821 04 Bratislava
IČO: 35749105, IČDPH: SK2020243148</t>
  </si>
  <si>
    <t>FD250276</t>
  </si>
  <si>
    <t>pitný režim 4.-7.9.2025
výdajník na vodu,
balená voda (19l) 48x
plastové poháre 3000x
servisný poplatok výdajník</t>
  </si>
  <si>
    <t>Dolphin Cental Europe
Nádražná 1958, 90028 Ivanka pri Dunaji
IČO: 50046586, DIČ: 2120171724, IČDPH: SK2120171724</t>
  </si>
  <si>
    <t>Hrubé mzdy vyplatené zamestnancom vrátane odvodov zamestnávateľa počet fyzických osôb: 16, obdobie: 2025/09
osoby: 555, 556, 557, 558, 559, 560, 561, 562, 563, 564, 565, 566, 567, 568, 569, 570,</t>
  </si>
  <si>
    <t>FD250249</t>
  </si>
  <si>
    <t>A1/9/2025</t>
  </si>
  <si>
    <t>IT inštalácia a administrácia turnaja</t>
  </si>
  <si>
    <t>PL9451973092</t>
  </si>
  <si>
    <t>PECS - Bartlomiej Witkowski
Krolowej Jadwigi 193/1, 30-218 Krakow (POL), IČDPH: PL9451973092</t>
  </si>
  <si>
    <t>Zmluva o dobrovoľníckej činnosti 2025/ 03 - 37</t>
  </si>
  <si>
    <t>náhrada strateného času dobrovoľníkov - 35 osôb
osoby: Hoksová V, Iliášová E, Madošová S, Markovicsová Ella, Markovicsová Emma, Markovics Andrej ml, Markovics Andrej st, Tomáš M, Hvolka M, Hvolková H, Tománková B, Gažo J, Hágerová R, Gubrická H, Hajnovičová H, Kučerová E, Botošová-Kožuchová E, Vadovičová V, Maťúšová P, Molnár Z, Kučera V, Husár M, Husárová K, Kasalová Z, Oláh P, Oláhová K, Gocníková-Molišová E, Nemašík M, Švábek D, Kordoš K, Šarkányová G, Krajčírová I, Vaškovičová N, Bilka O, Tomášová L</t>
  </si>
  <si>
    <t>Neu Martin - vyúčtovateľ
Nerudova 4, 90201 Pezinok</t>
  </si>
  <si>
    <t>FD250345</t>
  </si>
  <si>
    <t>20.11.2025</t>
  </si>
  <si>
    <t>Go Pass aréna: pripojenie internet 2.-7.9.2025 + zriaďovací poplatok</t>
  </si>
  <si>
    <t>SLOVANET a.s.
Záhradnícka 151, 82108 Bratislava
IČO: 35954612</t>
  </si>
  <si>
    <t>400048580024</t>
  </si>
  <si>
    <t>5010005018478</t>
  </si>
  <si>
    <t>7691539390003</t>
  </si>
  <si>
    <t>26012560660001</t>
  </si>
  <si>
    <t>3122001021142</t>
  </si>
  <si>
    <t>1010620003478</t>
  </si>
  <si>
    <t>92986289400011</t>
  </si>
  <si>
    <t>5010001126160</t>
  </si>
  <si>
    <t>7010601023788</t>
  </si>
  <si>
    <t>99999297886510</t>
  </si>
  <si>
    <t>99999297886401</t>
  </si>
  <si>
    <t>99999297885018</t>
  </si>
  <si>
    <t>2508080005000040000</t>
  </si>
  <si>
    <t>22670054338448</t>
  </si>
  <si>
    <t>Kontaktná osoba zodpovedná za vyplnený formulár
meno a priezvisko: Dušan Slanina
e-mail: ekonom@judo.sk
tel. kontakt (mobil): 0905237382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</si>
</sst>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3" val="14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58"/>
      <c r="D1" s="35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59"/>
      <c r="D21" s="359"/>
    </row>
    <row r="22" spans="1:4" x14ac:dyDescent="0.25">
      <c r="C22" s="360"/>
      <c r="D22" s="359"/>
    </row>
    <row r="23" spans="1:4" ht="66" x14ac:dyDescent="0.25">
      <c r="A23" s="23" t="s">
        <v>1352</v>
      </c>
      <c r="C23" s="255"/>
      <c r="D23" s="256"/>
    </row>
    <row r="24" spans="1:4" ht="12.75" customHeight="1" x14ac:dyDescent="0.25">
      <c r="C24" s="356"/>
      <c r="D24" s="35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Slovenský zväz Judo, Olympijské námestie 14290/1, Bratislava, 831 04</v>
      </c>
      <c r="B1" s="379"/>
      <c r="C1" s="37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5">
      <c r="E4" s="381"/>
      <c r="F4" s="381"/>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4" t="s">
        <v>1284</v>
      </c>
      <c r="C14" s="385"/>
      <c r="F14" s="310"/>
      <c r="N14" s="137" t="str">
        <f t="shared" si="0"/>
        <v xml:space="preserve">n - </v>
      </c>
      <c r="O14" s="137" t="s">
        <v>364</v>
      </c>
    </row>
    <row r="15" spans="1:16" ht="34.35" customHeight="1" x14ac:dyDescent="0.25">
      <c r="A15" s="139" t="s">
        <v>1285</v>
      </c>
      <c r="B15" s="384"/>
      <c r="C15" s="385"/>
      <c r="F15" s="387"/>
      <c r="N15" s="137" t="str">
        <f t="shared" si="0"/>
        <v xml:space="preserve">o - </v>
      </c>
      <c r="O15" s="137" t="s">
        <v>365</v>
      </c>
    </row>
    <row r="16" spans="1:16" x14ac:dyDescent="0.25">
      <c r="A16" s="139" t="s">
        <v>1269</v>
      </c>
      <c r="B16" s="142">
        <f>F8</f>
        <v>0</v>
      </c>
      <c r="C16" s="137"/>
      <c r="F16" s="387"/>
      <c r="N16" s="137" t="str">
        <f t="shared" si="0"/>
        <v xml:space="preserve">p - </v>
      </c>
      <c r="O16" s="137" t="s">
        <v>366</v>
      </c>
    </row>
    <row r="17" spans="1:16" ht="32.1" customHeight="1" x14ac:dyDescent="0.25">
      <c r="A17" s="139" t="s">
        <v>1272</v>
      </c>
      <c r="B17" s="142">
        <f>F9</f>
        <v>0</v>
      </c>
      <c r="C17" s="137"/>
      <c r="F17" s="387"/>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17308518</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1277</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8" t="s">
        <v>1290</v>
      </c>
      <c r="B2" s="388"/>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view="pageBreakPreview" zoomScale="60" zoomScaleNormal="100" workbookViewId="0">
      <pane ySplit="7" topLeftCell="A65"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1" t="s">
        <v>57</v>
      </c>
      <c r="B1" s="361"/>
      <c r="C1" s="361"/>
      <c r="D1" s="361"/>
      <c r="E1" s="361"/>
      <c r="F1" s="361"/>
      <c r="G1" s="361"/>
      <c r="H1" s="361"/>
      <c r="I1" s="52"/>
      <c r="J1" s="37"/>
    </row>
    <row r="2" spans="1:11" ht="15.6" x14ac:dyDescent="0.3">
      <c r="A2" s="367" t="s">
        <v>58</v>
      </c>
      <c r="B2" s="367"/>
      <c r="C2" s="367"/>
      <c r="D2" s="367"/>
      <c r="E2" s="367"/>
      <c r="F2" s="367"/>
      <c r="G2" s="367"/>
      <c r="H2" s="365" t="str">
        <f>+Doklady!I100</f>
        <v>V4</v>
      </c>
      <c r="I2" s="365"/>
    </row>
    <row r="3" spans="1:11" ht="13.8" x14ac:dyDescent="0.25">
      <c r="A3" s="40"/>
      <c r="B3" s="40"/>
      <c r="C3" s="40"/>
      <c r="D3" s="40"/>
      <c r="E3" s="40"/>
      <c r="F3" s="40"/>
      <c r="G3" s="40"/>
      <c r="H3" s="366">
        <f>+Doklady!I101</f>
        <v>45961</v>
      </c>
      <c r="I3" s="366"/>
    </row>
    <row r="4" spans="1:11" ht="15.75" customHeight="1" x14ac:dyDescent="0.25">
      <c r="A4" s="41" t="s">
        <v>59</v>
      </c>
      <c r="B4" s="362" t="s">
        <v>60</v>
      </c>
      <c r="C4" s="363"/>
      <c r="D4" s="363"/>
      <c r="E4" s="36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0" t="s">
        <v>311</v>
      </c>
      <c r="B1" s="371"/>
      <c r="C1" s="174">
        <v>46022</v>
      </c>
      <c r="D1" s="26"/>
      <c r="G1" s="252">
        <v>45688</v>
      </c>
    </row>
    <row r="2" spans="1:7" ht="13.8" x14ac:dyDescent="0.25">
      <c r="A2" s="28"/>
      <c r="B2" s="28"/>
      <c r="G2" s="252">
        <v>45716</v>
      </c>
    </row>
    <row r="3" spans="1:7" ht="13.8" x14ac:dyDescent="0.25">
      <c r="A3" s="30" t="s">
        <v>312</v>
      </c>
      <c r="B3" s="368" t="str">
        <f>INDEX(Adr!B:B,Doklady!B102+1)</f>
        <v>Slovenský zväz Judo</v>
      </c>
      <c r="C3" s="368"/>
      <c r="D3" s="368"/>
      <c r="G3" s="252">
        <v>45747</v>
      </c>
    </row>
    <row r="4" spans="1:7" ht="13.8" x14ac:dyDescent="0.25">
      <c r="A4" s="30" t="s">
        <v>313</v>
      </c>
      <c r="B4" s="29" t="str">
        <f>RIGHT("0000"&amp;INDEX(Adr!A:A,Doklady!B102+1),8)</f>
        <v>17308518</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157989</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157989</v>
      </c>
      <c r="G15" s="252"/>
    </row>
    <row r="16" spans="1:7" ht="13.8" x14ac:dyDescent="0.25">
      <c r="G16" s="252"/>
    </row>
    <row r="17" spans="1:5" ht="72" customHeight="1" x14ac:dyDescent="0.25">
      <c r="A17" s="369" t="s">
        <v>328</v>
      </c>
      <c r="B17" s="369"/>
      <c r="C17" s="369"/>
      <c r="D17" s="36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0"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3" t="s">
        <v>329</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5">
      <c r="B3" s="160" t="s">
        <v>59</v>
      </c>
      <c r="C3" s="334" t="str">
        <f>INDEX(Adr!B2:B244,Doklady!B102)</f>
        <v>Slovenský zväz Judo</v>
      </c>
      <c r="D3" s="334"/>
      <c r="E3" s="334"/>
      <c r="F3" s="334"/>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17308518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5" t="s">
        <v>334</v>
      </c>
      <c r="F9" s="33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26">
        <f>SUMIF(K:K,A10,I:I)</f>
        <v>0</v>
      </c>
      <c r="F10" s="327"/>
      <c r="L10" s="120" t="s">
        <v>335</v>
      </c>
      <c r="M10" s="118"/>
      <c r="N10" s="118"/>
      <c r="O10" s="118"/>
      <c r="P10" s="118"/>
      <c r="Q10" s="118"/>
      <c r="R10" s="118"/>
      <c r="S10" s="118"/>
    </row>
    <row r="11" spans="1:26" ht="17.399999999999999" x14ac:dyDescent="0.3">
      <c r="A11" s="69" t="s">
        <v>319</v>
      </c>
      <c r="B11" s="70" t="s">
        <v>320</v>
      </c>
      <c r="C11" s="126">
        <f>SUMIF(FP!J:J,Doklady!$B$1&amp;A11,FP!D:D)</f>
        <v>157989</v>
      </c>
      <c r="D11" s="126">
        <f>+C11-E11</f>
        <v>157989</v>
      </c>
      <c r="E11" s="337">
        <f>+I39-I42+I44-I47</f>
        <v>0</v>
      </c>
      <c r="F11" s="338"/>
      <c r="J11" s="176"/>
      <c r="L11" s="161" t="str">
        <f>L41</f>
        <v>a - judo - bežné transfery</v>
      </c>
      <c r="M11" s="118"/>
      <c r="N11" s="118"/>
      <c r="O11" s="118"/>
      <c r="P11" s="118"/>
      <c r="Q11" s="118"/>
      <c r="R11" s="118"/>
      <c r="S11" s="118"/>
    </row>
    <row r="12" spans="1:26" ht="17.399999999999999" x14ac:dyDescent="0.3">
      <c r="A12" s="69" t="s">
        <v>321</v>
      </c>
      <c r="B12" s="70" t="s">
        <v>322</v>
      </c>
      <c r="C12" s="126">
        <f>SUMIF(FP!J:J,Doklady!$B$1&amp;A12,FP!D:D)</f>
        <v>170000</v>
      </c>
      <c r="D12" s="126">
        <f>C12-E12</f>
        <v>170000</v>
      </c>
      <c r="E12" s="326">
        <f>SUMIF(K:K,A12,I:I)</f>
        <v>0</v>
      </c>
      <c r="F12" s="327"/>
      <c r="J12" s="177"/>
      <c r="L12" s="161" t="str">
        <f>L42</f>
        <v>a - judo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26">
        <f>SUMIF(K:K,A13,I:I)</f>
        <v>0</v>
      </c>
      <c r="F13" s="32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6" t="s">
        <v>337</v>
      </c>
      <c r="C16" s="347"/>
      <c r="D16" s="347"/>
      <c r="E16" s="347"/>
      <c r="F16" s="347"/>
      <c r="G16" s="347"/>
      <c r="H16" s="34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1" t="s">
        <v>340</v>
      </c>
      <c r="C17" s="341"/>
      <c r="D17" s="341"/>
      <c r="E17" s="341"/>
      <c r="F17" s="341"/>
      <c r="G17" s="341"/>
      <c r="H17" s="341"/>
      <c r="I17" s="73">
        <f>SUMIF(FP!I:I,Doklady!$B$1&amp;A17,FP!D:D)</f>
        <v>157989</v>
      </c>
      <c r="T17" s="86"/>
    </row>
    <row r="18" spans="1:20" x14ac:dyDescent="0.2">
      <c r="A18" s="135" t="s">
        <v>341</v>
      </c>
      <c r="B18" s="341" t="s">
        <v>342</v>
      </c>
      <c r="C18" s="341"/>
      <c r="D18" s="341"/>
      <c r="E18" s="341"/>
      <c r="F18" s="341"/>
      <c r="G18" s="341"/>
      <c r="H18" s="341"/>
      <c r="I18" s="73">
        <f>SUMIF(FP!I:I,Doklady!$B$1&amp;A18,FP!D:D)</f>
        <v>0</v>
      </c>
    </row>
    <row r="19" spans="1:20" x14ac:dyDescent="0.2">
      <c r="A19" s="115" t="s">
        <v>343</v>
      </c>
      <c r="B19" s="341" t="s">
        <v>344</v>
      </c>
      <c r="C19" s="341"/>
      <c r="D19" s="341"/>
      <c r="E19" s="341"/>
      <c r="F19" s="341"/>
      <c r="G19" s="341"/>
      <c r="H19" s="341"/>
      <c r="I19" s="73">
        <f>SUMIF(FP!I:I,Doklady!$B$1&amp;A19,FP!D:D)</f>
        <v>0</v>
      </c>
    </row>
    <row r="20" spans="1:20" x14ac:dyDescent="0.2">
      <c r="A20" s="135" t="s">
        <v>345</v>
      </c>
      <c r="B20" s="330" t="s">
        <v>346</v>
      </c>
      <c r="C20" s="331"/>
      <c r="D20" s="331"/>
      <c r="E20" s="331"/>
      <c r="F20" s="331"/>
      <c r="G20" s="331"/>
      <c r="H20" s="332"/>
      <c r="I20" s="73">
        <f>SUMIF(FP!I:I,Doklady!$B$1&amp;A20,FP!D:D)</f>
        <v>120000</v>
      </c>
      <c r="T20" s="86"/>
    </row>
    <row r="21" spans="1:20" x14ac:dyDescent="0.2">
      <c r="A21" s="115" t="s">
        <v>347</v>
      </c>
      <c r="B21" s="330" t="s">
        <v>348</v>
      </c>
      <c r="C21" s="331"/>
      <c r="D21" s="331"/>
      <c r="E21" s="331"/>
      <c r="F21" s="331"/>
      <c r="G21" s="331"/>
      <c r="H21" s="332"/>
      <c r="I21" s="73">
        <f>SUMIF(FP!I:I,Doklady!$B$1&amp;A21,FP!D:D)</f>
        <v>0</v>
      </c>
      <c r="T21" s="86"/>
    </row>
    <row r="22" spans="1:20" x14ac:dyDescent="0.2">
      <c r="A22" s="135" t="s">
        <v>349</v>
      </c>
      <c r="B22" s="349" t="s">
        <v>350</v>
      </c>
      <c r="C22" s="350"/>
      <c r="D22" s="350"/>
      <c r="E22" s="350"/>
      <c r="F22" s="350"/>
      <c r="G22" s="350"/>
      <c r="H22" s="351"/>
      <c r="I22" s="73">
        <f>SUMIF(FP!I:I,Doklady!$B$1&amp;A22,FP!D:D)</f>
        <v>50000</v>
      </c>
      <c r="T22" s="86"/>
    </row>
    <row r="23" spans="1:20" x14ac:dyDescent="0.2">
      <c r="A23" s="115" t="s">
        <v>351</v>
      </c>
      <c r="B23" s="330" t="s">
        <v>352</v>
      </c>
      <c r="C23" s="331"/>
      <c r="D23" s="331"/>
      <c r="E23" s="331"/>
      <c r="F23" s="331"/>
      <c r="G23" s="331"/>
      <c r="H23" s="332"/>
      <c r="I23" s="73">
        <f>SUMIF(FP!I:I,Doklady!$B$1&amp;A23,FP!D:D)</f>
        <v>0</v>
      </c>
      <c r="T23" s="86"/>
    </row>
    <row r="24" spans="1:20" x14ac:dyDescent="0.2">
      <c r="A24" s="135" t="s">
        <v>353</v>
      </c>
      <c r="B24" s="330" t="s">
        <v>354</v>
      </c>
      <c r="C24" s="331"/>
      <c r="D24" s="331"/>
      <c r="E24" s="331"/>
      <c r="F24" s="331"/>
      <c r="G24" s="331"/>
      <c r="H24" s="332"/>
      <c r="I24" s="73">
        <f>SUMIF(FP!I:I,Doklady!$B$1&amp;A24,FP!D:D)</f>
        <v>0</v>
      </c>
      <c r="T24" s="86"/>
    </row>
    <row r="25" spans="1:20" x14ac:dyDescent="0.2">
      <c r="A25" s="115" t="s">
        <v>355</v>
      </c>
      <c r="B25" s="342" t="s">
        <v>2235</v>
      </c>
      <c r="C25" s="343"/>
      <c r="D25" s="343"/>
      <c r="E25" s="343"/>
      <c r="F25" s="343"/>
      <c r="G25" s="343"/>
      <c r="H25" s="344"/>
      <c r="I25" s="73">
        <f>SUMIF(FP!I:I,Doklady!$B$1&amp;A25,FP!D:D)</f>
        <v>0</v>
      </c>
      <c r="T25" s="86"/>
    </row>
    <row r="26" spans="1:20" x14ac:dyDescent="0.2">
      <c r="A26" s="135" t="s">
        <v>356</v>
      </c>
      <c r="B26" s="330" t="s">
        <v>357</v>
      </c>
      <c r="C26" s="331"/>
      <c r="D26" s="331"/>
      <c r="E26" s="331"/>
      <c r="F26" s="331"/>
      <c r="G26" s="331"/>
      <c r="H26" s="332"/>
      <c r="I26" s="73">
        <f>SUMIF(FP!I:I,Doklady!$B$1&amp;A26,FP!D:D)</f>
        <v>0</v>
      </c>
      <c r="T26" s="86"/>
    </row>
    <row r="27" spans="1:20" x14ac:dyDescent="0.2">
      <c r="A27" s="115" t="s">
        <v>358</v>
      </c>
      <c r="B27" s="330" t="s">
        <v>359</v>
      </c>
      <c r="C27" s="331"/>
      <c r="D27" s="331"/>
      <c r="E27" s="331"/>
      <c r="F27" s="331"/>
      <c r="G27" s="331"/>
      <c r="H27" s="332"/>
      <c r="I27" s="73">
        <f>SUMIF(FP!I:I,Doklady!$B$1&amp;A27,FP!D:D)</f>
        <v>0</v>
      </c>
      <c r="T27" s="86"/>
    </row>
    <row r="28" spans="1:20" x14ac:dyDescent="0.2">
      <c r="A28" s="135" t="s">
        <v>360</v>
      </c>
      <c r="B28" s="330" t="s">
        <v>2989</v>
      </c>
      <c r="C28" s="331"/>
      <c r="D28" s="331"/>
      <c r="E28" s="331"/>
      <c r="F28" s="331"/>
      <c r="G28" s="331"/>
      <c r="H28" s="332"/>
      <c r="I28" s="73">
        <f>SUMIF(FP!I:I,Doklady!$B$1&amp;A28,FP!D:D)</f>
        <v>0</v>
      </c>
      <c r="T28" s="86"/>
    </row>
    <row r="29" spans="1:20" x14ac:dyDescent="0.2">
      <c r="A29" s="115" t="s">
        <v>362</v>
      </c>
      <c r="B29" s="330" t="s">
        <v>363</v>
      </c>
      <c r="C29" s="331"/>
      <c r="D29" s="331"/>
      <c r="E29" s="331"/>
      <c r="F29" s="331"/>
      <c r="G29" s="331"/>
      <c r="H29" s="332"/>
      <c r="I29" s="73">
        <f>SUMIF(FP!I:I,Doklady!$B$1&amp;A29,FP!D:D)</f>
        <v>0</v>
      </c>
      <c r="T29" s="86"/>
    </row>
    <row r="30" spans="1:20" hidden="1" x14ac:dyDescent="0.2">
      <c r="A30" s="135" t="s">
        <v>364</v>
      </c>
      <c r="B30" s="330"/>
      <c r="C30" s="331"/>
      <c r="D30" s="331"/>
      <c r="E30" s="331"/>
      <c r="F30" s="331"/>
      <c r="G30" s="331"/>
      <c r="H30" s="332"/>
      <c r="I30" s="73">
        <f>SUMIF(FP!I:I,Doklady!$B$1&amp;A30,FP!D:D)</f>
        <v>0</v>
      </c>
      <c r="T30" s="86"/>
    </row>
    <row r="31" spans="1:20" hidden="1" x14ac:dyDescent="0.2">
      <c r="A31" s="115" t="s">
        <v>365</v>
      </c>
      <c r="B31" s="330"/>
      <c r="C31" s="331"/>
      <c r="D31" s="331"/>
      <c r="E31" s="331"/>
      <c r="F31" s="331"/>
      <c r="G31" s="331"/>
      <c r="H31" s="332"/>
      <c r="I31" s="73">
        <f>SUMIF(FP!I:I,Doklady!$B$1&amp;A31,FP!D:D)</f>
        <v>0</v>
      </c>
      <c r="T31" s="86"/>
    </row>
    <row r="32" spans="1:20" hidden="1" x14ac:dyDescent="0.2">
      <c r="A32" s="135" t="s">
        <v>366</v>
      </c>
      <c r="B32" s="352"/>
      <c r="C32" s="353"/>
      <c r="D32" s="353"/>
      <c r="E32" s="353"/>
      <c r="F32" s="353"/>
      <c r="G32" s="353"/>
      <c r="H32" s="354"/>
      <c r="I32" s="73">
        <f>SUMIF(FP!I:I,Doklady!$B$1&amp;A32,FP!D:D)</f>
        <v>0</v>
      </c>
      <c r="T32" s="86"/>
    </row>
    <row r="33" spans="1:21" hidden="1" x14ac:dyDescent="0.2">
      <c r="A33" s="115" t="s">
        <v>367</v>
      </c>
      <c r="B33" s="352"/>
      <c r="C33" s="353"/>
      <c r="D33" s="353"/>
      <c r="E33" s="353"/>
      <c r="F33" s="353"/>
      <c r="G33" s="353"/>
      <c r="H33" s="354"/>
      <c r="I33" s="73">
        <f>SUMIF(FP!I:I,Doklady!$B$1&amp;A33,FP!D:D)</f>
        <v>0</v>
      </c>
      <c r="T33" s="86"/>
    </row>
    <row r="34" spans="1:21" hidden="1" x14ac:dyDescent="0.2">
      <c r="A34" s="135" t="s">
        <v>368</v>
      </c>
      <c r="B34" s="355"/>
      <c r="C34" s="355"/>
      <c r="D34" s="355"/>
      <c r="E34" s="355"/>
      <c r="F34" s="355"/>
      <c r="G34" s="355"/>
      <c r="H34" s="35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judo</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31597.800000000003</v>
      </c>
      <c r="D39" s="78">
        <f>I39*0.2</f>
        <v>31597.800000000003</v>
      </c>
      <c r="E39" s="78">
        <f>I39*0.25</f>
        <v>39497.25</v>
      </c>
      <c r="F39" s="78">
        <f>+I39*0.15</f>
        <v>23698.35</v>
      </c>
      <c r="G39" s="78">
        <f>+MAX(I39-C39-D39-E39-F39-H39,0)</f>
        <v>31597.799999999996</v>
      </c>
      <c r="H39" s="78">
        <f>+IFERROR(VLOOKUP(K40&amp;" - kapitálové transfery",B$53:C$90,2,0),0)</f>
        <v>0</v>
      </c>
      <c r="I39" s="73">
        <f>SUMIF(FP!K:K,K40,FP!D:D)</f>
        <v>157989</v>
      </c>
      <c r="L39" s="84">
        <f>COUNTIF(FP!N:N,Doklady!B1&amp;"aK")</f>
        <v>0</v>
      </c>
      <c r="T39" s="86"/>
    </row>
    <row r="40" spans="1:21" x14ac:dyDescent="0.2">
      <c r="A40" s="115" t="s">
        <v>339</v>
      </c>
      <c r="B40" s="116" t="s">
        <v>373</v>
      </c>
      <c r="C40" s="78">
        <f>DSUM(Doklady!A103:J10000,"GGG",Spolu!L40:M42)</f>
        <v>31597.799999999996</v>
      </c>
      <c r="D40" s="78">
        <f>DSUM(Doklady!A103:J10000,"GGG",Spolu!N40:O42)</f>
        <v>31607.770000000008</v>
      </c>
      <c r="E40" s="78">
        <f>DSUM(Doklady!A103:J10000,"GGG",Spolu!P40:Q42)</f>
        <v>39499.070000000007</v>
      </c>
      <c r="F40" s="78">
        <f>DSUM(Doklady!A103:J10000,"GGG",Spolu!R40:S42)</f>
        <v>23698.350000000006</v>
      </c>
      <c r="G40" s="78">
        <f>DSUM(Doklady!A103:J10000,"GGG",Spolu!T40:U42)-H40</f>
        <v>31586.01</v>
      </c>
      <c r="H40" s="78">
        <f>+IFERROR(VLOOKUP(K40&amp;" - kapitálové transfery",B$53:D$90,3,0),0)</f>
        <v>0</v>
      </c>
      <c r="I40" s="73">
        <f>+C40+D40+E40+F40+G40+H40</f>
        <v>157989.00000000003</v>
      </c>
      <c r="J40" s="218" t="str">
        <f>+K45</f>
        <v>.</v>
      </c>
      <c r="K40" s="218" t="str">
        <f>IF(L38&gt;0,INDEX(FP!K:K,Doklady!B2),".")</f>
        <v>judo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7.2759576141834259E-12</v>
      </c>
      <c r="D41" s="78">
        <f>MAX(D39-D40,0)</f>
        <v>0</v>
      </c>
      <c r="E41" s="78">
        <f>MAX(E39-E40,0)</f>
        <v>0</v>
      </c>
      <c r="F41" s="78">
        <f>MIN(I39,MAX(-F39+F40,0))</f>
        <v>7.2759576141834259E-12</v>
      </c>
      <c r="G41" s="78">
        <f>MIN(J39,MAX(-G39+G40+MIN(F40-F39,0),0))</f>
        <v>0</v>
      </c>
      <c r="H41" s="78">
        <f>MAX(H39-H40,0)</f>
        <v>0</v>
      </c>
      <c r="I41" s="124">
        <f>+I39-I42</f>
        <v>0</v>
      </c>
      <c r="J41" s="219">
        <f>+K46</f>
        <v>0</v>
      </c>
      <c r="K41" s="219">
        <f>+I41-H41</f>
        <v>0</v>
      </c>
      <c r="L41" s="161" t="str">
        <f>IF(L38&gt;0,"a - "&amp;INDEX(FP!C:C,Doklady!B2),2)</f>
        <v>a - judo - bežné transfery</v>
      </c>
      <c r="M41" s="120">
        <v>1</v>
      </c>
      <c r="N41" s="161" t="str">
        <f>+L41</f>
        <v>a - judo - bežné transfery</v>
      </c>
      <c r="O41" s="120">
        <v>2</v>
      </c>
      <c r="P41" s="161" t="str">
        <f>+L41</f>
        <v>a - judo - bežné transfery</v>
      </c>
      <c r="Q41" s="120">
        <v>3</v>
      </c>
      <c r="R41" s="161" t="str">
        <f>+L41</f>
        <v>a - judo - bežné transfery</v>
      </c>
      <c r="S41" s="120">
        <v>4</v>
      </c>
      <c r="T41" s="161" t="str">
        <f>+L41</f>
        <v>a - judo - bežné transfery</v>
      </c>
      <c r="U41" s="120">
        <v>5</v>
      </c>
    </row>
    <row r="42" spans="1:21" ht="10.5" customHeight="1" x14ac:dyDescent="0.2">
      <c r="A42" s="115" t="s">
        <v>339</v>
      </c>
      <c r="B42" s="116" t="s">
        <v>376</v>
      </c>
      <c r="C42" s="73">
        <f>+C40</f>
        <v>31597.799999999996</v>
      </c>
      <c r="D42" s="216">
        <f>+D40</f>
        <v>31607.770000000008</v>
      </c>
      <c r="E42" s="216">
        <f>+E40</f>
        <v>39499.070000000007</v>
      </c>
      <c r="F42" s="216">
        <f>+MIN(F39:F40)</f>
        <v>23698.35</v>
      </c>
      <c r="G42" s="216">
        <f>+MIN(G39+MAX(F39-F40,0)-MAX(E40-E39,0)-MAX(D40-D39,0)-MAX(C40-C39,0),G40)</f>
        <v>31586.009999999984</v>
      </c>
      <c r="H42" s="216">
        <f>+MIN(H39:H40)</f>
        <v>0</v>
      </c>
      <c r="I42" s="73">
        <f>+C42+D42+E42+MIN(F39:F40)+G42+H42</f>
        <v>157989</v>
      </c>
      <c r="J42" s="219">
        <f>+K47</f>
        <v>0</v>
      </c>
      <c r="K42" s="219">
        <f>+I42-H42</f>
        <v>157989</v>
      </c>
      <c r="L42" s="161" t="str">
        <f>+SUBSTITUTE(L41,"bežné","kapitálové")</f>
        <v>a - judo - kapitálové transfery</v>
      </c>
      <c r="M42" s="120">
        <v>1</v>
      </c>
      <c r="N42" s="161" t="str">
        <f>+L42</f>
        <v>a - judo - kapitálové transfery</v>
      </c>
      <c r="O42" s="120">
        <v>2</v>
      </c>
      <c r="P42" s="161" t="str">
        <f>+L42</f>
        <v>a - judo - kapitálové transfery</v>
      </c>
      <c r="Q42" s="120">
        <v>3</v>
      </c>
      <c r="R42" s="161" t="str">
        <f>+L42</f>
        <v>a - judo - kapitálové transfery</v>
      </c>
      <c r="S42" s="120">
        <v>4</v>
      </c>
      <c r="T42" s="161" t="str">
        <f>+L42</f>
        <v>a - judo - kapitálové transfery</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28"/>
      <c r="B50" s="329"/>
      <c r="C50" s="329"/>
      <c r="D50" s="329"/>
      <c r="E50" s="329"/>
      <c r="F50" s="329"/>
      <c r="G50" s="329"/>
      <c r="H50" s="329"/>
      <c r="I50" s="329"/>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judo - bežné transfery</v>
      </c>
      <c r="C53" s="73">
        <f>IF(A53&lt;&gt;"",INDEX(FP!D:D,Doklady!B$2+(ROW()-53)),"")</f>
        <v>157989</v>
      </c>
      <c r="D53" s="73">
        <f>IF(A53&lt;&gt;"",Doklady!I1-Doklady!J1,"")</f>
        <v>157989.00000000012</v>
      </c>
      <c r="E53" s="73">
        <f>IF(A53&lt;&gt;"",MIN(D53,C53)*Doklady!C1/(1-Doklady!C1),"")</f>
        <v>0</v>
      </c>
      <c r="F53" s="71">
        <f>IF(A53&lt;&gt;"",Doklady!J1,"")</f>
        <v>0</v>
      </c>
      <c r="G53" s="73">
        <f>+IFERROR(HLOOKUP(IF(RIGHT(B53,15)="bežné transfery",LEFT(B53,LEN(B53)-18),0),$J$40:$K$42,3,0),MIN(C53,D53))</f>
        <v>157989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Ádam Viktor</v>
      </c>
      <c r="C54" s="73">
        <f>IF(A54&lt;&gt;"",INDEX(FP!D:D,Doklady!B$2+(ROW()-53)),"")</f>
        <v>15000</v>
      </c>
      <c r="D54" s="73">
        <f>IF(A54&lt;&gt;"",Doklady!I2-Doklady!J2,"")</f>
        <v>15000</v>
      </c>
      <c r="E54" s="73">
        <f>IF(A54&lt;&gt;"",MIN(D54,C54)*Doklady!C2/(1-Doklady!C2),"")</f>
        <v>0</v>
      </c>
      <c r="F54" s="71">
        <f>IF(A54&lt;&gt;"",Doklady!J2,"")</f>
        <v>0</v>
      </c>
      <c r="G54" s="73">
        <f t="shared" ref="G54:G117" si="0">+IFERROR(HLOOKUP(IF(RIGHT(B54,15)="bežné transfery",LEFT(B54,LEN(B54)-18),0),$J$40:$K$42,3,0),MIN(C54,D54))</f>
        <v>15000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Fízeľ Márius</v>
      </c>
      <c r="C55" s="73">
        <f>IF(A55&lt;&gt;"",INDEX(FP!D:D,Doklady!B$2+(ROW()-53)),"")</f>
        <v>50000</v>
      </c>
      <c r="D55" s="73">
        <f>IF(A55&lt;&gt;"",Doklady!I3-Doklady!J3,"")</f>
        <v>49999.999999999985</v>
      </c>
      <c r="E55" s="73">
        <f>IF(A55&lt;&gt;"",MIN(D55,C55)*Doklady!C3/(1-Doklady!C3),"")</f>
        <v>0</v>
      </c>
      <c r="F55" s="71">
        <f>IF(A55&lt;&gt;"",Doklady!J3,"")</f>
        <v>0</v>
      </c>
      <c r="G55" s="73">
        <f t="shared" si="0"/>
        <v>49999.999999999985</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Fízeľová Ema</v>
      </c>
      <c r="C56" s="73">
        <f>IF(A56&lt;&gt;"",INDEX(FP!D:D,Doklady!B$2+(ROW()-53)),"")</f>
        <v>10000</v>
      </c>
      <c r="D56" s="73">
        <f>IF(A56&lt;&gt;"",Doklady!I4-Doklady!J4,"")</f>
        <v>10000</v>
      </c>
      <c r="E56" s="73">
        <f>IF(A56&lt;&gt;"",MIN(D56,C56)*Doklady!C4/(1-Doklady!C4),"")</f>
        <v>0</v>
      </c>
      <c r="F56" s="71">
        <f>IF(A56&lt;&gt;"",Doklady!J4,"")</f>
        <v>0</v>
      </c>
      <c r="G56" s="73">
        <f t="shared" si="0"/>
        <v>10000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Maťašeje Benjamín</v>
      </c>
      <c r="C57" s="73">
        <f>IF(A57&lt;&gt;"",INDEX(FP!D:D,Doklady!B$2+(ROW()-53)),"")</f>
        <v>15000</v>
      </c>
      <c r="D57" s="73">
        <f>IF(A57&lt;&gt;"",Doklady!I5-Doklady!J5,"")</f>
        <v>15000.000000000002</v>
      </c>
      <c r="E57" s="73">
        <f>IF(A57&lt;&gt;"",MIN(D57,C57)*Doklady!C5/(1-Doklady!C5),"")</f>
        <v>0</v>
      </c>
      <c r="F57" s="71">
        <f>IF(A57&lt;&gt;"",Doklady!J5,"")</f>
        <v>0</v>
      </c>
      <c r="G57" s="73">
        <f t="shared" si="0"/>
        <v>15000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Scheffel Oliver</v>
      </c>
      <c r="C58" s="73">
        <f>IF(A58&lt;&gt;"",INDEX(FP!D:D,Doklady!B$2+(ROW()-53)),"")</f>
        <v>10000</v>
      </c>
      <c r="D58" s="73">
        <f>IF(A58&lt;&gt;"",Doklady!I6-Doklady!J6,"")</f>
        <v>10000</v>
      </c>
      <c r="E58" s="73">
        <f>IF(A58&lt;&gt;"",MIN(D58,C58)*Doklady!C6/(1-Doklady!C6),"")</f>
        <v>0</v>
      </c>
      <c r="F58" s="71">
        <f>IF(A58&lt;&gt;"",Doklady!J6,"")</f>
        <v>0</v>
      </c>
      <c r="G58" s="73">
        <f t="shared" si="0"/>
        <v>10000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Tománková Patrícia</v>
      </c>
      <c r="C59" s="73">
        <f>IF(A59&lt;&gt;"",INDEX(FP!D:D,Doklady!B$2+(ROW()-53)),"")</f>
        <v>20000</v>
      </c>
      <c r="D59" s="73">
        <f>IF(A59&lt;&gt;"",Doklady!I7-Doklady!J7,"")</f>
        <v>19999.999999999996</v>
      </c>
      <c r="E59" s="73">
        <f>IF(A59&lt;&gt;"",MIN(D59,C59)*Doklady!C7/(1-Doklady!C7),"")</f>
        <v>0</v>
      </c>
      <c r="F59" s="71">
        <f>IF(A59&lt;&gt;"",Doklady!J7,"")</f>
        <v>0</v>
      </c>
      <c r="G59" s="73">
        <f t="shared" si="0"/>
        <v>19999.999999999996</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f</v>
      </c>
      <c r="B60" s="119" t="str">
        <f>Doklady!H8</f>
        <v>plnenie úloh verejného záujmu v športe</v>
      </c>
      <c r="C60" s="73">
        <f>IF(A60&lt;&gt;"",INDEX(FP!D:D,Doklady!B$2+(ROW()-53)),"")</f>
        <v>50000</v>
      </c>
      <c r="D60" s="73">
        <f>IF(A60&lt;&gt;"",Doklady!I8-Doklady!J8,"")</f>
        <v>50000</v>
      </c>
      <c r="E60" s="73">
        <f>IF(A60&lt;&gt;"",MIN(D60,C60)*Doklady!C8/(1-Doklady!C8),"")</f>
        <v>0</v>
      </c>
      <c r="F60" s="71">
        <f>IF(A60&lt;&gt;"",Doklady!J8,"")</f>
        <v>0</v>
      </c>
      <c r="G60" s="73">
        <f t="shared" si="0"/>
        <v>50000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327989</v>
      </c>
      <c r="D130" s="228">
        <f t="shared" ref="D130:I130" si="9">SUM(D53:D129)</f>
        <v>327989.00000000012</v>
      </c>
      <c r="E130" s="228">
        <f t="shared" si="9"/>
        <v>0</v>
      </c>
      <c r="F130" s="228">
        <f t="shared" si="9"/>
        <v>0</v>
      </c>
      <c r="G130" s="228">
        <f t="shared" si="9"/>
        <v>327989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89">
        <v>46122</v>
      </c>
      <c r="C140" s="229"/>
      <c r="D140" s="345"/>
      <c r="E140" s="345"/>
      <c r="F140" s="345"/>
      <c r="G140" s="345"/>
      <c r="H140" s="345"/>
      <c r="I140" s="345"/>
      <c r="J140" s="85"/>
    </row>
    <row r="141" spans="1:26" ht="68.25" customHeight="1" x14ac:dyDescent="0.25">
      <c r="A141" s="9"/>
      <c r="B141" s="280" t="s">
        <v>4597</v>
      </c>
      <c r="C141" s="214"/>
      <c r="D141" s="325" t="s">
        <v>393</v>
      </c>
      <c r="E141" s="325"/>
      <c r="F141" s="325"/>
      <c r="G141" s="325"/>
      <c r="H141" s="325"/>
      <c r="I141" s="325"/>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view="pageBreakPreview" topLeftCell="A857" zoomScale="85" zoomScaleNormal="100" zoomScaleSheetLayoutView="85" workbookViewId="0">
      <selection activeCell="B862" sqref="B86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judo - bežné transfery</v>
      </c>
      <c r="B1" s="232" t="str">
        <f>INDEX(Adr!A:A,B102+1)</f>
        <v>17308518</v>
      </c>
      <c r="C1" s="233">
        <f>IF(ROW()&lt;=B$3,INDEX(FP!E:E,B$2+ROW()-1),"")</f>
        <v>0</v>
      </c>
      <c r="D1" s="234" t="str">
        <f>IF(ROW()&lt;=B$3,INDEX(FP!F:F,B$2+ROW()-1),"")</f>
        <v>a</v>
      </c>
      <c r="E1" s="234"/>
      <c r="F1" s="234" t="str">
        <f>IF(ROW()&lt;=B$3,INDEX(FP!G:G,B$2+ROW()-1),"")</f>
        <v>026 02</v>
      </c>
      <c r="G1" s="234"/>
      <c r="H1" s="235" t="str">
        <f>IF(ROW()&lt;=B$3,INDEX(FP!C:C,B$2+ROW()-1),"")</f>
        <v>judo - bežné transfery</v>
      </c>
      <c r="I1" s="236">
        <f t="shared" ref="I1:I6" si="0">IF(ROW()&lt;=B$3,SUMIF(A$107:A$10042,A1,I$107:I$10042),"")</f>
        <v>157989.00000000012</v>
      </c>
      <c r="J1" s="236">
        <f t="shared" ref="J1:J32" si="1">IF(ROW()&lt;=B$3,SUMIFS(I$103:I$50042,A$103:A$50042,K1,J$103:J$50042,L1),"")</f>
        <v>0</v>
      </c>
      <c r="K1" s="110" t="str">
        <f>$A1</f>
        <v>a - judo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Ádam Viktor</v>
      </c>
      <c r="B2" s="237">
        <f>MATCH(B1,FP!A:A,0)</f>
        <v>377</v>
      </c>
      <c r="C2" s="233">
        <f>IF(ROW()&lt;=B$3,INDEX(FP!E:E,B$2+ROW()-1),"")</f>
        <v>0</v>
      </c>
      <c r="D2" s="234" t="str">
        <f>IF(ROW()&lt;=B$3,INDEX(FP!F:F,B$2+ROW()-1),"")</f>
        <v>d</v>
      </c>
      <c r="E2" s="234"/>
      <c r="F2" s="234" t="str">
        <f>IF(ROW()&lt;=B$3,INDEX(FP!G:G,B$2+ROW()-1),"")</f>
        <v>026 03</v>
      </c>
      <c r="G2" s="234"/>
      <c r="H2" s="235" t="str">
        <f>IF(ROW()&lt;=B$3,INDEX(FP!C:C,B$2+ROW()-1),"")</f>
        <v>Ádam Viktor</v>
      </c>
      <c r="I2" s="236">
        <f t="shared" si="0"/>
        <v>15000</v>
      </c>
      <c r="J2" s="236">
        <f t="shared" si="1"/>
        <v>0</v>
      </c>
      <c r="K2" s="110" t="str">
        <f>$A2</f>
        <v>d - Ádam Viktor</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Fízeľ Márius</v>
      </c>
      <c r="B3" s="238">
        <f>COUNTIF(FP!A:A,Doklady!B1)</f>
        <v>8</v>
      </c>
      <c r="C3" s="233">
        <f>IF(ROW()&lt;=B$3,INDEX(FP!E:E,B$2+ROW()-1),"")</f>
        <v>0</v>
      </c>
      <c r="D3" s="234" t="str">
        <f>IF(ROW()&lt;=B$3,INDEX(FP!F:F,B$2+ROW()-1),"")</f>
        <v>d</v>
      </c>
      <c r="E3" s="234"/>
      <c r="F3" s="234" t="str">
        <f>IF(ROW()&lt;=B$3,INDEX(FP!G:G,B$2+ROW()-1),"")</f>
        <v>026 03</v>
      </c>
      <c r="G3" s="234"/>
      <c r="H3" s="235" t="str">
        <f>IF(ROW()&lt;=B$3,INDEX(FP!C:C,B$2+ROW()-1),"")</f>
        <v>Fízeľ Márius</v>
      </c>
      <c r="I3" s="236">
        <f t="shared" si="0"/>
        <v>49999.999999999985</v>
      </c>
      <c r="J3" s="236">
        <f t="shared" si="1"/>
        <v>0</v>
      </c>
      <c r="K3" s="110" t="str">
        <f t="shared" ref="K3:K66" si="2">$A3</f>
        <v>d - Fízeľ Márius</v>
      </c>
      <c r="L3" s="101">
        <v>99</v>
      </c>
      <c r="M3" s="99" t="str">
        <f>$A2</f>
        <v>d - Ádam Viktor</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Fízeľová Ema</v>
      </c>
      <c r="B4" s="239"/>
      <c r="C4" s="240">
        <f>IF(ROW()&lt;=B$3,INDEX(FP!E:E,B$2+ROW()-1),"")</f>
        <v>0</v>
      </c>
      <c r="D4" s="234" t="str">
        <f>IF(ROW()&lt;=B$3,INDEX(FP!F:F,B$2+ROW()-1),"")</f>
        <v>d</v>
      </c>
      <c r="E4" s="234"/>
      <c r="F4" s="234" t="str">
        <f>IF(ROW()&lt;=B$3,INDEX(FP!G:G,B$2+ROW()-1),"")</f>
        <v>026 03</v>
      </c>
      <c r="G4" s="234"/>
      <c r="H4" s="235" t="str">
        <f>IF(ROW()&lt;=B$3,INDEX(FP!C:C,B$2+ROW()-1),"")</f>
        <v>Fízeľová Ema</v>
      </c>
      <c r="I4" s="236">
        <f t="shared" si="0"/>
        <v>10000</v>
      </c>
      <c r="J4" s="236">
        <f t="shared" si="1"/>
        <v>0</v>
      </c>
      <c r="K4" s="110" t="str">
        <f t="shared" si="2"/>
        <v>d - Fízeľová Ema</v>
      </c>
      <c r="L4" s="101">
        <v>99</v>
      </c>
      <c r="M4" s="102" t="s">
        <v>335</v>
      </c>
      <c r="N4" s="103" t="s">
        <v>374</v>
      </c>
    </row>
    <row r="5" spans="1:25" s="6" customFormat="1" ht="10.8" hidden="1" thickBot="1" x14ac:dyDescent="0.25">
      <c r="A5" s="235" t="str">
        <f>IF(ROW()&lt;=B$3,INDEX(FP!F:F,B$2+ROW()-1)&amp;" - "&amp;INDEX(FP!C:C,B$2+ROW()-1),"")</f>
        <v>d - Maťašeje Benjamín</v>
      </c>
      <c r="B5" s="235"/>
      <c r="C5" s="240">
        <f>IF(ROW()&lt;=B$3,INDEX(FP!E:E,B$2+ROW()-1),"")</f>
        <v>0</v>
      </c>
      <c r="D5" s="234" t="str">
        <f>IF(ROW()&lt;=B$3,INDEX(FP!F:F,B$2+ROW()-1),"")</f>
        <v>d</v>
      </c>
      <c r="E5" s="234"/>
      <c r="F5" s="234" t="str">
        <f>IF(ROW()&lt;=B$3,INDEX(FP!G:G,B$2+ROW()-1),"")</f>
        <v>026 03</v>
      </c>
      <c r="G5" s="234"/>
      <c r="H5" s="235" t="str">
        <f>IF(ROW()&lt;=B$3,INDEX(FP!C:C,B$2+ROW()-1),"")</f>
        <v>Maťašeje Benjamín</v>
      </c>
      <c r="I5" s="236">
        <f t="shared" si="0"/>
        <v>15000.000000000002</v>
      </c>
      <c r="J5" s="236">
        <f t="shared" si="1"/>
        <v>0</v>
      </c>
      <c r="K5" s="110" t="str">
        <f t="shared" si="2"/>
        <v>d - Maťašeje Benjamín</v>
      </c>
      <c r="L5" s="101">
        <v>99</v>
      </c>
      <c r="M5" s="104" t="str">
        <f>$A4</f>
        <v>d - Fízeľová Ema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Scheffel Oliver</v>
      </c>
      <c r="B6" s="235"/>
      <c r="C6" s="240">
        <f>IF(ROW()&lt;=B$3,INDEX(FP!E:E,B$2+ROW()-1),"")</f>
        <v>0</v>
      </c>
      <c r="D6" s="234" t="str">
        <f>IF(ROW()&lt;=B$3,INDEX(FP!F:F,B$2+ROW()-1),"")</f>
        <v>d</v>
      </c>
      <c r="E6" s="234"/>
      <c r="F6" s="234" t="str">
        <f>IF(ROW()&lt;=B$3,INDEX(FP!G:G,B$2+ROW()-1),"")</f>
        <v>026 03</v>
      </c>
      <c r="G6" s="234"/>
      <c r="H6" s="235" t="str">
        <f>IF(ROW()&lt;=B$3,INDEX(FP!C:C,B$2+ROW()-1),"")</f>
        <v>Scheffel Oliver</v>
      </c>
      <c r="I6" s="236">
        <f t="shared" si="0"/>
        <v>10000</v>
      </c>
      <c r="J6" s="236">
        <f t="shared" si="1"/>
        <v>0</v>
      </c>
      <c r="K6" s="110" t="str">
        <f t="shared" si="2"/>
        <v>d - Scheffel Oliver</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Tománková Patrícia</v>
      </c>
      <c r="B7" s="235"/>
      <c r="C7" s="240">
        <f>IF(ROW()&lt;=B$3,INDEX(FP!E:E,B$2+ROW()-1),"")</f>
        <v>0</v>
      </c>
      <c r="D7" s="234" t="str">
        <f>IF(ROW()&lt;=B$3,INDEX(FP!F:F,B$2+ROW()-1),"")</f>
        <v>d</v>
      </c>
      <c r="E7" s="234"/>
      <c r="F7" s="234" t="str">
        <f>IF(ROW()&lt;=B$3,INDEX(FP!G:G,B$2+ROW()-1),"")</f>
        <v>026 03</v>
      </c>
      <c r="G7" s="234"/>
      <c r="H7" s="235" t="str">
        <f>IF(ROW()&lt;=B$3,INDEX(FP!C:C,B$2+ROW()-1),"")</f>
        <v>Tománková Patrícia</v>
      </c>
      <c r="I7" s="236">
        <f t="shared" ref="I7:I70" si="3">IF(ROW()&lt;=B$3,SUMIF(A$107:A$10042,A7,I$107:I$10042),"")</f>
        <v>19999.999999999996</v>
      </c>
      <c r="J7" s="236">
        <f t="shared" si="1"/>
        <v>0</v>
      </c>
      <c r="K7" s="110" t="str">
        <f t="shared" si="2"/>
        <v>d - Tománková Patrícia</v>
      </c>
      <c r="L7" s="101">
        <v>99</v>
      </c>
      <c r="M7" s="99" t="str">
        <f>$A6</f>
        <v>d - Scheffel Oliver</v>
      </c>
      <c r="N7" s="100">
        <v>99</v>
      </c>
      <c r="S7" s="88"/>
      <c r="T7" s="88"/>
      <c r="U7" s="88"/>
      <c r="V7" s="88"/>
      <c r="W7" s="88"/>
      <c r="X7" s="88"/>
      <c r="Y7" s="88"/>
    </row>
    <row r="8" spans="1:25" s="6" customFormat="1" ht="10.8" hidden="1" thickBot="1" x14ac:dyDescent="0.25">
      <c r="A8" s="235" t="str">
        <f>IF(ROW()&lt;=B$3,INDEX(FP!F:F,B$2+ROW()-1)&amp;" - "&amp;INDEX(FP!C:C,B$2+ROW()-1),"")</f>
        <v>f - plnenie úloh verejného záujmu v športe</v>
      </c>
      <c r="B8" s="235"/>
      <c r="C8" s="240">
        <f>IF(ROW()&lt;=B$3,INDEX(FP!E:E,B$2+ROW()-1),"")</f>
        <v>0</v>
      </c>
      <c r="D8" s="234" t="str">
        <f>IF(ROW()&lt;=B$3,INDEX(FP!F:F,B$2+ROW()-1),"")</f>
        <v>f</v>
      </c>
      <c r="E8" s="234"/>
      <c r="F8" s="234" t="str">
        <f>IF(ROW()&lt;=B$3,INDEX(FP!G:G,B$2+ROW()-1),"")</f>
        <v>026 03</v>
      </c>
      <c r="G8" s="234"/>
      <c r="H8" s="235" t="str">
        <f>IF(ROW()&lt;=B$3,INDEX(FP!C:C,B$2+ROW()-1),"")</f>
        <v>plnenie úloh verejného záujmu v športe</v>
      </c>
      <c r="I8" s="236">
        <f t="shared" si="3"/>
        <v>50000</v>
      </c>
      <c r="J8" s="236">
        <f t="shared" si="1"/>
        <v>0</v>
      </c>
      <c r="K8" s="110" t="str">
        <f t="shared" si="2"/>
        <v>f - plnenie úloh verejného záujmu v športe</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f - plnenie úloh verejného záujmu v športe</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2" t="s">
        <v>329</v>
      </c>
      <c r="B100" s="372"/>
      <c r="C100" s="372"/>
      <c r="D100" s="372"/>
      <c r="E100" s="372"/>
      <c r="F100" s="372"/>
      <c r="G100" s="372"/>
      <c r="H100" s="372"/>
      <c r="I100" s="374" t="s">
        <v>2991</v>
      </c>
      <c r="J100" s="374"/>
      <c r="K100" s="89"/>
    </row>
    <row r="101" spans="1:25" ht="15.6" x14ac:dyDescent="0.3">
      <c r="A101" s="372"/>
      <c r="B101" s="372"/>
      <c r="C101" s="372"/>
      <c r="D101" s="372"/>
      <c r="E101" s="372"/>
      <c r="F101" s="372"/>
      <c r="G101" s="372"/>
      <c r="H101" s="372"/>
      <c r="I101" s="373">
        <v>45961</v>
      </c>
      <c r="J101" s="373"/>
    </row>
    <row r="102" spans="1:25" ht="13.8" x14ac:dyDescent="0.25">
      <c r="A102" s="249" t="s">
        <v>398</v>
      </c>
      <c r="B102" s="250">
        <v>163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2996</v>
      </c>
      <c r="B107" s="14" t="s">
        <v>2997</v>
      </c>
      <c r="C107" s="14">
        <v>2025036</v>
      </c>
      <c r="D107" s="16" t="s">
        <v>2998</v>
      </c>
      <c r="E107" s="16"/>
      <c r="F107" s="14" t="s">
        <v>2999</v>
      </c>
      <c r="G107" s="14">
        <v>31692907</v>
      </c>
      <c r="H107" s="14" t="s">
        <v>3000</v>
      </c>
      <c r="I107" s="15">
        <v>682</v>
      </c>
      <c r="J107" s="77">
        <v>3</v>
      </c>
      <c r="K107" s="92"/>
    </row>
    <row r="108" spans="1:25" ht="30.6" x14ac:dyDescent="0.25">
      <c r="A108" s="14" t="s">
        <v>2996</v>
      </c>
      <c r="B108" s="14" t="s">
        <v>3001</v>
      </c>
      <c r="C108" s="14">
        <v>2025038</v>
      </c>
      <c r="D108" s="16" t="s">
        <v>2998</v>
      </c>
      <c r="E108" s="16"/>
      <c r="F108" s="14" t="s">
        <v>3002</v>
      </c>
      <c r="G108" s="14">
        <v>31692907</v>
      </c>
      <c r="H108" s="14" t="s">
        <v>3000</v>
      </c>
      <c r="I108" s="15">
        <v>676</v>
      </c>
      <c r="J108" s="77">
        <v>3</v>
      </c>
      <c r="K108" s="92"/>
    </row>
    <row r="109" spans="1:25" ht="30.6" x14ac:dyDescent="0.25">
      <c r="A109" s="14" t="s">
        <v>2996</v>
      </c>
      <c r="B109" s="14" t="s">
        <v>3003</v>
      </c>
      <c r="C109" s="14">
        <v>2025068</v>
      </c>
      <c r="D109" s="16" t="s">
        <v>3004</v>
      </c>
      <c r="E109" s="16"/>
      <c r="F109" s="14" t="s">
        <v>3005</v>
      </c>
      <c r="G109" s="14">
        <v>31692907</v>
      </c>
      <c r="H109" s="14" t="s">
        <v>3000</v>
      </c>
      <c r="I109" s="15">
        <v>936</v>
      </c>
      <c r="J109" s="77">
        <v>3</v>
      </c>
      <c r="K109" s="92"/>
    </row>
    <row r="110" spans="1:25" ht="30.6" x14ac:dyDescent="0.25">
      <c r="A110" s="14" t="s">
        <v>2996</v>
      </c>
      <c r="B110" s="14" t="s">
        <v>3006</v>
      </c>
      <c r="C110" s="14">
        <v>2025073</v>
      </c>
      <c r="D110" s="16" t="s">
        <v>3007</v>
      </c>
      <c r="E110" s="16"/>
      <c r="F110" s="14" t="s">
        <v>3008</v>
      </c>
      <c r="G110" s="14">
        <v>31692907</v>
      </c>
      <c r="H110" s="14" t="s">
        <v>3000</v>
      </c>
      <c r="I110" s="15">
        <v>966</v>
      </c>
      <c r="J110" s="77">
        <v>3</v>
      </c>
      <c r="K110" s="92"/>
    </row>
    <row r="111" spans="1:25" ht="30.6" x14ac:dyDescent="0.25">
      <c r="A111" s="14" t="s">
        <v>2996</v>
      </c>
      <c r="B111" s="14" t="s">
        <v>3009</v>
      </c>
      <c r="C111" s="14">
        <v>2025078</v>
      </c>
      <c r="D111" s="16" t="s">
        <v>3010</v>
      </c>
      <c r="E111" s="16"/>
      <c r="F111" s="14" t="s">
        <v>3011</v>
      </c>
      <c r="G111" s="14">
        <v>31692907</v>
      </c>
      <c r="H111" s="14" t="s">
        <v>3000</v>
      </c>
      <c r="I111" s="15">
        <v>876</v>
      </c>
      <c r="J111" s="77">
        <v>3</v>
      </c>
      <c r="K111" s="92"/>
    </row>
    <row r="112" spans="1:25" ht="30.6" x14ac:dyDescent="0.25">
      <c r="A112" s="14" t="s">
        <v>2996</v>
      </c>
      <c r="B112" s="14" t="s">
        <v>3012</v>
      </c>
      <c r="C112" s="14">
        <v>2025096</v>
      </c>
      <c r="D112" s="16" t="s">
        <v>3013</v>
      </c>
      <c r="E112" s="16"/>
      <c r="F112" s="14" t="s">
        <v>3014</v>
      </c>
      <c r="G112" s="14">
        <v>31692907</v>
      </c>
      <c r="H112" s="14" t="s">
        <v>3000</v>
      </c>
      <c r="I112" s="15">
        <v>746</v>
      </c>
      <c r="J112" s="77">
        <v>3</v>
      </c>
      <c r="K112" s="92"/>
    </row>
    <row r="113" spans="1:11" ht="30.6" x14ac:dyDescent="0.25">
      <c r="A113" s="14" t="s">
        <v>2996</v>
      </c>
      <c r="B113" s="14" t="s">
        <v>3015</v>
      </c>
      <c r="C113" s="14">
        <v>9999255321</v>
      </c>
      <c r="D113" s="16" t="s">
        <v>3016</v>
      </c>
      <c r="E113" s="16"/>
      <c r="F113" s="14" t="s">
        <v>3017</v>
      </c>
      <c r="G113" s="14">
        <v>47257091</v>
      </c>
      <c r="H113" s="14" t="s">
        <v>3018</v>
      </c>
      <c r="I113" s="15">
        <v>98.9</v>
      </c>
      <c r="J113" s="77">
        <v>3</v>
      </c>
      <c r="K113" s="92"/>
    </row>
    <row r="114" spans="1:11" ht="81.599999999999994" x14ac:dyDescent="0.25">
      <c r="A114" s="14" t="s">
        <v>2996</v>
      </c>
      <c r="B114" s="14"/>
      <c r="C114" s="14"/>
      <c r="D114" s="16"/>
      <c r="E114" s="16"/>
      <c r="F114" s="14" t="s">
        <v>3019</v>
      </c>
      <c r="G114" s="14"/>
      <c r="H114" s="14"/>
      <c r="I114" s="15"/>
      <c r="J114" s="77">
        <v>3</v>
      </c>
      <c r="K114" s="92"/>
    </row>
    <row r="115" spans="1:11" ht="30.6" x14ac:dyDescent="0.25">
      <c r="A115" s="14" t="s">
        <v>2996</v>
      </c>
      <c r="B115" s="14" t="s">
        <v>3020</v>
      </c>
      <c r="C115" s="14"/>
      <c r="D115" s="16" t="s">
        <v>3021</v>
      </c>
      <c r="E115" s="16"/>
      <c r="F115" s="14" t="s">
        <v>3022</v>
      </c>
      <c r="G115" s="14"/>
      <c r="H115" s="14" t="s">
        <v>3023</v>
      </c>
      <c r="I115" s="15">
        <v>14.8</v>
      </c>
      <c r="J115" s="77">
        <v>3</v>
      </c>
      <c r="K115" s="92"/>
    </row>
    <row r="116" spans="1:11" ht="81.599999999999994" x14ac:dyDescent="0.25">
      <c r="A116" s="14" t="s">
        <v>2996</v>
      </c>
      <c r="B116" s="14"/>
      <c r="C116" s="14"/>
      <c r="D116" s="16"/>
      <c r="E116" s="16"/>
      <c r="F116" s="14" t="s">
        <v>3024</v>
      </c>
      <c r="G116" s="14"/>
      <c r="H116" s="14"/>
      <c r="I116" s="15"/>
      <c r="J116" s="77">
        <v>3</v>
      </c>
      <c r="K116" s="92"/>
    </row>
    <row r="117" spans="1:11" ht="40.799999999999997" x14ac:dyDescent="0.25">
      <c r="A117" s="14" t="s">
        <v>2996</v>
      </c>
      <c r="B117" s="14" t="s">
        <v>3025</v>
      </c>
      <c r="C117" s="14">
        <v>1033512164</v>
      </c>
      <c r="D117" s="16" t="s">
        <v>3026</v>
      </c>
      <c r="E117" s="16" t="s">
        <v>3021</v>
      </c>
      <c r="F117" s="14" t="s">
        <v>3027</v>
      </c>
      <c r="G117" s="14">
        <v>70856508</v>
      </c>
      <c r="H117" s="14" t="s">
        <v>3028</v>
      </c>
      <c r="I117" s="15">
        <v>12.08</v>
      </c>
      <c r="J117" s="77">
        <v>3</v>
      </c>
      <c r="K117" s="92"/>
    </row>
    <row r="118" spans="1:11" ht="30.6" x14ac:dyDescent="0.25">
      <c r="A118" s="14" t="s">
        <v>2996</v>
      </c>
      <c r="B118" s="14" t="s">
        <v>3025</v>
      </c>
      <c r="C118" s="14"/>
      <c r="D118" s="16" t="s">
        <v>3021</v>
      </c>
      <c r="E118" s="16"/>
      <c r="F118" s="14" t="s">
        <v>3029</v>
      </c>
      <c r="G118" s="14"/>
      <c r="H118" s="14" t="s">
        <v>3023</v>
      </c>
      <c r="I118" s="15">
        <v>65.599999999999994</v>
      </c>
      <c r="J118" s="77">
        <v>3</v>
      </c>
      <c r="K118" s="92"/>
    </row>
    <row r="119" spans="1:11" ht="81.599999999999994" x14ac:dyDescent="0.25">
      <c r="A119" s="14" t="s">
        <v>2996</v>
      </c>
      <c r="B119" s="14"/>
      <c r="C119" s="14"/>
      <c r="D119" s="16"/>
      <c r="E119" s="16"/>
      <c r="F119" s="14" t="s">
        <v>3019</v>
      </c>
      <c r="G119" s="14"/>
      <c r="H119" s="14"/>
      <c r="I119" s="15"/>
      <c r="J119" s="77">
        <v>3</v>
      </c>
      <c r="K119" s="92"/>
    </row>
    <row r="120" spans="1:11" ht="30.6" x14ac:dyDescent="0.25">
      <c r="A120" s="14" t="s">
        <v>2996</v>
      </c>
      <c r="B120" s="14" t="s">
        <v>3020</v>
      </c>
      <c r="C120" s="14"/>
      <c r="D120" s="16" t="s">
        <v>3021</v>
      </c>
      <c r="E120" s="16"/>
      <c r="F120" s="14" t="s">
        <v>3030</v>
      </c>
      <c r="G120" s="14"/>
      <c r="H120" s="14" t="s">
        <v>3023</v>
      </c>
      <c r="I120" s="15">
        <v>93</v>
      </c>
      <c r="J120" s="77">
        <v>3</v>
      </c>
      <c r="K120" s="92"/>
    </row>
    <row r="121" spans="1:11" ht="91.8" x14ac:dyDescent="0.25">
      <c r="A121" s="14" t="s">
        <v>2996</v>
      </c>
      <c r="B121" s="14"/>
      <c r="C121" s="14"/>
      <c r="D121" s="16"/>
      <c r="E121" s="16"/>
      <c r="F121" s="14" t="s">
        <v>3031</v>
      </c>
      <c r="G121" s="14"/>
      <c r="H121" s="14"/>
      <c r="I121" s="15"/>
      <c r="J121" s="77">
        <v>3</v>
      </c>
      <c r="K121" s="92"/>
    </row>
    <row r="122" spans="1:11" ht="30.6" x14ac:dyDescent="0.25">
      <c r="A122" s="14" t="s">
        <v>2996</v>
      </c>
      <c r="B122" s="14" t="s">
        <v>3032</v>
      </c>
      <c r="C122" s="14" t="s">
        <v>3033</v>
      </c>
      <c r="D122" s="16" t="s">
        <v>3034</v>
      </c>
      <c r="E122" s="16"/>
      <c r="F122" s="14" t="s">
        <v>3035</v>
      </c>
      <c r="G122" s="14">
        <v>36284696</v>
      </c>
      <c r="H122" s="14" t="s">
        <v>3036</v>
      </c>
      <c r="I122" s="15">
        <v>399</v>
      </c>
      <c r="J122" s="77">
        <v>3</v>
      </c>
      <c r="K122" s="92"/>
    </row>
    <row r="123" spans="1:11" ht="30.6" x14ac:dyDescent="0.25">
      <c r="A123" s="14" t="s">
        <v>2996</v>
      </c>
      <c r="B123" s="14" t="s">
        <v>3032</v>
      </c>
      <c r="C123" s="14" t="s">
        <v>3037</v>
      </c>
      <c r="D123" s="16" t="s">
        <v>3038</v>
      </c>
      <c r="E123" s="16"/>
      <c r="F123" s="14" t="s">
        <v>3039</v>
      </c>
      <c r="G123" s="14" t="s">
        <v>3040</v>
      </c>
      <c r="H123" s="14" t="s">
        <v>3041</v>
      </c>
      <c r="I123" s="15">
        <v>550</v>
      </c>
      <c r="J123" s="77">
        <v>3</v>
      </c>
      <c r="K123" s="92"/>
    </row>
    <row r="124" spans="1:11" ht="40.799999999999997" x14ac:dyDescent="0.25">
      <c r="A124" s="14" t="s">
        <v>2996</v>
      </c>
      <c r="B124" s="14" t="s">
        <v>3032</v>
      </c>
      <c r="C124" s="14">
        <v>251210681355</v>
      </c>
      <c r="D124" s="16" t="s">
        <v>3042</v>
      </c>
      <c r="E124" s="16" t="s">
        <v>3043</v>
      </c>
      <c r="F124" s="14" t="s">
        <v>3044</v>
      </c>
      <c r="G124" s="14">
        <v>44667345</v>
      </c>
      <c r="H124" s="14" t="s">
        <v>3045</v>
      </c>
      <c r="I124" s="15">
        <v>10.9</v>
      </c>
      <c r="J124" s="77">
        <v>3</v>
      </c>
      <c r="K124" s="92"/>
    </row>
    <row r="125" spans="1:11" ht="40.799999999999997" x14ac:dyDescent="0.25">
      <c r="A125" s="14" t="s">
        <v>2996</v>
      </c>
      <c r="B125" s="14" t="s">
        <v>3032</v>
      </c>
      <c r="C125" s="14" t="s">
        <v>3046</v>
      </c>
      <c r="D125" s="16" t="s">
        <v>3047</v>
      </c>
      <c r="E125" s="16" t="s">
        <v>3043</v>
      </c>
      <c r="F125" s="14" t="s">
        <v>3048</v>
      </c>
      <c r="G125" s="14">
        <v>52714039</v>
      </c>
      <c r="H125" s="14" t="s">
        <v>3049</v>
      </c>
      <c r="I125" s="15">
        <v>18.5</v>
      </c>
      <c r="J125" s="77">
        <v>3</v>
      </c>
      <c r="K125" s="92"/>
    </row>
    <row r="126" spans="1:11" ht="91.8" x14ac:dyDescent="0.25">
      <c r="A126" s="14" t="s">
        <v>2996</v>
      </c>
      <c r="B126" s="14"/>
      <c r="C126" s="14"/>
      <c r="D126" s="16"/>
      <c r="E126" s="16"/>
      <c r="F126" s="14" t="s">
        <v>3050</v>
      </c>
      <c r="G126" s="14"/>
      <c r="H126" s="14"/>
      <c r="I126" s="15"/>
      <c r="J126" s="77">
        <v>3</v>
      </c>
      <c r="K126" s="92"/>
    </row>
    <row r="127" spans="1:11" ht="20.399999999999999" x14ac:dyDescent="0.25">
      <c r="A127" s="14" t="s">
        <v>2996</v>
      </c>
      <c r="B127" s="14" t="s">
        <v>3051</v>
      </c>
      <c r="C127" s="14" t="s">
        <v>3052</v>
      </c>
      <c r="D127" s="16" t="s">
        <v>2998</v>
      </c>
      <c r="E127" s="16"/>
      <c r="F127" s="14" t="s">
        <v>3053</v>
      </c>
      <c r="G127" s="14"/>
      <c r="H127" s="14" t="s">
        <v>3054</v>
      </c>
      <c r="I127" s="15">
        <v>401.32</v>
      </c>
      <c r="J127" s="77">
        <v>3</v>
      </c>
      <c r="K127" s="92"/>
    </row>
    <row r="128" spans="1:11" ht="20.399999999999999" x14ac:dyDescent="0.25">
      <c r="A128" s="14" t="s">
        <v>2996</v>
      </c>
      <c r="B128" s="14" t="s">
        <v>3051</v>
      </c>
      <c r="C128" s="14"/>
      <c r="D128" s="16" t="s">
        <v>2998</v>
      </c>
      <c r="E128" s="16"/>
      <c r="F128" s="14" t="s">
        <v>3055</v>
      </c>
      <c r="G128" s="14"/>
      <c r="H128" s="14" t="s">
        <v>3054</v>
      </c>
      <c r="I128" s="15">
        <v>222</v>
      </c>
      <c r="J128" s="77">
        <v>3</v>
      </c>
      <c r="K128" s="92"/>
    </row>
    <row r="129" spans="1:11" ht="20.399999999999999" x14ac:dyDescent="0.25">
      <c r="A129" s="14" t="s">
        <v>2996</v>
      </c>
      <c r="B129" s="14" t="s">
        <v>3051</v>
      </c>
      <c r="C129" s="14"/>
      <c r="D129" s="16" t="s">
        <v>2998</v>
      </c>
      <c r="E129" s="16"/>
      <c r="F129" s="14" t="s">
        <v>3056</v>
      </c>
      <c r="G129" s="14"/>
      <c r="H129" s="14" t="s">
        <v>3054</v>
      </c>
      <c r="I129" s="15">
        <v>86.62</v>
      </c>
      <c r="J129" s="77">
        <v>3</v>
      </c>
      <c r="K129" s="92"/>
    </row>
    <row r="130" spans="1:11" ht="40.799999999999997" x14ac:dyDescent="0.25">
      <c r="A130" s="14" t="s">
        <v>2996</v>
      </c>
      <c r="B130" s="14" t="s">
        <v>3051</v>
      </c>
      <c r="C130" s="14" t="s">
        <v>3057</v>
      </c>
      <c r="D130" s="16" t="s">
        <v>3058</v>
      </c>
      <c r="E130" s="16"/>
      <c r="F130" s="14" t="s">
        <v>3059</v>
      </c>
      <c r="G130" s="14">
        <v>22670271</v>
      </c>
      <c r="H130" s="14" t="s">
        <v>3060</v>
      </c>
      <c r="I130" s="15">
        <v>474</v>
      </c>
      <c r="J130" s="77">
        <v>3</v>
      </c>
      <c r="K130" s="92"/>
    </row>
    <row r="131" spans="1:11" ht="81.599999999999994" x14ac:dyDescent="0.25">
      <c r="A131" s="14" t="s">
        <v>2996</v>
      </c>
      <c r="B131" s="14"/>
      <c r="C131" s="14"/>
      <c r="D131" s="16"/>
      <c r="E131" s="16"/>
      <c r="F131" s="14" t="s">
        <v>3061</v>
      </c>
      <c r="G131" s="14"/>
      <c r="H131" s="14"/>
      <c r="I131" s="15"/>
      <c r="J131" s="77">
        <v>3</v>
      </c>
      <c r="K131" s="92"/>
    </row>
    <row r="132" spans="1:11" ht="30.6" x14ac:dyDescent="0.25">
      <c r="A132" s="14" t="s">
        <v>2996</v>
      </c>
      <c r="B132" s="14" t="s">
        <v>3062</v>
      </c>
      <c r="C132" s="14" t="s">
        <v>3063</v>
      </c>
      <c r="D132" s="16" t="s">
        <v>3064</v>
      </c>
      <c r="E132" s="16"/>
      <c r="F132" s="14" t="s">
        <v>3065</v>
      </c>
      <c r="G132" s="14">
        <v>5156084</v>
      </c>
      <c r="H132" s="14" t="s">
        <v>3066</v>
      </c>
      <c r="I132" s="15">
        <v>435</v>
      </c>
      <c r="J132" s="77">
        <v>3</v>
      </c>
      <c r="K132" s="92"/>
    </row>
    <row r="133" spans="1:11" ht="30.6" x14ac:dyDescent="0.25">
      <c r="A133" s="14" t="s">
        <v>2996</v>
      </c>
      <c r="B133" s="14" t="s">
        <v>3062</v>
      </c>
      <c r="C133" s="14" t="s">
        <v>3067</v>
      </c>
      <c r="D133" s="16" t="s">
        <v>3064</v>
      </c>
      <c r="E133" s="16"/>
      <c r="F133" s="14" t="s">
        <v>3068</v>
      </c>
      <c r="G133" s="14">
        <v>36284696</v>
      </c>
      <c r="H133" s="14" t="s">
        <v>3036</v>
      </c>
      <c r="I133" s="15">
        <v>384</v>
      </c>
      <c r="J133" s="77">
        <v>3</v>
      </c>
      <c r="K133" s="92"/>
    </row>
    <row r="134" spans="1:11" ht="30.6" x14ac:dyDescent="0.25">
      <c r="A134" s="14" t="s">
        <v>2996</v>
      </c>
      <c r="B134" s="14" t="s">
        <v>3062</v>
      </c>
      <c r="C134" s="14" t="s">
        <v>3069</v>
      </c>
      <c r="D134" s="16" t="s">
        <v>2998</v>
      </c>
      <c r="E134" s="16"/>
      <c r="F134" s="14" t="s">
        <v>3070</v>
      </c>
      <c r="G134" s="14">
        <v>5156084</v>
      </c>
      <c r="H134" s="14" t="s">
        <v>3066</v>
      </c>
      <c r="I134" s="15">
        <v>105</v>
      </c>
      <c r="J134" s="77">
        <v>3</v>
      </c>
      <c r="K134" s="92"/>
    </row>
    <row r="135" spans="1:11" ht="20.399999999999999" x14ac:dyDescent="0.25">
      <c r="A135" s="14" t="s">
        <v>2996</v>
      </c>
      <c r="B135" s="14" t="s">
        <v>3062</v>
      </c>
      <c r="C135" s="14"/>
      <c r="D135" s="16" t="s">
        <v>3071</v>
      </c>
      <c r="E135" s="16"/>
      <c r="F135" s="14" t="s">
        <v>3072</v>
      </c>
      <c r="G135" s="14"/>
      <c r="H135" s="14" t="s">
        <v>3054</v>
      </c>
      <c r="I135" s="15">
        <v>62.9</v>
      </c>
      <c r="J135" s="77">
        <v>3</v>
      </c>
      <c r="K135" s="92"/>
    </row>
    <row r="136" spans="1:11" ht="81.599999999999994" x14ac:dyDescent="0.25">
      <c r="A136" s="14" t="s">
        <v>2996</v>
      </c>
      <c r="B136" s="14"/>
      <c r="C136" s="14"/>
      <c r="D136" s="16"/>
      <c r="E136" s="16"/>
      <c r="F136" s="14" t="s">
        <v>3073</v>
      </c>
      <c r="G136" s="14"/>
      <c r="H136" s="14"/>
      <c r="I136" s="15"/>
      <c r="J136" s="77">
        <v>3</v>
      </c>
      <c r="K136" s="92"/>
    </row>
    <row r="137" spans="1:11" ht="30.6" x14ac:dyDescent="0.25">
      <c r="A137" s="14" t="s">
        <v>2996</v>
      </c>
      <c r="B137" s="14" t="s">
        <v>3074</v>
      </c>
      <c r="C137" s="14">
        <v>24494430</v>
      </c>
      <c r="D137" s="16" t="s">
        <v>3058</v>
      </c>
      <c r="E137" s="16"/>
      <c r="F137" s="14" t="s">
        <v>3075</v>
      </c>
      <c r="G137" s="14">
        <v>537560</v>
      </c>
      <c r="H137" s="14" t="s">
        <v>3076</v>
      </c>
      <c r="I137" s="15">
        <v>555</v>
      </c>
      <c r="J137" s="77">
        <v>3</v>
      </c>
      <c r="K137" s="92"/>
    </row>
    <row r="138" spans="1:11" ht="20.399999999999999" x14ac:dyDescent="0.25">
      <c r="A138" s="14" t="s">
        <v>2996</v>
      </c>
      <c r="B138" s="14" t="s">
        <v>3074</v>
      </c>
      <c r="C138" s="14"/>
      <c r="D138" s="16" t="s">
        <v>3077</v>
      </c>
      <c r="E138" s="16"/>
      <c r="F138" s="14" t="s">
        <v>3078</v>
      </c>
      <c r="G138" s="14"/>
      <c r="H138" s="14" t="s">
        <v>3054</v>
      </c>
      <c r="I138" s="15">
        <v>28.35</v>
      </c>
      <c r="J138" s="77">
        <v>3</v>
      </c>
      <c r="K138" s="92"/>
    </row>
    <row r="139" spans="1:11" ht="81.599999999999994" x14ac:dyDescent="0.25">
      <c r="A139" s="14" t="s">
        <v>2996</v>
      </c>
      <c r="B139" s="14"/>
      <c r="C139" s="14"/>
      <c r="D139" s="16"/>
      <c r="E139" s="16"/>
      <c r="F139" s="14" t="s">
        <v>3079</v>
      </c>
      <c r="G139" s="14"/>
      <c r="H139" s="14"/>
      <c r="I139" s="15"/>
      <c r="J139" s="77">
        <v>3</v>
      </c>
      <c r="K139" s="92"/>
    </row>
    <row r="140" spans="1:11" ht="40.799999999999997" x14ac:dyDescent="0.25">
      <c r="A140" s="14" t="s">
        <v>2996</v>
      </c>
      <c r="B140" s="14" t="s">
        <v>3080</v>
      </c>
      <c r="C140" s="14">
        <v>289</v>
      </c>
      <c r="D140" s="16" t="s">
        <v>2998</v>
      </c>
      <c r="E140" s="16" t="s">
        <v>3077</v>
      </c>
      <c r="F140" s="14" t="s">
        <v>3081</v>
      </c>
      <c r="G140" s="14">
        <v>46640134</v>
      </c>
      <c r="H140" s="14" t="s">
        <v>3082</v>
      </c>
      <c r="I140" s="15">
        <v>40</v>
      </c>
      <c r="J140" s="77">
        <v>3</v>
      </c>
      <c r="K140" s="92"/>
    </row>
    <row r="141" spans="1:11" ht="40.799999999999997" x14ac:dyDescent="0.25">
      <c r="A141" s="14" t="s">
        <v>2996</v>
      </c>
      <c r="B141" s="14" t="s">
        <v>3080</v>
      </c>
      <c r="C141" s="14">
        <v>5020254471</v>
      </c>
      <c r="D141" s="16" t="s">
        <v>3083</v>
      </c>
      <c r="E141" s="16"/>
      <c r="F141" s="14" t="s">
        <v>3084</v>
      </c>
      <c r="G141" s="14">
        <v>46640134</v>
      </c>
      <c r="H141" s="14" t="s">
        <v>3082</v>
      </c>
      <c r="I141" s="15">
        <v>338</v>
      </c>
      <c r="J141" s="77">
        <v>3</v>
      </c>
      <c r="K141" s="92"/>
    </row>
    <row r="142" spans="1:11" ht="71.400000000000006" x14ac:dyDescent="0.25">
      <c r="A142" s="14" t="s">
        <v>2996</v>
      </c>
      <c r="B142" s="14" t="s">
        <v>3080</v>
      </c>
      <c r="C142" s="14"/>
      <c r="D142" s="16" t="s">
        <v>3077</v>
      </c>
      <c r="E142" s="16"/>
      <c r="F142" s="14" t="s">
        <v>3085</v>
      </c>
      <c r="G142" s="14"/>
      <c r="H142" s="14" t="s">
        <v>3054</v>
      </c>
      <c r="I142" s="15">
        <v>63</v>
      </c>
      <c r="J142" s="77">
        <v>3</v>
      </c>
      <c r="K142" s="92"/>
    </row>
    <row r="143" spans="1:11" ht="71.400000000000006" x14ac:dyDescent="0.25">
      <c r="A143" s="14" t="s">
        <v>2996</v>
      </c>
      <c r="B143" s="14" t="s">
        <v>3080</v>
      </c>
      <c r="C143" s="14"/>
      <c r="D143" s="16" t="s">
        <v>3077</v>
      </c>
      <c r="E143" s="16"/>
      <c r="F143" s="14" t="s">
        <v>3086</v>
      </c>
      <c r="G143" s="14"/>
      <c r="H143" s="14" t="s">
        <v>3054</v>
      </c>
      <c r="I143" s="15">
        <v>63</v>
      </c>
      <c r="J143" s="77">
        <v>3</v>
      </c>
      <c r="K143" s="92"/>
    </row>
    <row r="144" spans="1:11" ht="71.400000000000006" x14ac:dyDescent="0.25">
      <c r="A144" s="14" t="s">
        <v>2996</v>
      </c>
      <c r="B144" s="14" t="s">
        <v>3080</v>
      </c>
      <c r="C144" s="14"/>
      <c r="D144" s="16" t="s">
        <v>3077</v>
      </c>
      <c r="E144" s="16"/>
      <c r="F144" s="14" t="s">
        <v>3087</v>
      </c>
      <c r="G144" s="14"/>
      <c r="H144" s="14" t="s">
        <v>3054</v>
      </c>
      <c r="I144" s="15">
        <v>126</v>
      </c>
      <c r="J144" s="77">
        <v>3</v>
      </c>
      <c r="K144" s="92"/>
    </row>
    <row r="145" spans="1:11" ht="81.599999999999994" x14ac:dyDescent="0.25">
      <c r="A145" s="14" t="s">
        <v>2996</v>
      </c>
      <c r="B145" s="14"/>
      <c r="C145" s="14"/>
      <c r="D145" s="16"/>
      <c r="E145" s="16"/>
      <c r="F145" s="14" t="s">
        <v>3088</v>
      </c>
      <c r="G145" s="14"/>
      <c r="H145" s="14"/>
      <c r="I145" s="15"/>
      <c r="J145" s="77">
        <v>3</v>
      </c>
      <c r="K145" s="92"/>
    </row>
    <row r="146" spans="1:11" ht="30.6" x14ac:dyDescent="0.25">
      <c r="A146" s="14" t="s">
        <v>2996</v>
      </c>
      <c r="B146" s="14" t="s">
        <v>3089</v>
      </c>
      <c r="C146" s="14" t="s">
        <v>3090</v>
      </c>
      <c r="D146" s="16" t="s">
        <v>3091</v>
      </c>
      <c r="E146" s="16"/>
      <c r="F146" s="14" t="s">
        <v>3092</v>
      </c>
      <c r="G146" s="14">
        <v>36284696</v>
      </c>
      <c r="H146" s="14" t="s">
        <v>3036</v>
      </c>
      <c r="I146" s="15">
        <v>1698</v>
      </c>
      <c r="J146" s="77">
        <v>3</v>
      </c>
      <c r="K146" s="92"/>
    </row>
    <row r="147" spans="1:11" ht="30.6" x14ac:dyDescent="0.25">
      <c r="A147" s="14" t="s">
        <v>2996</v>
      </c>
      <c r="B147" s="14" t="s">
        <v>3089</v>
      </c>
      <c r="C147" s="14" t="s">
        <v>3093</v>
      </c>
      <c r="D147" s="16" t="s">
        <v>3094</v>
      </c>
      <c r="E147" s="16"/>
      <c r="F147" s="14" t="s">
        <v>3095</v>
      </c>
      <c r="G147" s="14"/>
      <c r="H147" s="14" t="s">
        <v>3096</v>
      </c>
      <c r="I147" s="15">
        <v>2651.52</v>
      </c>
      <c r="J147" s="77">
        <v>3</v>
      </c>
      <c r="K147" s="92"/>
    </row>
    <row r="148" spans="1:11" ht="81.599999999999994" x14ac:dyDescent="0.25">
      <c r="A148" s="14" t="s">
        <v>2996</v>
      </c>
      <c r="B148" s="14"/>
      <c r="C148" s="14"/>
      <c r="D148" s="16"/>
      <c r="E148" s="16"/>
      <c r="F148" s="14" t="s">
        <v>3097</v>
      </c>
      <c r="G148" s="14"/>
      <c r="H148" s="14"/>
      <c r="I148" s="15"/>
      <c r="J148" s="77">
        <v>3</v>
      </c>
      <c r="K148" s="92"/>
    </row>
    <row r="149" spans="1:11" ht="30.6" x14ac:dyDescent="0.25">
      <c r="A149" s="14" t="s">
        <v>2996</v>
      </c>
      <c r="B149" s="14" t="s">
        <v>3098</v>
      </c>
      <c r="C149" s="14"/>
      <c r="D149" s="16" t="s">
        <v>3021</v>
      </c>
      <c r="E149" s="16"/>
      <c r="F149" s="14" t="s">
        <v>3099</v>
      </c>
      <c r="G149" s="14"/>
      <c r="H149" s="14" t="s">
        <v>3054</v>
      </c>
      <c r="I149" s="15">
        <v>118.2</v>
      </c>
      <c r="J149" s="77">
        <v>3</v>
      </c>
      <c r="K149" s="92"/>
    </row>
    <row r="150" spans="1:11" ht="81.599999999999994" x14ac:dyDescent="0.25">
      <c r="A150" s="14" t="s">
        <v>2996</v>
      </c>
      <c r="B150" s="14"/>
      <c r="C150" s="14"/>
      <c r="D150" s="16"/>
      <c r="E150" s="16"/>
      <c r="F150" s="14" t="s">
        <v>3100</v>
      </c>
      <c r="G150" s="14"/>
      <c r="H150" s="14"/>
      <c r="I150" s="15"/>
      <c r="J150" s="77">
        <v>3</v>
      </c>
      <c r="K150" s="92"/>
    </row>
    <row r="151" spans="1:11" ht="40.799999999999997" x14ac:dyDescent="0.25">
      <c r="A151" s="14" t="s">
        <v>2996</v>
      </c>
      <c r="B151" s="14" t="s">
        <v>3101</v>
      </c>
      <c r="C151" s="14" t="s">
        <v>3102</v>
      </c>
      <c r="D151" s="16" t="s">
        <v>3103</v>
      </c>
      <c r="E151" s="16"/>
      <c r="F151" s="14" t="s">
        <v>3104</v>
      </c>
      <c r="G151" s="14">
        <v>60694472023</v>
      </c>
      <c r="H151" s="14" t="s">
        <v>3105</v>
      </c>
      <c r="I151" s="15">
        <v>620</v>
      </c>
      <c r="J151" s="77">
        <v>3</v>
      </c>
      <c r="K151" s="92"/>
    </row>
    <row r="152" spans="1:11" ht="40.799999999999997" x14ac:dyDescent="0.25">
      <c r="A152" s="14" t="s">
        <v>2996</v>
      </c>
      <c r="B152" s="14" t="s">
        <v>3106</v>
      </c>
      <c r="C152" s="14">
        <v>2520897</v>
      </c>
      <c r="D152" s="16" t="s">
        <v>3107</v>
      </c>
      <c r="E152" s="16" t="s">
        <v>3004</v>
      </c>
      <c r="F152" s="14" t="s">
        <v>3108</v>
      </c>
      <c r="G152" s="14">
        <v>43976788</v>
      </c>
      <c r="H152" s="14" t="s">
        <v>3109</v>
      </c>
      <c r="I152" s="15">
        <v>89.19</v>
      </c>
      <c r="J152" s="77">
        <v>3</v>
      </c>
      <c r="K152" s="92"/>
    </row>
    <row r="153" spans="1:11" ht="40.799999999999997" x14ac:dyDescent="0.25">
      <c r="A153" s="14" t="s">
        <v>2996</v>
      </c>
      <c r="B153" s="14" t="s">
        <v>3110</v>
      </c>
      <c r="C153" s="14" t="s">
        <v>3111</v>
      </c>
      <c r="D153" s="16" t="s">
        <v>3112</v>
      </c>
      <c r="E153" s="16"/>
      <c r="F153" s="14" t="s">
        <v>3113</v>
      </c>
      <c r="G153" s="14" t="s">
        <v>3114</v>
      </c>
      <c r="H153" s="14" t="s">
        <v>3115</v>
      </c>
      <c r="I153" s="15">
        <v>130.05000000000001</v>
      </c>
      <c r="J153" s="77">
        <v>3</v>
      </c>
      <c r="K153" s="92"/>
    </row>
    <row r="154" spans="1:11" ht="81.599999999999994" x14ac:dyDescent="0.25">
      <c r="A154" s="14" t="s">
        <v>2996</v>
      </c>
      <c r="B154" s="14"/>
      <c r="C154" s="14"/>
      <c r="D154" s="16"/>
      <c r="E154" s="16"/>
      <c r="F154" s="14" t="s">
        <v>3116</v>
      </c>
      <c r="G154" s="14"/>
      <c r="H154" s="14"/>
      <c r="I154" s="15"/>
      <c r="J154" s="77">
        <v>3</v>
      </c>
      <c r="K154" s="92"/>
    </row>
    <row r="155" spans="1:11" ht="30.6" x14ac:dyDescent="0.25">
      <c r="A155" s="14" t="s">
        <v>2996</v>
      </c>
      <c r="B155" s="14" t="s">
        <v>3117</v>
      </c>
      <c r="C155" s="14" t="s">
        <v>3118</v>
      </c>
      <c r="D155" s="16" t="s">
        <v>3010</v>
      </c>
      <c r="E155" s="16"/>
      <c r="F155" s="14" t="s">
        <v>3119</v>
      </c>
      <c r="G155" s="14">
        <v>73072391</v>
      </c>
      <c r="H155" s="14" t="s">
        <v>3120</v>
      </c>
      <c r="I155" s="15">
        <v>78.459999999999994</v>
      </c>
      <c r="J155" s="77">
        <v>3</v>
      </c>
      <c r="K155" s="92"/>
    </row>
    <row r="156" spans="1:11" ht="30.6" x14ac:dyDescent="0.25">
      <c r="A156" s="14" t="s">
        <v>2996</v>
      </c>
      <c r="B156" s="14" t="s">
        <v>3117</v>
      </c>
      <c r="C156" s="14" t="s">
        <v>3118</v>
      </c>
      <c r="D156" s="16" t="s">
        <v>3010</v>
      </c>
      <c r="E156" s="16"/>
      <c r="F156" s="14" t="s">
        <v>3121</v>
      </c>
      <c r="G156" s="14">
        <v>73072391</v>
      </c>
      <c r="H156" s="14" t="s">
        <v>3120</v>
      </c>
      <c r="I156" s="15">
        <v>470.42</v>
      </c>
      <c r="J156" s="77">
        <v>3</v>
      </c>
      <c r="K156" s="92"/>
    </row>
    <row r="157" spans="1:11" ht="30.6" x14ac:dyDescent="0.25">
      <c r="A157" s="14" t="s">
        <v>2996</v>
      </c>
      <c r="B157" s="14" t="s">
        <v>3117</v>
      </c>
      <c r="C157" s="14" t="s">
        <v>3118</v>
      </c>
      <c r="D157" s="16" t="s">
        <v>3010</v>
      </c>
      <c r="E157" s="16"/>
      <c r="F157" s="14" t="s">
        <v>3122</v>
      </c>
      <c r="G157" s="14">
        <v>73072391</v>
      </c>
      <c r="H157" s="14" t="s">
        <v>3120</v>
      </c>
      <c r="I157" s="15">
        <v>540</v>
      </c>
      <c r="J157" s="77">
        <v>3</v>
      </c>
      <c r="K157" s="92"/>
    </row>
    <row r="158" spans="1:11" ht="30.6" x14ac:dyDescent="0.25">
      <c r="A158" s="14" t="s">
        <v>2996</v>
      </c>
      <c r="B158" s="14" t="s">
        <v>3117</v>
      </c>
      <c r="C158" s="14" t="s">
        <v>3118</v>
      </c>
      <c r="D158" s="16" t="s">
        <v>3010</v>
      </c>
      <c r="E158" s="16"/>
      <c r="F158" s="14" t="s">
        <v>3123</v>
      </c>
      <c r="G158" s="14">
        <v>73072391</v>
      </c>
      <c r="H158" s="14" t="s">
        <v>3120</v>
      </c>
      <c r="I158" s="15">
        <v>960</v>
      </c>
      <c r="J158" s="77">
        <v>3</v>
      </c>
      <c r="K158" s="92"/>
    </row>
    <row r="159" spans="1:11" ht="40.799999999999997" x14ac:dyDescent="0.25">
      <c r="A159" s="14" t="s">
        <v>2996</v>
      </c>
      <c r="B159" s="14" t="s">
        <v>3124</v>
      </c>
      <c r="C159" s="14" t="s">
        <v>3125</v>
      </c>
      <c r="D159" s="16" t="s">
        <v>3010</v>
      </c>
      <c r="E159" s="16"/>
      <c r="F159" s="14" t="s">
        <v>3126</v>
      </c>
      <c r="G159" s="14">
        <v>6990258</v>
      </c>
      <c r="H159" s="14" t="s">
        <v>3127</v>
      </c>
      <c r="I159" s="15">
        <v>109.41</v>
      </c>
      <c r="J159" s="77">
        <v>3</v>
      </c>
      <c r="K159" s="92"/>
    </row>
    <row r="160" spans="1:11" ht="81.599999999999994" x14ac:dyDescent="0.25">
      <c r="A160" s="14" t="s">
        <v>2996</v>
      </c>
      <c r="B160" s="14"/>
      <c r="C160" s="14"/>
      <c r="D160" s="16"/>
      <c r="E160" s="16"/>
      <c r="F160" s="14" t="s">
        <v>3128</v>
      </c>
      <c r="G160" s="14"/>
      <c r="H160" s="14"/>
      <c r="I160" s="15"/>
      <c r="J160" s="77">
        <v>3</v>
      </c>
      <c r="K160" s="92"/>
    </row>
    <row r="161" spans="1:11" ht="51" x14ac:dyDescent="0.25">
      <c r="A161" s="14" t="s">
        <v>2996</v>
      </c>
      <c r="B161" s="14" t="s">
        <v>3129</v>
      </c>
      <c r="C161" s="14">
        <v>8125038577</v>
      </c>
      <c r="D161" s="16" t="s">
        <v>3130</v>
      </c>
      <c r="E161" s="16"/>
      <c r="F161" s="14" t="s">
        <v>3131</v>
      </c>
      <c r="G161" s="14">
        <v>35897821</v>
      </c>
      <c r="H161" s="14" t="s">
        <v>3132</v>
      </c>
      <c r="I161" s="15">
        <v>369.48</v>
      </c>
      <c r="J161" s="77">
        <v>3</v>
      </c>
      <c r="K161" s="92"/>
    </row>
    <row r="162" spans="1:11" ht="40.799999999999997" x14ac:dyDescent="0.25">
      <c r="A162" s="14" t="s">
        <v>2996</v>
      </c>
      <c r="B162" s="14" t="s">
        <v>3129</v>
      </c>
      <c r="C162" s="14" t="s">
        <v>3133</v>
      </c>
      <c r="D162" s="16" t="s">
        <v>3134</v>
      </c>
      <c r="E162" s="16"/>
      <c r="F162" s="14" t="s">
        <v>3135</v>
      </c>
      <c r="G162" s="14" t="s">
        <v>3136</v>
      </c>
      <c r="H162" s="14" t="s">
        <v>3137</v>
      </c>
      <c r="I162" s="15">
        <v>360</v>
      </c>
      <c r="J162" s="77">
        <v>3</v>
      </c>
      <c r="K162" s="92"/>
    </row>
    <row r="163" spans="1:11" ht="81.599999999999994" x14ac:dyDescent="0.25">
      <c r="A163" s="14" t="s">
        <v>2996</v>
      </c>
      <c r="B163" s="14"/>
      <c r="C163" s="14"/>
      <c r="D163" s="16"/>
      <c r="E163" s="16"/>
      <c r="F163" s="14" t="s">
        <v>3138</v>
      </c>
      <c r="G163" s="14"/>
      <c r="H163" s="14"/>
      <c r="I163" s="15"/>
      <c r="J163" s="77">
        <v>3</v>
      </c>
      <c r="K163" s="92"/>
    </row>
    <row r="164" spans="1:11" ht="51" x14ac:dyDescent="0.25">
      <c r="A164" s="14" t="s">
        <v>2996</v>
      </c>
      <c r="B164" s="14" t="s">
        <v>3139</v>
      </c>
      <c r="C164" s="14" t="s">
        <v>3140</v>
      </c>
      <c r="D164" s="16" t="s">
        <v>3141</v>
      </c>
      <c r="E164" s="16"/>
      <c r="F164" s="14" t="s">
        <v>3142</v>
      </c>
      <c r="G164" s="14" t="s">
        <v>3143</v>
      </c>
      <c r="H164" s="14" t="s">
        <v>3144</v>
      </c>
      <c r="I164" s="15">
        <v>122.68</v>
      </c>
      <c r="J164" s="77">
        <v>3</v>
      </c>
      <c r="K164" s="92"/>
    </row>
    <row r="165" spans="1:11" ht="40.799999999999997" x14ac:dyDescent="0.25">
      <c r="A165" s="14" t="s">
        <v>2996</v>
      </c>
      <c r="B165" s="14" t="s">
        <v>3139</v>
      </c>
      <c r="C165" s="14">
        <v>5426</v>
      </c>
      <c r="D165" s="16" t="s">
        <v>3145</v>
      </c>
      <c r="E165" s="16"/>
      <c r="F165" s="14" t="s">
        <v>3146</v>
      </c>
      <c r="G165" s="14" t="s">
        <v>3147</v>
      </c>
      <c r="H165" s="14" t="s">
        <v>3148</v>
      </c>
      <c r="I165" s="15">
        <v>59.27</v>
      </c>
      <c r="J165" s="77">
        <v>3</v>
      </c>
      <c r="K165" s="92"/>
    </row>
    <row r="166" spans="1:11" ht="30.6" x14ac:dyDescent="0.25">
      <c r="A166" s="14" t="s">
        <v>2996</v>
      </c>
      <c r="B166" s="14" t="s">
        <v>3139</v>
      </c>
      <c r="C166" s="14">
        <v>7487</v>
      </c>
      <c r="D166" s="16" t="s">
        <v>3145</v>
      </c>
      <c r="E166" s="16"/>
      <c r="F166" s="14" t="s">
        <v>3149</v>
      </c>
      <c r="G166" s="14" t="s">
        <v>3150</v>
      </c>
      <c r="H166" s="14" t="s">
        <v>3151</v>
      </c>
      <c r="I166" s="15">
        <v>5.9</v>
      </c>
      <c r="J166" s="77">
        <v>3</v>
      </c>
      <c r="K166" s="92"/>
    </row>
    <row r="167" spans="1:11" ht="20.399999999999999" x14ac:dyDescent="0.25">
      <c r="A167" s="14" t="s">
        <v>2996</v>
      </c>
      <c r="B167" s="14" t="s">
        <v>3139</v>
      </c>
      <c r="C167" s="14"/>
      <c r="D167" s="16" t="s">
        <v>3152</v>
      </c>
      <c r="E167" s="16"/>
      <c r="F167" s="14" t="s">
        <v>3153</v>
      </c>
      <c r="G167" s="14"/>
      <c r="H167" s="14" t="s">
        <v>3154</v>
      </c>
      <c r="I167" s="15">
        <v>157.5</v>
      </c>
      <c r="J167" s="77">
        <v>3</v>
      </c>
      <c r="K167" s="92"/>
    </row>
    <row r="168" spans="1:11" ht="81.599999999999994" x14ac:dyDescent="0.25">
      <c r="A168" s="14" t="s">
        <v>2996</v>
      </c>
      <c r="B168" s="14"/>
      <c r="C168" s="14"/>
      <c r="D168" s="16"/>
      <c r="E168" s="16"/>
      <c r="F168" s="14" t="s">
        <v>3155</v>
      </c>
      <c r="G168" s="14"/>
      <c r="H168" s="14"/>
      <c r="I168" s="15"/>
      <c r="J168" s="77">
        <v>3</v>
      </c>
      <c r="K168" s="92"/>
    </row>
    <row r="169" spans="1:11" ht="51" x14ac:dyDescent="0.25">
      <c r="A169" s="14" t="s">
        <v>2996</v>
      </c>
      <c r="B169" s="14" t="s">
        <v>3156</v>
      </c>
      <c r="C169" s="14">
        <v>8125054197</v>
      </c>
      <c r="D169" s="16" t="s">
        <v>3157</v>
      </c>
      <c r="E169" s="16"/>
      <c r="F169" s="14" t="s">
        <v>3158</v>
      </c>
      <c r="G169" s="14">
        <v>35897821</v>
      </c>
      <c r="H169" s="14" t="s">
        <v>3132</v>
      </c>
      <c r="I169" s="15">
        <v>611.64</v>
      </c>
      <c r="J169" s="77">
        <v>3</v>
      </c>
      <c r="K169" s="92"/>
    </row>
    <row r="170" spans="1:11" ht="30.6" x14ac:dyDescent="0.25">
      <c r="A170" s="14" t="s">
        <v>2996</v>
      </c>
      <c r="B170" s="14" t="s">
        <v>3156</v>
      </c>
      <c r="C170" s="14" t="s">
        <v>3159</v>
      </c>
      <c r="D170" s="16" t="s">
        <v>3160</v>
      </c>
      <c r="E170" s="16"/>
      <c r="F170" s="14" t="s">
        <v>3161</v>
      </c>
      <c r="G170" s="14">
        <v>7058756</v>
      </c>
      <c r="H170" s="14" t="s">
        <v>3162</v>
      </c>
      <c r="I170" s="15">
        <v>770</v>
      </c>
      <c r="J170" s="77">
        <v>3</v>
      </c>
      <c r="K170" s="92"/>
    </row>
    <row r="171" spans="1:11" ht="30.6" x14ac:dyDescent="0.25">
      <c r="A171" s="14" t="s">
        <v>2996</v>
      </c>
      <c r="B171" s="14" t="s">
        <v>3156</v>
      </c>
      <c r="C171" s="14"/>
      <c r="D171" s="16" t="s">
        <v>3160</v>
      </c>
      <c r="E171" s="16"/>
      <c r="F171" s="14" t="s">
        <v>3163</v>
      </c>
      <c r="G171" s="14" t="s">
        <v>3164</v>
      </c>
      <c r="H171" s="14" t="s">
        <v>3165</v>
      </c>
      <c r="I171" s="15">
        <v>23</v>
      </c>
      <c r="J171" s="77">
        <v>3</v>
      </c>
      <c r="K171" s="92"/>
    </row>
    <row r="172" spans="1:11" ht="30.6" x14ac:dyDescent="0.25">
      <c r="A172" s="14" t="s">
        <v>2996</v>
      </c>
      <c r="B172" s="14" t="s">
        <v>3156</v>
      </c>
      <c r="C172" s="14">
        <v>498939</v>
      </c>
      <c r="D172" s="16" t="s">
        <v>3152</v>
      </c>
      <c r="E172" s="16"/>
      <c r="F172" s="14" t="s">
        <v>3166</v>
      </c>
      <c r="G172" s="14" t="s">
        <v>3150</v>
      </c>
      <c r="H172" s="14" t="s">
        <v>3151</v>
      </c>
      <c r="I172" s="15">
        <v>5.9</v>
      </c>
      <c r="J172" s="77">
        <v>3</v>
      </c>
      <c r="K172" s="92"/>
    </row>
    <row r="173" spans="1:11" ht="30.6" x14ac:dyDescent="0.25">
      <c r="A173" s="14" t="s">
        <v>2996</v>
      </c>
      <c r="B173" s="14" t="s">
        <v>3156</v>
      </c>
      <c r="C173" s="14">
        <v>91801</v>
      </c>
      <c r="D173" s="16" t="s">
        <v>3167</v>
      </c>
      <c r="E173" s="16"/>
      <c r="F173" s="14" t="s">
        <v>3168</v>
      </c>
      <c r="G173" s="14" t="s">
        <v>3150</v>
      </c>
      <c r="H173" s="14" t="s">
        <v>3151</v>
      </c>
      <c r="I173" s="15">
        <v>5.9</v>
      </c>
      <c r="J173" s="77">
        <v>3</v>
      </c>
      <c r="K173" s="92"/>
    </row>
    <row r="174" spans="1:11" ht="71.400000000000006" x14ac:dyDescent="0.25">
      <c r="A174" s="14" t="s">
        <v>2996</v>
      </c>
      <c r="B174" s="14" t="s">
        <v>3169</v>
      </c>
      <c r="C174" s="14" t="s">
        <v>3170</v>
      </c>
      <c r="D174" s="16" t="s">
        <v>3103</v>
      </c>
      <c r="E174" s="16"/>
      <c r="F174" s="14" t="s">
        <v>3171</v>
      </c>
      <c r="G174" s="14" t="s">
        <v>3172</v>
      </c>
      <c r="H174" s="14" t="s">
        <v>3173</v>
      </c>
      <c r="I174" s="15">
        <v>71.69</v>
      </c>
      <c r="J174" s="77">
        <v>3</v>
      </c>
      <c r="K174" s="92"/>
    </row>
    <row r="175" spans="1:11" ht="81.599999999999994" x14ac:dyDescent="0.25">
      <c r="A175" s="14" t="s">
        <v>2996</v>
      </c>
      <c r="B175" s="14"/>
      <c r="C175" s="14"/>
      <c r="D175" s="16"/>
      <c r="E175" s="16"/>
      <c r="F175" s="14" t="s">
        <v>3174</v>
      </c>
      <c r="G175" s="14"/>
      <c r="H175" s="14"/>
      <c r="I175" s="15"/>
      <c r="J175" s="77">
        <v>3</v>
      </c>
      <c r="K175" s="92"/>
    </row>
    <row r="176" spans="1:11" ht="40.799999999999997" x14ac:dyDescent="0.25">
      <c r="A176" s="14" t="s">
        <v>2996</v>
      </c>
      <c r="B176" s="14" t="s">
        <v>3080</v>
      </c>
      <c r="C176" s="14">
        <v>291</v>
      </c>
      <c r="D176" s="16" t="s">
        <v>2998</v>
      </c>
      <c r="E176" s="16"/>
      <c r="F176" s="14" t="s">
        <v>3175</v>
      </c>
      <c r="G176" s="14">
        <v>46640134</v>
      </c>
      <c r="H176" s="14" t="s">
        <v>3082</v>
      </c>
      <c r="I176" s="15">
        <v>40</v>
      </c>
      <c r="J176" s="77">
        <v>3</v>
      </c>
      <c r="K176" s="92"/>
    </row>
    <row r="177" spans="1:11" ht="40.799999999999997" x14ac:dyDescent="0.25">
      <c r="A177" s="14" t="s">
        <v>2996</v>
      </c>
      <c r="B177" s="14" t="s">
        <v>3080</v>
      </c>
      <c r="C177" s="14">
        <v>5020254471</v>
      </c>
      <c r="D177" s="16" t="s">
        <v>3083</v>
      </c>
      <c r="E177" s="16"/>
      <c r="F177" s="14" t="s">
        <v>3176</v>
      </c>
      <c r="G177" s="14">
        <v>46640134</v>
      </c>
      <c r="H177" s="14" t="s">
        <v>3082</v>
      </c>
      <c r="I177" s="15">
        <v>284</v>
      </c>
      <c r="J177" s="77">
        <v>3</v>
      </c>
      <c r="K177" s="92"/>
    </row>
    <row r="178" spans="1:11" ht="40.799999999999997" x14ac:dyDescent="0.25">
      <c r="A178" s="14" t="s">
        <v>2996</v>
      </c>
      <c r="B178" s="14" t="s">
        <v>3080</v>
      </c>
      <c r="C178" s="14">
        <v>5020254471</v>
      </c>
      <c r="D178" s="16" t="s">
        <v>3083</v>
      </c>
      <c r="E178" s="16"/>
      <c r="F178" s="14" t="s">
        <v>3177</v>
      </c>
      <c r="G178" s="14">
        <v>46640134</v>
      </c>
      <c r="H178" s="14" t="s">
        <v>3082</v>
      </c>
      <c r="I178" s="15">
        <v>640.33000000000004</v>
      </c>
      <c r="J178" s="77">
        <v>3</v>
      </c>
      <c r="K178" s="92"/>
    </row>
    <row r="179" spans="1:11" ht="81.599999999999994" x14ac:dyDescent="0.25">
      <c r="A179" s="14" t="s">
        <v>2996</v>
      </c>
      <c r="B179" s="14"/>
      <c r="C179" s="14"/>
      <c r="D179" s="16"/>
      <c r="E179" s="16"/>
      <c r="F179" s="14" t="s">
        <v>3178</v>
      </c>
      <c r="G179" s="14"/>
      <c r="H179" s="14"/>
      <c r="I179" s="15"/>
      <c r="J179" s="77">
        <v>3</v>
      </c>
      <c r="K179" s="92"/>
    </row>
    <row r="180" spans="1:11" ht="30.6" x14ac:dyDescent="0.25">
      <c r="A180" s="14" t="s">
        <v>2996</v>
      </c>
      <c r="B180" s="14" t="s">
        <v>3179</v>
      </c>
      <c r="C180" s="14" t="s">
        <v>3180</v>
      </c>
      <c r="D180" s="16" t="s">
        <v>3181</v>
      </c>
      <c r="E180" s="16"/>
      <c r="F180" s="14" t="s">
        <v>3182</v>
      </c>
      <c r="G180" s="14" t="s">
        <v>3183</v>
      </c>
      <c r="H180" s="14" t="s">
        <v>3184</v>
      </c>
      <c r="I180" s="15">
        <v>517</v>
      </c>
      <c r="J180" s="77">
        <v>3</v>
      </c>
      <c r="K180" s="92"/>
    </row>
    <row r="181" spans="1:11" ht="51" x14ac:dyDescent="0.25">
      <c r="A181" s="14" t="s">
        <v>2996</v>
      </c>
      <c r="B181" s="14" t="s">
        <v>3179</v>
      </c>
      <c r="C181" s="14" t="s">
        <v>4583</v>
      </c>
      <c r="D181" s="16" t="s">
        <v>3021</v>
      </c>
      <c r="E181" s="16" t="s">
        <v>3185</v>
      </c>
      <c r="F181" s="14" t="s">
        <v>3186</v>
      </c>
      <c r="G181" s="14">
        <v>43143200</v>
      </c>
      <c r="H181" s="14" t="s">
        <v>3187</v>
      </c>
      <c r="I181" s="15">
        <v>12.4</v>
      </c>
      <c r="J181" s="77">
        <v>3</v>
      </c>
      <c r="K181" s="92"/>
    </row>
    <row r="182" spans="1:11" ht="30.6" x14ac:dyDescent="0.25">
      <c r="A182" s="14" t="s">
        <v>2996</v>
      </c>
      <c r="B182" s="14" t="s">
        <v>3179</v>
      </c>
      <c r="C182" s="14"/>
      <c r="D182" s="16" t="s">
        <v>3185</v>
      </c>
      <c r="E182" s="16"/>
      <c r="F182" s="14" t="s">
        <v>3188</v>
      </c>
      <c r="G182" s="14"/>
      <c r="H182" s="14" t="s">
        <v>3189</v>
      </c>
      <c r="I182" s="15">
        <v>161.1</v>
      </c>
      <c r="J182" s="77">
        <v>3</v>
      </c>
      <c r="K182" s="92"/>
    </row>
    <row r="183" spans="1:11" ht="91.8" x14ac:dyDescent="0.25">
      <c r="A183" s="14" t="s">
        <v>2996</v>
      </c>
      <c r="B183" s="14"/>
      <c r="C183" s="14"/>
      <c r="D183" s="16"/>
      <c r="E183" s="16"/>
      <c r="F183" s="14" t="s">
        <v>3190</v>
      </c>
      <c r="G183" s="14"/>
      <c r="H183" s="14"/>
      <c r="I183" s="15"/>
      <c r="J183" s="77">
        <v>3</v>
      </c>
      <c r="K183" s="92"/>
    </row>
    <row r="184" spans="1:11" ht="30.6" x14ac:dyDescent="0.25">
      <c r="A184" s="14" t="s">
        <v>2996</v>
      </c>
      <c r="B184" s="14" t="s">
        <v>3191</v>
      </c>
      <c r="C184" s="14" t="s">
        <v>3192</v>
      </c>
      <c r="D184" s="16" t="s">
        <v>3193</v>
      </c>
      <c r="E184" s="16"/>
      <c r="F184" s="14" t="s">
        <v>3194</v>
      </c>
      <c r="G184" s="14">
        <v>36284696</v>
      </c>
      <c r="H184" s="14" t="s">
        <v>3036</v>
      </c>
      <c r="I184" s="15">
        <v>954</v>
      </c>
      <c r="J184" s="77">
        <v>3</v>
      </c>
      <c r="K184" s="92"/>
    </row>
    <row r="185" spans="1:11" ht="91.8" x14ac:dyDescent="0.25">
      <c r="A185" s="14" t="s">
        <v>2996</v>
      </c>
      <c r="B185" s="14"/>
      <c r="C185" s="14"/>
      <c r="D185" s="16"/>
      <c r="E185" s="16"/>
      <c r="F185" s="14" t="s">
        <v>3195</v>
      </c>
      <c r="G185" s="14"/>
      <c r="H185" s="14"/>
      <c r="I185" s="15"/>
      <c r="J185" s="77">
        <v>3</v>
      </c>
      <c r="K185" s="92"/>
    </row>
    <row r="186" spans="1:11" ht="30.6" x14ac:dyDescent="0.25">
      <c r="A186" s="14" t="s">
        <v>2996</v>
      </c>
      <c r="B186" s="14" t="s">
        <v>3196</v>
      </c>
      <c r="C186" s="14">
        <v>525610299</v>
      </c>
      <c r="D186" s="16" t="s">
        <v>3197</v>
      </c>
      <c r="E186" s="16"/>
      <c r="F186" s="14" t="s">
        <v>3198</v>
      </c>
      <c r="G186" s="14">
        <v>31642713</v>
      </c>
      <c r="H186" s="14" t="s">
        <v>3199</v>
      </c>
      <c r="I186" s="15">
        <v>255.9</v>
      </c>
      <c r="J186" s="77">
        <v>3</v>
      </c>
      <c r="K186" s="92"/>
    </row>
    <row r="187" spans="1:11" ht="20.399999999999999" x14ac:dyDescent="0.25">
      <c r="A187" s="14" t="s">
        <v>2996</v>
      </c>
      <c r="B187" s="14"/>
      <c r="C187" s="14"/>
      <c r="D187" s="16"/>
      <c r="E187" s="16"/>
      <c r="F187" s="14" t="s">
        <v>3200</v>
      </c>
      <c r="G187" s="14"/>
      <c r="H187" s="14"/>
      <c r="I187" s="15"/>
      <c r="J187" s="77">
        <v>3</v>
      </c>
      <c r="K187" s="92"/>
    </row>
    <row r="188" spans="1:11" ht="40.799999999999997" x14ac:dyDescent="0.25">
      <c r="A188" s="14" t="s">
        <v>2996</v>
      </c>
      <c r="B188" s="14" t="s">
        <v>3201</v>
      </c>
      <c r="C188" s="14">
        <v>9181248865</v>
      </c>
      <c r="D188" s="16" t="s">
        <v>3038</v>
      </c>
      <c r="E188" s="16"/>
      <c r="F188" s="14" t="s">
        <v>3202</v>
      </c>
      <c r="G188" s="14">
        <v>34129316</v>
      </c>
      <c r="H188" s="14" t="s">
        <v>3203</v>
      </c>
      <c r="I188" s="15">
        <v>240</v>
      </c>
      <c r="J188" s="77">
        <v>3</v>
      </c>
      <c r="K188" s="92"/>
    </row>
    <row r="189" spans="1:11" ht="40.799999999999997" x14ac:dyDescent="0.25">
      <c r="A189" s="14" t="s">
        <v>2996</v>
      </c>
      <c r="B189" s="14" t="s">
        <v>3201</v>
      </c>
      <c r="C189" s="14">
        <v>1810250720</v>
      </c>
      <c r="D189" s="16" t="s">
        <v>3112</v>
      </c>
      <c r="E189" s="16"/>
      <c r="F189" s="14" t="s">
        <v>3204</v>
      </c>
      <c r="G189" s="14">
        <v>34129316</v>
      </c>
      <c r="H189" s="14" t="s">
        <v>3203</v>
      </c>
      <c r="I189" s="15">
        <v>5.2</v>
      </c>
      <c r="J189" s="77">
        <v>3</v>
      </c>
      <c r="K189" s="92"/>
    </row>
    <row r="190" spans="1:11" ht="81.599999999999994" x14ac:dyDescent="0.25">
      <c r="A190" s="14" t="s">
        <v>2996</v>
      </c>
      <c r="B190" s="14"/>
      <c r="C190" s="14"/>
      <c r="D190" s="16"/>
      <c r="E190" s="16"/>
      <c r="F190" s="14" t="s">
        <v>3205</v>
      </c>
      <c r="G190" s="14"/>
      <c r="H190" s="14"/>
      <c r="I190" s="15"/>
      <c r="J190" s="77">
        <v>3</v>
      </c>
      <c r="K190" s="92"/>
    </row>
    <row r="191" spans="1:11" ht="40.799999999999997" x14ac:dyDescent="0.25">
      <c r="A191" s="14" t="s">
        <v>2996</v>
      </c>
      <c r="B191" s="14" t="s">
        <v>3206</v>
      </c>
      <c r="C191" s="14" t="s">
        <v>3207</v>
      </c>
      <c r="D191" s="16" t="s">
        <v>3208</v>
      </c>
      <c r="E191" s="16" t="s">
        <v>3209</v>
      </c>
      <c r="F191" s="14" t="s">
        <v>3210</v>
      </c>
      <c r="G191" s="14" t="s">
        <v>3211</v>
      </c>
      <c r="H191" s="14" t="s">
        <v>3212</v>
      </c>
      <c r="I191" s="15">
        <v>1699.22</v>
      </c>
      <c r="J191" s="77">
        <v>3</v>
      </c>
      <c r="K191" s="92"/>
    </row>
    <row r="192" spans="1:11" ht="30.6" x14ac:dyDescent="0.25">
      <c r="A192" s="14" t="s">
        <v>2996</v>
      </c>
      <c r="B192" s="14" t="s">
        <v>3206</v>
      </c>
      <c r="C192" s="14" t="s">
        <v>3213</v>
      </c>
      <c r="D192" s="16" t="s">
        <v>3214</v>
      </c>
      <c r="E192" s="16"/>
      <c r="F192" s="14" t="s">
        <v>3215</v>
      </c>
      <c r="G192" s="14">
        <v>36284696</v>
      </c>
      <c r="H192" s="14" t="s">
        <v>3036</v>
      </c>
      <c r="I192" s="15">
        <v>1280</v>
      </c>
      <c r="J192" s="77">
        <v>3</v>
      </c>
      <c r="K192" s="92"/>
    </row>
    <row r="193" spans="1:11" ht="30.6" x14ac:dyDescent="0.25">
      <c r="A193" s="14" t="s">
        <v>2996</v>
      </c>
      <c r="B193" s="14" t="s">
        <v>3206</v>
      </c>
      <c r="C193" s="14" t="s">
        <v>3213</v>
      </c>
      <c r="D193" s="16" t="s">
        <v>3214</v>
      </c>
      <c r="E193" s="16"/>
      <c r="F193" s="14" t="s">
        <v>3216</v>
      </c>
      <c r="G193" s="14">
        <v>36284696</v>
      </c>
      <c r="H193" s="14" t="s">
        <v>3036</v>
      </c>
      <c r="I193" s="15">
        <v>930</v>
      </c>
      <c r="J193" s="77">
        <v>3</v>
      </c>
      <c r="K193" s="92"/>
    </row>
    <row r="194" spans="1:11" ht="40.799999999999997" x14ac:dyDescent="0.25">
      <c r="A194" s="14" t="s">
        <v>2996</v>
      </c>
      <c r="B194" s="14" t="s">
        <v>3206</v>
      </c>
      <c r="C194" s="14">
        <v>52460</v>
      </c>
      <c r="D194" s="16" t="s">
        <v>3217</v>
      </c>
      <c r="E194" s="16" t="s">
        <v>3209</v>
      </c>
      <c r="F194" s="14" t="s">
        <v>3218</v>
      </c>
      <c r="G194" s="14" t="s">
        <v>3211</v>
      </c>
      <c r="H194" s="14" t="s">
        <v>3212</v>
      </c>
      <c r="I194" s="15">
        <v>476.87</v>
      </c>
      <c r="J194" s="77">
        <v>3</v>
      </c>
      <c r="K194" s="92"/>
    </row>
    <row r="195" spans="1:11" ht="30.6" x14ac:dyDescent="0.25">
      <c r="A195" s="14" t="s">
        <v>2996</v>
      </c>
      <c r="B195" s="14" t="s">
        <v>3206</v>
      </c>
      <c r="C195" s="14" t="s">
        <v>4585</v>
      </c>
      <c r="D195" s="16" t="s">
        <v>3219</v>
      </c>
      <c r="E195" s="16" t="s">
        <v>3209</v>
      </c>
      <c r="F195" s="14" t="s">
        <v>3220</v>
      </c>
      <c r="G195" s="14" t="s">
        <v>4584</v>
      </c>
      <c r="H195" s="14" t="s">
        <v>3221</v>
      </c>
      <c r="I195" s="15">
        <v>6.03</v>
      </c>
      <c r="J195" s="77">
        <v>3</v>
      </c>
      <c r="K195" s="92"/>
    </row>
    <row r="196" spans="1:11" ht="30.6" x14ac:dyDescent="0.25">
      <c r="A196" s="14" t="s">
        <v>2996</v>
      </c>
      <c r="B196" s="14" t="s">
        <v>3206</v>
      </c>
      <c r="C196" s="14" t="s">
        <v>3222</v>
      </c>
      <c r="D196" s="16" t="s">
        <v>3223</v>
      </c>
      <c r="E196" s="16" t="s">
        <v>3209</v>
      </c>
      <c r="F196" s="14" t="s">
        <v>3224</v>
      </c>
      <c r="G196" s="14" t="s">
        <v>3225</v>
      </c>
      <c r="H196" s="14" t="s">
        <v>3226</v>
      </c>
      <c r="I196" s="15">
        <v>130.86000000000001</v>
      </c>
      <c r="J196" s="77">
        <v>3</v>
      </c>
      <c r="K196" s="92"/>
    </row>
    <row r="197" spans="1:11" ht="40.799999999999997" x14ac:dyDescent="0.25">
      <c r="A197" s="14" t="s">
        <v>2996</v>
      </c>
      <c r="B197" s="14" t="s">
        <v>3206</v>
      </c>
      <c r="C197" s="14" t="s">
        <v>4586</v>
      </c>
      <c r="D197" s="16" t="s">
        <v>3223</v>
      </c>
      <c r="E197" s="16" t="s">
        <v>3209</v>
      </c>
      <c r="F197" s="14" t="s">
        <v>3227</v>
      </c>
      <c r="G197" s="14" t="s">
        <v>3228</v>
      </c>
      <c r="H197" s="14" t="s">
        <v>3229</v>
      </c>
      <c r="I197" s="15">
        <v>24.63</v>
      </c>
      <c r="J197" s="77">
        <v>3</v>
      </c>
      <c r="K197" s="92"/>
    </row>
    <row r="198" spans="1:11" ht="40.799999999999997" x14ac:dyDescent="0.25">
      <c r="A198" s="14" t="s">
        <v>2996</v>
      </c>
      <c r="B198" s="14" t="s">
        <v>3206</v>
      </c>
      <c r="C198" s="14">
        <v>203400</v>
      </c>
      <c r="D198" s="16" t="s">
        <v>3230</v>
      </c>
      <c r="E198" s="16" t="s">
        <v>3209</v>
      </c>
      <c r="F198" s="14" t="s">
        <v>3231</v>
      </c>
      <c r="G198" s="14"/>
      <c r="H198" s="14" t="s">
        <v>3154</v>
      </c>
      <c r="I198" s="15">
        <v>1693.62</v>
      </c>
      <c r="J198" s="77">
        <v>3</v>
      </c>
      <c r="K198" s="92"/>
    </row>
    <row r="199" spans="1:11" ht="40.799999999999997" x14ac:dyDescent="0.25">
      <c r="A199" s="14" t="s">
        <v>2996</v>
      </c>
      <c r="B199" s="14" t="s">
        <v>3206</v>
      </c>
      <c r="C199" s="14" t="s">
        <v>3232</v>
      </c>
      <c r="D199" s="16" t="s">
        <v>3230</v>
      </c>
      <c r="E199" s="16" t="s">
        <v>3209</v>
      </c>
      <c r="F199" s="14" t="s">
        <v>3233</v>
      </c>
      <c r="G199" s="14"/>
      <c r="H199" s="14" t="s">
        <v>3154</v>
      </c>
      <c r="I199" s="15">
        <v>68.34</v>
      </c>
      <c r="J199" s="77">
        <v>3</v>
      </c>
      <c r="K199" s="92"/>
    </row>
    <row r="200" spans="1:11" ht="40.799999999999997" x14ac:dyDescent="0.25">
      <c r="A200" s="14" t="s">
        <v>2996</v>
      </c>
      <c r="B200" s="14" t="s">
        <v>3206</v>
      </c>
      <c r="C200" s="14">
        <v>203438</v>
      </c>
      <c r="D200" s="16" t="s">
        <v>3043</v>
      </c>
      <c r="E200" s="16" t="s">
        <v>3209</v>
      </c>
      <c r="F200" s="14" t="s">
        <v>3234</v>
      </c>
      <c r="G200" s="14"/>
      <c r="H200" s="14" t="s">
        <v>3154</v>
      </c>
      <c r="I200" s="15">
        <v>722.67</v>
      </c>
      <c r="J200" s="77">
        <v>3</v>
      </c>
      <c r="K200" s="92"/>
    </row>
    <row r="201" spans="1:11" ht="40.799999999999997" x14ac:dyDescent="0.25">
      <c r="A201" s="14" t="s">
        <v>2996</v>
      </c>
      <c r="B201" s="14" t="s">
        <v>3206</v>
      </c>
      <c r="C201" s="14" t="s">
        <v>3235</v>
      </c>
      <c r="D201" s="16" t="s">
        <v>3043</v>
      </c>
      <c r="E201" s="16" t="s">
        <v>3209</v>
      </c>
      <c r="F201" s="14" t="s">
        <v>3236</v>
      </c>
      <c r="G201" s="14"/>
      <c r="H201" s="14" t="s">
        <v>3154</v>
      </c>
      <c r="I201" s="15">
        <v>29.29</v>
      </c>
      <c r="J201" s="77">
        <v>3</v>
      </c>
      <c r="K201" s="92"/>
    </row>
    <row r="202" spans="1:11" ht="30.6" x14ac:dyDescent="0.25">
      <c r="A202" s="14" t="s">
        <v>2996</v>
      </c>
      <c r="B202" s="14" t="s">
        <v>3206</v>
      </c>
      <c r="C202" s="14" t="s">
        <v>3237</v>
      </c>
      <c r="D202" s="16" t="s">
        <v>3238</v>
      </c>
      <c r="E202" s="16" t="s">
        <v>3209</v>
      </c>
      <c r="F202" s="14" t="s">
        <v>3239</v>
      </c>
      <c r="G202" s="14" t="s">
        <v>3225</v>
      </c>
      <c r="H202" s="14" t="s">
        <v>3226</v>
      </c>
      <c r="I202" s="15">
        <v>65.12</v>
      </c>
      <c r="J202" s="77">
        <v>3</v>
      </c>
      <c r="K202" s="92"/>
    </row>
    <row r="203" spans="1:11" ht="30.6" x14ac:dyDescent="0.25">
      <c r="A203" s="14" t="s">
        <v>2996</v>
      </c>
      <c r="B203" s="14" t="s">
        <v>3206</v>
      </c>
      <c r="C203" s="14" t="s">
        <v>3240</v>
      </c>
      <c r="D203" s="16" t="s">
        <v>3238</v>
      </c>
      <c r="E203" s="16" t="s">
        <v>3209</v>
      </c>
      <c r="F203" s="14" t="s">
        <v>3241</v>
      </c>
      <c r="G203" s="14" t="s">
        <v>3225</v>
      </c>
      <c r="H203" s="14" t="s">
        <v>3226</v>
      </c>
      <c r="I203" s="15">
        <v>62.08</v>
      </c>
      <c r="J203" s="77">
        <v>3</v>
      </c>
      <c r="K203" s="92"/>
    </row>
    <row r="204" spans="1:11" ht="71.400000000000006" x14ac:dyDescent="0.25">
      <c r="A204" s="14" t="s">
        <v>2996</v>
      </c>
      <c r="B204" s="14" t="s">
        <v>3242</v>
      </c>
      <c r="C204" s="14" t="s">
        <v>3243</v>
      </c>
      <c r="D204" s="16" t="s">
        <v>3244</v>
      </c>
      <c r="E204" s="16"/>
      <c r="F204" s="14" t="s">
        <v>3245</v>
      </c>
      <c r="G204" s="14" t="s">
        <v>3172</v>
      </c>
      <c r="H204" s="14" t="s">
        <v>3173</v>
      </c>
      <c r="I204" s="15">
        <v>85.98</v>
      </c>
      <c r="J204" s="77">
        <v>3</v>
      </c>
      <c r="K204" s="92"/>
    </row>
    <row r="205" spans="1:11" ht="71.400000000000006" x14ac:dyDescent="0.25">
      <c r="A205" s="14" t="s">
        <v>2996</v>
      </c>
      <c r="B205" s="14" t="s">
        <v>3206</v>
      </c>
      <c r="C205" s="14" t="s">
        <v>3246</v>
      </c>
      <c r="D205" s="16" t="s">
        <v>3209</v>
      </c>
      <c r="E205" s="16" t="s">
        <v>3209</v>
      </c>
      <c r="F205" s="14" t="s">
        <v>3247</v>
      </c>
      <c r="G205" s="14"/>
      <c r="H205" s="14" t="s">
        <v>3154</v>
      </c>
      <c r="I205" s="15">
        <v>244.07</v>
      </c>
      <c r="J205" s="77">
        <v>3</v>
      </c>
      <c r="K205" s="92"/>
    </row>
    <row r="206" spans="1:11" ht="20.399999999999999" x14ac:dyDescent="0.25">
      <c r="A206" s="14" t="s">
        <v>2996</v>
      </c>
      <c r="B206" s="14" t="s">
        <v>3206</v>
      </c>
      <c r="C206" s="14"/>
      <c r="D206" s="16" t="s">
        <v>3248</v>
      </c>
      <c r="E206" s="16"/>
      <c r="F206" s="14" t="s">
        <v>3249</v>
      </c>
      <c r="G206" s="14"/>
      <c r="H206" s="14" t="s">
        <v>3154</v>
      </c>
      <c r="I206" s="15">
        <v>1118.1600000000001</v>
      </c>
      <c r="J206" s="77">
        <v>3</v>
      </c>
      <c r="K206" s="92"/>
    </row>
    <row r="207" spans="1:11" ht="20.399999999999999" x14ac:dyDescent="0.25">
      <c r="A207" s="14" t="s">
        <v>2996</v>
      </c>
      <c r="B207" s="14" t="s">
        <v>3206</v>
      </c>
      <c r="C207" s="14"/>
      <c r="D207" s="16" t="s">
        <v>3248</v>
      </c>
      <c r="E207" s="16"/>
      <c r="F207" s="14" t="s">
        <v>3250</v>
      </c>
      <c r="G207" s="14"/>
      <c r="H207" s="14" t="s">
        <v>3154</v>
      </c>
      <c r="I207" s="15">
        <v>624.58000000000004</v>
      </c>
      <c r="J207" s="77">
        <v>3</v>
      </c>
      <c r="K207" s="92"/>
    </row>
    <row r="208" spans="1:11" ht="20.399999999999999" x14ac:dyDescent="0.25">
      <c r="A208" s="14" t="s">
        <v>2996</v>
      </c>
      <c r="B208" s="14" t="s">
        <v>3206</v>
      </c>
      <c r="C208" s="14"/>
      <c r="D208" s="16" t="s">
        <v>3248</v>
      </c>
      <c r="E208" s="16"/>
      <c r="F208" s="14" t="s">
        <v>3251</v>
      </c>
      <c r="G208" s="14"/>
      <c r="H208" s="14" t="s">
        <v>3154</v>
      </c>
      <c r="I208" s="15">
        <v>1319.68</v>
      </c>
      <c r="J208" s="77">
        <v>3</v>
      </c>
      <c r="K208" s="92"/>
    </row>
    <row r="209" spans="1:11" ht="81.599999999999994" x14ac:dyDescent="0.25">
      <c r="A209" s="14" t="s">
        <v>2996</v>
      </c>
      <c r="B209" s="14"/>
      <c r="C209" s="14"/>
      <c r="D209" s="16"/>
      <c r="E209" s="16"/>
      <c r="F209" s="14" t="s">
        <v>3252</v>
      </c>
      <c r="G209" s="14"/>
      <c r="H209" s="14"/>
      <c r="I209" s="15"/>
      <c r="J209" s="77">
        <v>3</v>
      </c>
      <c r="K209" s="92"/>
    </row>
    <row r="210" spans="1:11" ht="30.6" x14ac:dyDescent="0.25">
      <c r="A210" s="14" t="s">
        <v>2996</v>
      </c>
      <c r="B210" s="14" t="s">
        <v>3253</v>
      </c>
      <c r="C210" s="14" t="s">
        <v>3254</v>
      </c>
      <c r="D210" s="16" t="s">
        <v>3255</v>
      </c>
      <c r="E210" s="16"/>
      <c r="F210" s="14" t="s">
        <v>3256</v>
      </c>
      <c r="G210" s="14">
        <v>57323861</v>
      </c>
      <c r="H210" s="14" t="s">
        <v>3257</v>
      </c>
      <c r="I210" s="15">
        <v>360</v>
      </c>
      <c r="J210" s="77">
        <v>3</v>
      </c>
      <c r="K210" s="92"/>
    </row>
    <row r="211" spans="1:11" ht="81.599999999999994" x14ac:dyDescent="0.25">
      <c r="A211" s="14" t="s">
        <v>2996</v>
      </c>
      <c r="B211" s="14"/>
      <c r="C211" s="14"/>
      <c r="D211" s="16"/>
      <c r="E211" s="16"/>
      <c r="F211" s="14" t="s">
        <v>3258</v>
      </c>
      <c r="G211" s="14"/>
      <c r="H211" s="14"/>
      <c r="I211" s="15"/>
      <c r="J211" s="77">
        <v>3</v>
      </c>
      <c r="K211" s="92"/>
    </row>
    <row r="212" spans="1:11" ht="71.400000000000006" x14ac:dyDescent="0.25">
      <c r="A212" s="14" t="s">
        <v>2996</v>
      </c>
      <c r="B212" s="14" t="s">
        <v>3259</v>
      </c>
      <c r="C212" s="14" t="s">
        <v>3260</v>
      </c>
      <c r="D212" s="16" t="s">
        <v>3047</v>
      </c>
      <c r="E212" s="16"/>
      <c r="F212" s="14" t="s">
        <v>3261</v>
      </c>
      <c r="G212" s="14">
        <v>73072391</v>
      </c>
      <c r="H212" s="14" t="s">
        <v>3120</v>
      </c>
      <c r="I212" s="15">
        <v>980</v>
      </c>
      <c r="J212" s="77">
        <v>3</v>
      </c>
      <c r="K212" s="92"/>
    </row>
    <row r="213" spans="1:11" ht="40.799999999999997" x14ac:dyDescent="0.25">
      <c r="A213" s="14" t="s">
        <v>2996</v>
      </c>
      <c r="B213" s="14" t="s">
        <v>3259</v>
      </c>
      <c r="C213" s="14" t="s">
        <v>3262</v>
      </c>
      <c r="D213" s="16" t="s">
        <v>3263</v>
      </c>
      <c r="E213" s="16"/>
      <c r="F213" s="14" t="s">
        <v>3264</v>
      </c>
      <c r="G213" s="14" t="s">
        <v>3265</v>
      </c>
      <c r="H213" s="14" t="s">
        <v>3266</v>
      </c>
      <c r="I213" s="15">
        <v>951</v>
      </c>
      <c r="J213" s="77">
        <v>3</v>
      </c>
      <c r="K213" s="92"/>
    </row>
    <row r="214" spans="1:11" ht="30.6" x14ac:dyDescent="0.25">
      <c r="A214" s="14" t="s">
        <v>2996</v>
      </c>
      <c r="B214" s="14" t="s">
        <v>3259</v>
      </c>
      <c r="C214" s="14"/>
      <c r="D214" s="16" t="s">
        <v>3267</v>
      </c>
      <c r="E214" s="16"/>
      <c r="F214" s="14" t="s">
        <v>3268</v>
      </c>
      <c r="G214" s="14"/>
      <c r="H214" s="14" t="s">
        <v>3154</v>
      </c>
      <c r="I214" s="15">
        <v>438.75</v>
      </c>
      <c r="J214" s="77">
        <v>3</v>
      </c>
      <c r="K214" s="92"/>
    </row>
    <row r="215" spans="1:11" ht="71.400000000000006" x14ac:dyDescent="0.25">
      <c r="A215" s="14" t="s">
        <v>2996</v>
      </c>
      <c r="B215" s="14" t="s">
        <v>3259</v>
      </c>
      <c r="C215" s="14" t="s">
        <v>3269</v>
      </c>
      <c r="D215" s="16" t="s">
        <v>3267</v>
      </c>
      <c r="E215" s="16"/>
      <c r="F215" s="14" t="s">
        <v>3270</v>
      </c>
      <c r="G215" s="14" t="s">
        <v>3172</v>
      </c>
      <c r="H215" s="14" t="s">
        <v>3173</v>
      </c>
      <c r="I215" s="15">
        <v>81.5</v>
      </c>
      <c r="J215" s="77">
        <v>3</v>
      </c>
      <c r="K215" s="92"/>
    </row>
    <row r="216" spans="1:11" ht="71.400000000000006" x14ac:dyDescent="0.25">
      <c r="A216" s="14" t="s">
        <v>2996</v>
      </c>
      <c r="B216" s="14" t="s">
        <v>3259</v>
      </c>
      <c r="C216" s="14" t="s">
        <v>3271</v>
      </c>
      <c r="D216" s="16" t="s">
        <v>3267</v>
      </c>
      <c r="E216" s="16"/>
      <c r="F216" s="14" t="s">
        <v>3272</v>
      </c>
      <c r="G216" s="14" t="s">
        <v>3172</v>
      </c>
      <c r="H216" s="14" t="s">
        <v>3173</v>
      </c>
      <c r="I216" s="15">
        <v>98.03</v>
      </c>
      <c r="J216" s="77">
        <v>3</v>
      </c>
      <c r="K216" s="92"/>
    </row>
    <row r="217" spans="1:11" ht="81.599999999999994" x14ac:dyDescent="0.25">
      <c r="A217" s="14" t="s">
        <v>2996</v>
      </c>
      <c r="B217" s="14"/>
      <c r="C217" s="14"/>
      <c r="D217" s="16"/>
      <c r="E217" s="16"/>
      <c r="F217" s="14" t="s">
        <v>3273</v>
      </c>
      <c r="G217" s="14"/>
      <c r="H217" s="14"/>
      <c r="I217" s="15"/>
      <c r="J217" s="77">
        <v>3</v>
      </c>
      <c r="K217" s="92"/>
    </row>
    <row r="218" spans="1:11" ht="40.799999999999997" x14ac:dyDescent="0.25">
      <c r="A218" s="14" t="s">
        <v>2996</v>
      </c>
      <c r="B218" s="14" t="s">
        <v>3274</v>
      </c>
      <c r="C218" s="14"/>
      <c r="D218" s="16" t="s">
        <v>3043</v>
      </c>
      <c r="E218" s="16"/>
      <c r="F218" s="14" t="s">
        <v>3275</v>
      </c>
      <c r="G218" s="14"/>
      <c r="H218" s="14" t="s">
        <v>3189</v>
      </c>
      <c r="I218" s="15">
        <v>105</v>
      </c>
      <c r="J218" s="77">
        <v>3</v>
      </c>
      <c r="K218" s="92"/>
    </row>
    <row r="219" spans="1:11" ht="81.599999999999994" x14ac:dyDescent="0.25">
      <c r="A219" s="14" t="s">
        <v>2996</v>
      </c>
      <c r="B219" s="14"/>
      <c r="C219" s="14"/>
      <c r="D219" s="16"/>
      <c r="E219" s="16"/>
      <c r="F219" s="14" t="s">
        <v>3276</v>
      </c>
      <c r="G219" s="14"/>
      <c r="H219" s="14"/>
      <c r="I219" s="15"/>
      <c r="J219" s="77">
        <v>3</v>
      </c>
      <c r="K219" s="92"/>
    </row>
    <row r="220" spans="1:11" ht="40.799999999999997" x14ac:dyDescent="0.25">
      <c r="A220" s="14" t="s">
        <v>2996</v>
      </c>
      <c r="B220" s="14" t="s">
        <v>3277</v>
      </c>
      <c r="C220" s="14" t="s">
        <v>3278</v>
      </c>
      <c r="D220" s="16" t="s">
        <v>3279</v>
      </c>
      <c r="E220" s="16"/>
      <c r="F220" s="14" t="s">
        <v>3280</v>
      </c>
      <c r="G220" s="14">
        <v>38267374078</v>
      </c>
      <c r="H220" s="14" t="s">
        <v>3281</v>
      </c>
      <c r="I220" s="15">
        <v>350</v>
      </c>
      <c r="J220" s="77">
        <v>3</v>
      </c>
      <c r="K220" s="92"/>
    </row>
    <row r="221" spans="1:11" ht="30.6" x14ac:dyDescent="0.25">
      <c r="A221" s="14" t="s">
        <v>2996</v>
      </c>
      <c r="B221" s="14" t="s">
        <v>3277</v>
      </c>
      <c r="C221" s="14">
        <v>401260052</v>
      </c>
      <c r="D221" s="16" t="s">
        <v>3279</v>
      </c>
      <c r="E221" s="16"/>
      <c r="F221" s="14" t="s">
        <v>3282</v>
      </c>
      <c r="G221" s="14">
        <v>36284696</v>
      </c>
      <c r="H221" s="14" t="s">
        <v>3036</v>
      </c>
      <c r="I221" s="15">
        <v>356</v>
      </c>
      <c r="J221" s="77">
        <v>3</v>
      </c>
      <c r="K221" s="92"/>
    </row>
    <row r="222" spans="1:11" ht="20.399999999999999" x14ac:dyDescent="0.25">
      <c r="A222" s="14" t="s">
        <v>2996</v>
      </c>
      <c r="B222" s="14" t="s">
        <v>3277</v>
      </c>
      <c r="C222" s="14"/>
      <c r="D222" s="16" t="s">
        <v>3279</v>
      </c>
      <c r="E222" s="16"/>
      <c r="F222" s="14" t="s">
        <v>3283</v>
      </c>
      <c r="G222" s="14"/>
      <c r="H222" s="14" t="s">
        <v>3154</v>
      </c>
      <c r="I222" s="15">
        <v>72</v>
      </c>
      <c r="J222" s="77">
        <v>3</v>
      </c>
      <c r="K222" s="92"/>
    </row>
    <row r="223" spans="1:11" ht="40.799999999999997" x14ac:dyDescent="0.25">
      <c r="A223" s="14" t="s">
        <v>2996</v>
      </c>
      <c r="B223" s="14" t="s">
        <v>3284</v>
      </c>
      <c r="C223" s="14" t="s">
        <v>3285</v>
      </c>
      <c r="D223" s="16" t="s">
        <v>3286</v>
      </c>
      <c r="E223" s="16"/>
      <c r="F223" s="14" t="s">
        <v>3287</v>
      </c>
      <c r="G223" s="14"/>
      <c r="H223" s="14" t="s">
        <v>3115</v>
      </c>
      <c r="I223" s="15">
        <v>52.69</v>
      </c>
      <c r="J223" s="77">
        <v>3</v>
      </c>
      <c r="K223" s="92"/>
    </row>
    <row r="224" spans="1:11" ht="40.799999999999997" x14ac:dyDescent="0.25">
      <c r="A224" s="14" t="s">
        <v>2996</v>
      </c>
      <c r="B224" s="14" t="s">
        <v>3288</v>
      </c>
      <c r="C224" s="14">
        <v>10003664312</v>
      </c>
      <c r="D224" s="16" t="s">
        <v>3289</v>
      </c>
      <c r="E224" s="16" t="s">
        <v>3004</v>
      </c>
      <c r="F224" s="14" t="s">
        <v>3290</v>
      </c>
      <c r="G224" s="14" t="s">
        <v>3291</v>
      </c>
      <c r="H224" s="14" t="s">
        <v>3292</v>
      </c>
      <c r="I224" s="15">
        <v>25.5</v>
      </c>
      <c r="J224" s="77">
        <v>3</v>
      </c>
      <c r="K224" s="92"/>
    </row>
    <row r="225" spans="1:11" ht="51" x14ac:dyDescent="0.25">
      <c r="A225" s="14" t="s">
        <v>2996</v>
      </c>
      <c r="B225" s="14" t="s">
        <v>3293</v>
      </c>
      <c r="C225" s="14">
        <v>356</v>
      </c>
      <c r="D225" s="16" t="s">
        <v>3294</v>
      </c>
      <c r="E225" s="16"/>
      <c r="F225" s="14" t="s">
        <v>3295</v>
      </c>
      <c r="G225" s="14">
        <v>36007820</v>
      </c>
      <c r="H225" s="14" t="s">
        <v>3296</v>
      </c>
      <c r="I225" s="15">
        <v>38.1</v>
      </c>
      <c r="J225" s="77">
        <v>3</v>
      </c>
      <c r="K225" s="92"/>
    </row>
    <row r="226" spans="1:11" ht="51" x14ac:dyDescent="0.25">
      <c r="A226" s="14" t="s">
        <v>2996</v>
      </c>
      <c r="B226" s="14" t="s">
        <v>3110</v>
      </c>
      <c r="C226" s="14" t="s">
        <v>3111</v>
      </c>
      <c r="D226" s="16" t="s">
        <v>3112</v>
      </c>
      <c r="E226" s="16"/>
      <c r="F226" s="14" t="s">
        <v>3297</v>
      </c>
      <c r="G226" s="14" t="s">
        <v>3114</v>
      </c>
      <c r="H226" s="14" t="s">
        <v>3115</v>
      </c>
      <c r="I226" s="15">
        <v>260.10000000000002</v>
      </c>
      <c r="J226" s="77">
        <v>3</v>
      </c>
      <c r="K226" s="92"/>
    </row>
    <row r="227" spans="1:11" ht="40.799999999999997" x14ac:dyDescent="0.25">
      <c r="A227" s="14" t="s">
        <v>2996</v>
      </c>
      <c r="B227" s="14" t="s">
        <v>3298</v>
      </c>
      <c r="C227" s="14">
        <v>2500288313</v>
      </c>
      <c r="D227" s="16" t="s">
        <v>3112</v>
      </c>
      <c r="E227" s="16"/>
      <c r="F227" s="14" t="s">
        <v>3299</v>
      </c>
      <c r="G227" s="14">
        <v>47056827</v>
      </c>
      <c r="H227" s="14" t="s">
        <v>3300</v>
      </c>
      <c r="I227" s="15">
        <v>173.4</v>
      </c>
      <c r="J227" s="77">
        <v>3</v>
      </c>
      <c r="K227" s="92"/>
    </row>
    <row r="228" spans="1:11" ht="40.799999999999997" x14ac:dyDescent="0.25">
      <c r="A228" s="14" t="s">
        <v>2996</v>
      </c>
      <c r="B228" s="14" t="s">
        <v>3301</v>
      </c>
      <c r="C228" s="14">
        <v>32025133</v>
      </c>
      <c r="D228" s="16" t="s">
        <v>3255</v>
      </c>
      <c r="E228" s="16"/>
      <c r="F228" s="14" t="s">
        <v>3302</v>
      </c>
      <c r="G228" s="14">
        <v>30853923</v>
      </c>
      <c r="H228" s="14" t="s">
        <v>3303</v>
      </c>
      <c r="I228" s="15">
        <v>198.1</v>
      </c>
      <c r="J228" s="77">
        <v>3</v>
      </c>
      <c r="K228" s="92"/>
    </row>
    <row r="229" spans="1:11" ht="40.799999999999997" x14ac:dyDescent="0.25">
      <c r="A229" s="14" t="s">
        <v>2996</v>
      </c>
      <c r="B229" s="14" t="s">
        <v>3304</v>
      </c>
      <c r="C229" s="14" t="s">
        <v>3305</v>
      </c>
      <c r="D229" s="16" t="s">
        <v>3306</v>
      </c>
      <c r="E229" s="16"/>
      <c r="F229" s="14" t="s">
        <v>3307</v>
      </c>
      <c r="G229" s="14" t="s">
        <v>3308</v>
      </c>
      <c r="H229" s="14" t="s">
        <v>3309</v>
      </c>
      <c r="I229" s="15">
        <v>59.41</v>
      </c>
      <c r="J229" s="77">
        <v>3</v>
      </c>
      <c r="K229" s="92"/>
    </row>
    <row r="230" spans="1:11" ht="30.6" x14ac:dyDescent="0.25">
      <c r="A230" s="14" t="s">
        <v>2996</v>
      </c>
      <c r="B230" s="14" t="s">
        <v>3310</v>
      </c>
      <c r="C230" s="14">
        <v>365694</v>
      </c>
      <c r="D230" s="16" t="s">
        <v>3311</v>
      </c>
      <c r="E230" s="16"/>
      <c r="F230" s="14" t="s">
        <v>3312</v>
      </c>
      <c r="G230" s="14" t="s">
        <v>4587</v>
      </c>
      <c r="H230" s="14" t="s">
        <v>3313</v>
      </c>
      <c r="I230" s="15">
        <v>264.99</v>
      </c>
      <c r="J230" s="77">
        <v>3</v>
      </c>
      <c r="K230" s="92"/>
    </row>
    <row r="231" spans="1:11" ht="81.599999999999994" x14ac:dyDescent="0.25">
      <c r="A231" s="14" t="s">
        <v>2996</v>
      </c>
      <c r="B231" s="14"/>
      <c r="C231" s="14"/>
      <c r="D231" s="16"/>
      <c r="E231" s="16"/>
      <c r="F231" s="14" t="s">
        <v>3314</v>
      </c>
      <c r="G231" s="14"/>
      <c r="H231" s="14"/>
      <c r="I231" s="15"/>
      <c r="J231" s="77">
        <v>3</v>
      </c>
      <c r="K231" s="92"/>
    </row>
    <row r="232" spans="1:11" ht="30.6" x14ac:dyDescent="0.25">
      <c r="A232" s="14" t="s">
        <v>2996</v>
      </c>
      <c r="B232" s="14" t="s">
        <v>3315</v>
      </c>
      <c r="C232" s="14">
        <v>26492450</v>
      </c>
      <c r="D232" s="16" t="s">
        <v>3316</v>
      </c>
      <c r="E232" s="16"/>
      <c r="F232" s="14" t="s">
        <v>3317</v>
      </c>
      <c r="G232" s="14">
        <v>537560</v>
      </c>
      <c r="H232" s="14" t="s">
        <v>3076</v>
      </c>
      <c r="I232" s="15">
        <v>180</v>
      </c>
      <c r="J232" s="77">
        <v>3</v>
      </c>
      <c r="K232" s="92"/>
    </row>
    <row r="233" spans="1:11" ht="30.6" x14ac:dyDescent="0.25">
      <c r="A233" s="14" t="s">
        <v>2996</v>
      </c>
      <c r="B233" s="14" t="s">
        <v>3315</v>
      </c>
      <c r="C233" s="14">
        <v>26492450</v>
      </c>
      <c r="D233" s="16" t="s">
        <v>3316</v>
      </c>
      <c r="E233" s="16"/>
      <c r="F233" s="14" t="s">
        <v>3318</v>
      </c>
      <c r="G233" s="14">
        <v>537560</v>
      </c>
      <c r="H233" s="14" t="s">
        <v>3076</v>
      </c>
      <c r="I233" s="15">
        <v>1170</v>
      </c>
      <c r="J233" s="77">
        <v>3</v>
      </c>
      <c r="K233" s="92"/>
    </row>
    <row r="234" spans="1:11" ht="91.8" x14ac:dyDescent="0.25">
      <c r="A234" s="14" t="s">
        <v>2996</v>
      </c>
      <c r="B234" s="14"/>
      <c r="C234" s="14"/>
      <c r="D234" s="16"/>
      <c r="E234" s="16"/>
      <c r="F234" s="14" t="s">
        <v>3319</v>
      </c>
      <c r="G234" s="14"/>
      <c r="H234" s="14"/>
      <c r="I234" s="15"/>
      <c r="J234" s="77">
        <v>3</v>
      </c>
      <c r="K234" s="92"/>
    </row>
    <row r="235" spans="1:11" ht="30.6" x14ac:dyDescent="0.25">
      <c r="A235" s="14" t="s">
        <v>2996</v>
      </c>
      <c r="B235" s="14" t="s">
        <v>3320</v>
      </c>
      <c r="C235" s="14" t="s">
        <v>3321</v>
      </c>
      <c r="D235" s="16" t="s">
        <v>3322</v>
      </c>
      <c r="E235" s="16"/>
      <c r="F235" s="14" t="s">
        <v>3323</v>
      </c>
      <c r="G235" s="14"/>
      <c r="H235" s="14" t="s">
        <v>3324</v>
      </c>
      <c r="I235" s="15">
        <v>36.19</v>
      </c>
      <c r="J235" s="77">
        <v>3</v>
      </c>
      <c r="K235" s="92"/>
    </row>
    <row r="236" spans="1:11" ht="51" x14ac:dyDescent="0.25">
      <c r="A236" s="14" t="s">
        <v>2996</v>
      </c>
      <c r="B236" s="14" t="s">
        <v>3325</v>
      </c>
      <c r="C236" s="14"/>
      <c r="D236" s="16" t="s">
        <v>3141</v>
      </c>
      <c r="E236" s="16"/>
      <c r="F236" s="14" t="s">
        <v>3326</v>
      </c>
      <c r="G236" s="14">
        <v>31692907</v>
      </c>
      <c r="H236" s="14" t="s">
        <v>3000</v>
      </c>
      <c r="I236" s="15">
        <v>985.13</v>
      </c>
      <c r="J236" s="77">
        <v>2</v>
      </c>
      <c r="K236" s="92"/>
    </row>
    <row r="237" spans="1:11" ht="51" x14ac:dyDescent="0.25">
      <c r="A237" s="14" t="s">
        <v>2996</v>
      </c>
      <c r="B237" s="14" t="s">
        <v>3327</v>
      </c>
      <c r="C237" s="14"/>
      <c r="D237" s="16" t="s">
        <v>3328</v>
      </c>
      <c r="E237" s="16"/>
      <c r="F237" s="14" t="s">
        <v>3329</v>
      </c>
      <c r="G237" s="14">
        <v>31692907</v>
      </c>
      <c r="H237" s="14" t="s">
        <v>3000</v>
      </c>
      <c r="I237" s="15">
        <v>1184.78</v>
      </c>
      <c r="J237" s="77">
        <v>2</v>
      </c>
      <c r="K237" s="92"/>
    </row>
    <row r="238" spans="1:11" ht="51" x14ac:dyDescent="0.25">
      <c r="A238" s="14" t="s">
        <v>2996</v>
      </c>
      <c r="B238" s="14" t="s">
        <v>3330</v>
      </c>
      <c r="C238" s="14"/>
      <c r="D238" s="16" t="s">
        <v>3331</v>
      </c>
      <c r="E238" s="16"/>
      <c r="F238" s="14" t="s">
        <v>3332</v>
      </c>
      <c r="G238" s="14">
        <v>31692907</v>
      </c>
      <c r="H238" s="14" t="s">
        <v>3000</v>
      </c>
      <c r="I238" s="15">
        <v>980.47</v>
      </c>
      <c r="J238" s="77">
        <v>2</v>
      </c>
      <c r="K238" s="92"/>
    </row>
    <row r="239" spans="1:11" ht="51" x14ac:dyDescent="0.25">
      <c r="A239" s="14" t="s">
        <v>2996</v>
      </c>
      <c r="B239" s="14" t="s">
        <v>3333</v>
      </c>
      <c r="C239" s="14"/>
      <c r="D239" s="16" t="s">
        <v>3034</v>
      </c>
      <c r="E239" s="16"/>
      <c r="F239" s="14" t="s">
        <v>3334</v>
      </c>
      <c r="G239" s="14">
        <v>31692907</v>
      </c>
      <c r="H239" s="14" t="s">
        <v>3000</v>
      </c>
      <c r="I239" s="15">
        <v>980.47</v>
      </c>
      <c r="J239" s="77">
        <v>2</v>
      </c>
      <c r="K239" s="92"/>
    </row>
    <row r="240" spans="1:11" ht="51" x14ac:dyDescent="0.25">
      <c r="A240" s="14" t="s">
        <v>2996</v>
      </c>
      <c r="B240" s="14" t="s">
        <v>3335</v>
      </c>
      <c r="C240" s="14"/>
      <c r="D240" s="16" t="s">
        <v>3013</v>
      </c>
      <c r="E240" s="16"/>
      <c r="F240" s="14" t="s">
        <v>3336</v>
      </c>
      <c r="G240" s="14">
        <v>31692907</v>
      </c>
      <c r="H240" s="14" t="s">
        <v>3000</v>
      </c>
      <c r="I240" s="15">
        <v>980.47</v>
      </c>
      <c r="J240" s="77">
        <v>2</v>
      </c>
      <c r="K240" s="92"/>
    </row>
    <row r="241" spans="1:11" ht="51" x14ac:dyDescent="0.25">
      <c r="A241" s="14" t="s">
        <v>2996</v>
      </c>
      <c r="B241" s="14" t="s">
        <v>3335</v>
      </c>
      <c r="C241" s="14"/>
      <c r="D241" s="16" t="s">
        <v>3013</v>
      </c>
      <c r="E241" s="16"/>
      <c r="F241" s="14" t="s">
        <v>3337</v>
      </c>
      <c r="G241" s="14">
        <v>31692907</v>
      </c>
      <c r="H241" s="14" t="s">
        <v>3000</v>
      </c>
      <c r="I241" s="15">
        <v>602.09</v>
      </c>
      <c r="J241" s="77">
        <v>2</v>
      </c>
      <c r="K241" s="92"/>
    </row>
    <row r="242" spans="1:11" ht="51" x14ac:dyDescent="0.25">
      <c r="A242" s="14" t="s">
        <v>2996</v>
      </c>
      <c r="B242" s="14" t="s">
        <v>3325</v>
      </c>
      <c r="C242" s="14"/>
      <c r="D242" s="16" t="s">
        <v>3141</v>
      </c>
      <c r="E242" s="16"/>
      <c r="F242" s="14" t="s">
        <v>3338</v>
      </c>
      <c r="G242" s="14">
        <v>31692907</v>
      </c>
      <c r="H242" s="14" t="s">
        <v>3000</v>
      </c>
      <c r="I242" s="15">
        <v>151.57</v>
      </c>
      <c r="J242" s="77">
        <v>2</v>
      </c>
      <c r="K242" s="92"/>
    </row>
    <row r="243" spans="1:11" ht="51" x14ac:dyDescent="0.25">
      <c r="A243" s="14" t="s">
        <v>2996</v>
      </c>
      <c r="B243" s="14" t="s">
        <v>3327</v>
      </c>
      <c r="C243" s="14"/>
      <c r="D243" s="16" t="s">
        <v>3328</v>
      </c>
      <c r="E243" s="16"/>
      <c r="F243" s="14" t="s">
        <v>3339</v>
      </c>
      <c r="G243" s="14">
        <v>31692907</v>
      </c>
      <c r="H243" s="14" t="s">
        <v>3000</v>
      </c>
      <c r="I243" s="15">
        <v>151.57</v>
      </c>
      <c r="J243" s="77">
        <v>2</v>
      </c>
      <c r="K243" s="92"/>
    </row>
    <row r="244" spans="1:11" ht="51" x14ac:dyDescent="0.25">
      <c r="A244" s="14" t="s">
        <v>2996</v>
      </c>
      <c r="B244" s="14" t="s">
        <v>3330</v>
      </c>
      <c r="C244" s="14"/>
      <c r="D244" s="16" t="s">
        <v>3331</v>
      </c>
      <c r="E244" s="16"/>
      <c r="F244" s="14" t="s">
        <v>3340</v>
      </c>
      <c r="G244" s="14">
        <v>31692907</v>
      </c>
      <c r="H244" s="14" t="s">
        <v>3000</v>
      </c>
      <c r="I244" s="15">
        <v>151.57</v>
      </c>
      <c r="J244" s="77">
        <v>2</v>
      </c>
      <c r="K244" s="92"/>
    </row>
    <row r="245" spans="1:11" ht="51" x14ac:dyDescent="0.25">
      <c r="A245" s="14" t="s">
        <v>2996</v>
      </c>
      <c r="B245" s="14" t="s">
        <v>3333</v>
      </c>
      <c r="C245" s="14"/>
      <c r="D245" s="16" t="s">
        <v>3034</v>
      </c>
      <c r="E245" s="16"/>
      <c r="F245" s="14" t="s">
        <v>3341</v>
      </c>
      <c r="G245" s="14">
        <v>31692907</v>
      </c>
      <c r="H245" s="14" t="s">
        <v>3000</v>
      </c>
      <c r="I245" s="15">
        <v>151.57</v>
      </c>
      <c r="J245" s="77">
        <v>2</v>
      </c>
      <c r="K245" s="92"/>
    </row>
    <row r="246" spans="1:11" ht="51" x14ac:dyDescent="0.25">
      <c r="A246" s="14" t="s">
        <v>2996</v>
      </c>
      <c r="B246" s="14" t="s">
        <v>3335</v>
      </c>
      <c r="C246" s="14"/>
      <c r="D246" s="16" t="s">
        <v>3013</v>
      </c>
      <c r="E246" s="16"/>
      <c r="F246" s="14" t="s">
        <v>3342</v>
      </c>
      <c r="G246" s="14">
        <v>31692907</v>
      </c>
      <c r="H246" s="14" t="s">
        <v>3000</v>
      </c>
      <c r="I246" s="15">
        <v>151.57</v>
      </c>
      <c r="J246" s="77">
        <v>2</v>
      </c>
      <c r="K246" s="92"/>
    </row>
    <row r="247" spans="1:11" ht="81.599999999999994" x14ac:dyDescent="0.25">
      <c r="A247" s="14" t="s">
        <v>2996</v>
      </c>
      <c r="B247" s="14"/>
      <c r="C247" s="14"/>
      <c r="D247" s="16"/>
      <c r="E247" s="16"/>
      <c r="F247" s="14" t="s">
        <v>3343</v>
      </c>
      <c r="G247" s="14"/>
      <c r="H247" s="14"/>
      <c r="I247" s="15"/>
      <c r="J247" s="77">
        <v>2</v>
      </c>
      <c r="K247" s="92"/>
    </row>
    <row r="248" spans="1:11" ht="30.6" x14ac:dyDescent="0.25">
      <c r="A248" s="14" t="s">
        <v>2996</v>
      </c>
      <c r="B248" s="14" t="s">
        <v>3344</v>
      </c>
      <c r="C248" s="14"/>
      <c r="D248" s="16" t="s">
        <v>3345</v>
      </c>
      <c r="E248" s="16"/>
      <c r="F248" s="14" t="s">
        <v>3346</v>
      </c>
      <c r="G248" s="14"/>
      <c r="H248" s="14" t="s">
        <v>3347</v>
      </c>
      <c r="I248" s="15">
        <v>246</v>
      </c>
      <c r="J248" s="77">
        <v>2</v>
      </c>
      <c r="K248" s="92"/>
    </row>
    <row r="249" spans="1:11" ht="30.6" x14ac:dyDescent="0.25">
      <c r="A249" s="14" t="s">
        <v>2996</v>
      </c>
      <c r="B249" s="14" t="s">
        <v>3344</v>
      </c>
      <c r="C249" s="14" t="s">
        <v>3348</v>
      </c>
      <c r="D249" s="16" t="s">
        <v>3345</v>
      </c>
      <c r="E249" s="16"/>
      <c r="F249" s="14" t="s">
        <v>3349</v>
      </c>
      <c r="G249" s="14">
        <v>17308518</v>
      </c>
      <c r="H249" s="14" t="s">
        <v>3350</v>
      </c>
      <c r="I249" s="15">
        <v>680</v>
      </c>
      <c r="J249" s="77">
        <v>2</v>
      </c>
      <c r="K249" s="92"/>
    </row>
    <row r="250" spans="1:11" ht="81.599999999999994" x14ac:dyDescent="0.25">
      <c r="A250" s="14" t="s">
        <v>2996</v>
      </c>
      <c r="B250" s="14"/>
      <c r="C250" s="14"/>
      <c r="D250" s="16"/>
      <c r="E250" s="16"/>
      <c r="F250" s="14" t="s">
        <v>3351</v>
      </c>
      <c r="G250" s="14"/>
      <c r="H250" s="14"/>
      <c r="I250" s="15"/>
      <c r="J250" s="77">
        <v>2</v>
      </c>
      <c r="K250" s="92"/>
    </row>
    <row r="251" spans="1:11" ht="61.2" x14ac:dyDescent="0.25">
      <c r="A251" s="14" t="s">
        <v>2996</v>
      </c>
      <c r="B251" s="14" t="s">
        <v>3352</v>
      </c>
      <c r="C251" s="14">
        <v>202603</v>
      </c>
      <c r="D251" s="16" t="s">
        <v>3353</v>
      </c>
      <c r="E251" s="16"/>
      <c r="F251" s="14" t="s">
        <v>3354</v>
      </c>
      <c r="G251" s="14">
        <v>37956035</v>
      </c>
      <c r="H251" s="14" t="s">
        <v>3355</v>
      </c>
      <c r="I251" s="15">
        <v>440</v>
      </c>
      <c r="J251" s="77">
        <v>2</v>
      </c>
      <c r="K251" s="92"/>
    </row>
    <row r="252" spans="1:11" ht="51" x14ac:dyDescent="0.25">
      <c r="A252" s="14" t="s">
        <v>2996</v>
      </c>
      <c r="B252" s="14" t="s">
        <v>3325</v>
      </c>
      <c r="C252" s="14"/>
      <c r="D252" s="16" t="s">
        <v>3141</v>
      </c>
      <c r="E252" s="16"/>
      <c r="F252" s="14" t="s">
        <v>3356</v>
      </c>
      <c r="G252" s="14">
        <v>31692907</v>
      </c>
      <c r="H252" s="14" t="s">
        <v>3000</v>
      </c>
      <c r="I252" s="15">
        <v>200.07</v>
      </c>
      <c r="J252" s="77">
        <v>2</v>
      </c>
      <c r="K252" s="92"/>
    </row>
    <row r="253" spans="1:11" ht="51" x14ac:dyDescent="0.25">
      <c r="A253" s="14" t="s">
        <v>2996</v>
      </c>
      <c r="B253" s="14" t="s">
        <v>3327</v>
      </c>
      <c r="C253" s="14"/>
      <c r="D253" s="16" t="s">
        <v>3328</v>
      </c>
      <c r="E253" s="16"/>
      <c r="F253" s="14" t="s">
        <v>3357</v>
      </c>
      <c r="G253" s="14">
        <v>31692907</v>
      </c>
      <c r="H253" s="14" t="s">
        <v>3000</v>
      </c>
      <c r="I253" s="15">
        <v>200.07</v>
      </c>
      <c r="J253" s="77">
        <v>2</v>
      </c>
      <c r="K253" s="92"/>
    </row>
    <row r="254" spans="1:11" ht="51" x14ac:dyDescent="0.25">
      <c r="A254" s="14" t="s">
        <v>2996</v>
      </c>
      <c r="B254" s="14" t="s">
        <v>3330</v>
      </c>
      <c r="C254" s="14"/>
      <c r="D254" s="16" t="s">
        <v>3331</v>
      </c>
      <c r="E254" s="16"/>
      <c r="F254" s="14" t="s">
        <v>3358</v>
      </c>
      <c r="G254" s="14">
        <v>31692907</v>
      </c>
      <c r="H254" s="14" t="s">
        <v>3000</v>
      </c>
      <c r="I254" s="15">
        <v>200.07</v>
      </c>
      <c r="J254" s="77">
        <v>2</v>
      </c>
      <c r="K254" s="92"/>
    </row>
    <row r="255" spans="1:11" ht="51" x14ac:dyDescent="0.25">
      <c r="A255" s="14" t="s">
        <v>2996</v>
      </c>
      <c r="B255" s="14" t="s">
        <v>3333</v>
      </c>
      <c r="C255" s="14"/>
      <c r="D255" s="16" t="s">
        <v>3034</v>
      </c>
      <c r="E255" s="16"/>
      <c r="F255" s="14" t="s">
        <v>3359</v>
      </c>
      <c r="G255" s="14">
        <v>31692907</v>
      </c>
      <c r="H255" s="14" t="s">
        <v>3000</v>
      </c>
      <c r="I255" s="15">
        <v>200.07</v>
      </c>
      <c r="J255" s="77">
        <v>2</v>
      </c>
      <c r="K255" s="92"/>
    </row>
    <row r="256" spans="1:11" ht="51" x14ac:dyDescent="0.25">
      <c r="A256" s="14" t="s">
        <v>2996</v>
      </c>
      <c r="B256" s="14" t="s">
        <v>3335</v>
      </c>
      <c r="C256" s="14"/>
      <c r="D256" s="16" t="s">
        <v>3013</v>
      </c>
      <c r="E256" s="16"/>
      <c r="F256" s="14" t="s">
        <v>3360</v>
      </c>
      <c r="G256" s="14">
        <v>31692907</v>
      </c>
      <c r="H256" s="14" t="s">
        <v>3000</v>
      </c>
      <c r="I256" s="15">
        <v>200.07</v>
      </c>
      <c r="J256" s="77">
        <v>2</v>
      </c>
      <c r="K256" s="92"/>
    </row>
    <row r="257" spans="1:11" ht="51" x14ac:dyDescent="0.25">
      <c r="A257" s="14" t="s">
        <v>2996</v>
      </c>
      <c r="B257" s="14" t="s">
        <v>3361</v>
      </c>
      <c r="C257" s="14"/>
      <c r="D257" s="16" t="s">
        <v>3141</v>
      </c>
      <c r="E257" s="16"/>
      <c r="F257" s="14" t="s">
        <v>3362</v>
      </c>
      <c r="G257" s="14">
        <v>31692907</v>
      </c>
      <c r="H257" s="14" t="s">
        <v>3000</v>
      </c>
      <c r="I257" s="15">
        <v>200.19</v>
      </c>
      <c r="J257" s="77">
        <v>2</v>
      </c>
      <c r="K257" s="92"/>
    </row>
    <row r="258" spans="1:11" ht="51" x14ac:dyDescent="0.25">
      <c r="A258" s="14" t="s">
        <v>2996</v>
      </c>
      <c r="B258" s="14" t="s">
        <v>3361</v>
      </c>
      <c r="C258" s="14"/>
      <c r="D258" s="16" t="s">
        <v>3328</v>
      </c>
      <c r="E258" s="16"/>
      <c r="F258" s="14" t="s">
        <v>3363</v>
      </c>
      <c r="G258" s="14">
        <v>31692907</v>
      </c>
      <c r="H258" s="14" t="s">
        <v>3000</v>
      </c>
      <c r="I258" s="15">
        <v>200.19</v>
      </c>
      <c r="J258" s="77">
        <v>2</v>
      </c>
      <c r="K258" s="92"/>
    </row>
    <row r="259" spans="1:11" ht="51" x14ac:dyDescent="0.25">
      <c r="A259" s="14" t="s">
        <v>2996</v>
      </c>
      <c r="B259" s="14" t="s">
        <v>3364</v>
      </c>
      <c r="C259" s="14"/>
      <c r="D259" s="16" t="s">
        <v>3331</v>
      </c>
      <c r="E259" s="16"/>
      <c r="F259" s="14" t="s">
        <v>3365</v>
      </c>
      <c r="G259" s="14">
        <v>31692907</v>
      </c>
      <c r="H259" s="14" t="s">
        <v>3000</v>
      </c>
      <c r="I259" s="15">
        <v>200.19</v>
      </c>
      <c r="J259" s="77">
        <v>2</v>
      </c>
      <c r="K259" s="92"/>
    </row>
    <row r="260" spans="1:11" ht="51" x14ac:dyDescent="0.25">
      <c r="A260" s="14" t="s">
        <v>2996</v>
      </c>
      <c r="B260" s="14" t="s">
        <v>3366</v>
      </c>
      <c r="C260" s="14"/>
      <c r="D260" s="16" t="s">
        <v>3034</v>
      </c>
      <c r="E260" s="16"/>
      <c r="F260" s="14" t="s">
        <v>3367</v>
      </c>
      <c r="G260" s="14">
        <v>31692907</v>
      </c>
      <c r="H260" s="14" t="s">
        <v>3000</v>
      </c>
      <c r="I260" s="15">
        <v>200.19</v>
      </c>
      <c r="J260" s="77">
        <v>2</v>
      </c>
      <c r="K260" s="92"/>
    </row>
    <row r="261" spans="1:11" ht="51" x14ac:dyDescent="0.25">
      <c r="A261" s="14" t="s">
        <v>2996</v>
      </c>
      <c r="B261" s="14" t="s">
        <v>3368</v>
      </c>
      <c r="C261" s="14"/>
      <c r="D261" s="16" t="s">
        <v>3013</v>
      </c>
      <c r="E261" s="16"/>
      <c r="F261" s="14" t="s">
        <v>3369</v>
      </c>
      <c r="G261" s="14">
        <v>31692907</v>
      </c>
      <c r="H261" s="14" t="s">
        <v>3000</v>
      </c>
      <c r="I261" s="15">
        <v>200.19</v>
      </c>
      <c r="J261" s="77">
        <v>2</v>
      </c>
      <c r="K261" s="92"/>
    </row>
    <row r="262" spans="1:11" ht="51" x14ac:dyDescent="0.25">
      <c r="A262" s="14" t="s">
        <v>2996</v>
      </c>
      <c r="B262" s="14" t="s">
        <v>3361</v>
      </c>
      <c r="C262" s="14"/>
      <c r="D262" s="16" t="s">
        <v>3141</v>
      </c>
      <c r="E262" s="16"/>
      <c r="F262" s="14" t="s">
        <v>3370</v>
      </c>
      <c r="G262" s="14">
        <v>31692907</v>
      </c>
      <c r="H262" s="14" t="s">
        <v>3000</v>
      </c>
      <c r="I262" s="15">
        <v>200.19</v>
      </c>
      <c r="J262" s="77">
        <v>2</v>
      </c>
      <c r="K262" s="92"/>
    </row>
    <row r="263" spans="1:11" ht="51" x14ac:dyDescent="0.25">
      <c r="A263" s="14" t="s">
        <v>2996</v>
      </c>
      <c r="B263" s="14" t="s">
        <v>3361</v>
      </c>
      <c r="C263" s="14"/>
      <c r="D263" s="16" t="s">
        <v>3328</v>
      </c>
      <c r="E263" s="16"/>
      <c r="F263" s="14" t="s">
        <v>3371</v>
      </c>
      <c r="G263" s="14">
        <v>31692907</v>
      </c>
      <c r="H263" s="14" t="s">
        <v>3000</v>
      </c>
      <c r="I263" s="15">
        <v>200.19</v>
      </c>
      <c r="J263" s="77">
        <v>2</v>
      </c>
      <c r="K263" s="92"/>
    </row>
    <row r="264" spans="1:11" ht="51" x14ac:dyDescent="0.25">
      <c r="A264" s="14" t="s">
        <v>2996</v>
      </c>
      <c r="B264" s="14" t="s">
        <v>3364</v>
      </c>
      <c r="C264" s="14"/>
      <c r="D264" s="16" t="s">
        <v>3331</v>
      </c>
      <c r="E264" s="16"/>
      <c r="F264" s="14" t="s">
        <v>3372</v>
      </c>
      <c r="G264" s="14">
        <v>31692907</v>
      </c>
      <c r="H264" s="14" t="s">
        <v>3000</v>
      </c>
      <c r="I264" s="15">
        <v>200.19</v>
      </c>
      <c r="J264" s="77">
        <v>2</v>
      </c>
      <c r="K264" s="92"/>
    </row>
    <row r="265" spans="1:11" ht="51" x14ac:dyDescent="0.25">
      <c r="A265" s="14" t="s">
        <v>2996</v>
      </c>
      <c r="B265" s="14" t="s">
        <v>3366</v>
      </c>
      <c r="C265" s="14"/>
      <c r="D265" s="16" t="s">
        <v>3034</v>
      </c>
      <c r="E265" s="16"/>
      <c r="F265" s="14" t="s">
        <v>3373</v>
      </c>
      <c r="G265" s="14">
        <v>31692907</v>
      </c>
      <c r="H265" s="14" t="s">
        <v>3000</v>
      </c>
      <c r="I265" s="15">
        <v>200.19</v>
      </c>
      <c r="J265" s="77">
        <v>2</v>
      </c>
      <c r="K265" s="92"/>
    </row>
    <row r="266" spans="1:11" ht="51" x14ac:dyDescent="0.25">
      <c r="A266" s="14" t="s">
        <v>2996</v>
      </c>
      <c r="B266" s="14" t="s">
        <v>3368</v>
      </c>
      <c r="C266" s="14"/>
      <c r="D266" s="16" t="s">
        <v>3013</v>
      </c>
      <c r="E266" s="16"/>
      <c r="F266" s="14" t="s">
        <v>3374</v>
      </c>
      <c r="G266" s="14">
        <v>31692907</v>
      </c>
      <c r="H266" s="14" t="s">
        <v>3000</v>
      </c>
      <c r="I266" s="15">
        <v>200.19</v>
      </c>
      <c r="J266" s="77">
        <v>2</v>
      </c>
      <c r="K266" s="92"/>
    </row>
    <row r="267" spans="1:11" ht="91.8" x14ac:dyDescent="0.25">
      <c r="A267" s="14" t="s">
        <v>2996</v>
      </c>
      <c r="B267" s="14"/>
      <c r="C267" s="14"/>
      <c r="D267" s="16"/>
      <c r="E267" s="16"/>
      <c r="F267" s="14" t="s">
        <v>3375</v>
      </c>
      <c r="G267" s="14"/>
      <c r="H267" s="14"/>
      <c r="I267" s="15"/>
      <c r="J267" s="77">
        <v>2</v>
      </c>
      <c r="K267" s="92"/>
    </row>
    <row r="268" spans="1:11" ht="40.799999999999997" x14ac:dyDescent="0.25">
      <c r="A268" s="14" t="s">
        <v>2996</v>
      </c>
      <c r="B268" s="14" t="s">
        <v>3376</v>
      </c>
      <c r="C268" s="14" t="s">
        <v>3377</v>
      </c>
      <c r="D268" s="16" t="s">
        <v>3378</v>
      </c>
      <c r="E268" s="16" t="s">
        <v>3004</v>
      </c>
      <c r="F268" s="14" t="s">
        <v>3379</v>
      </c>
      <c r="G268" s="14">
        <v>2585146000</v>
      </c>
      <c r="H268" s="14" t="s">
        <v>3380</v>
      </c>
      <c r="I268" s="15">
        <v>629.72</v>
      </c>
      <c r="J268" s="77">
        <v>2</v>
      </c>
      <c r="K268" s="92"/>
    </row>
    <row r="269" spans="1:11" ht="30.6" x14ac:dyDescent="0.25">
      <c r="A269" s="14" t="s">
        <v>2996</v>
      </c>
      <c r="B269" s="14" t="s">
        <v>3376</v>
      </c>
      <c r="C269" s="14" t="s">
        <v>3381</v>
      </c>
      <c r="D269" s="16" t="s">
        <v>3382</v>
      </c>
      <c r="E269" s="16" t="s">
        <v>3004</v>
      </c>
      <c r="F269" s="14" t="s">
        <v>3383</v>
      </c>
      <c r="G269" s="14" t="s">
        <v>3183</v>
      </c>
      <c r="H269" s="14" t="s">
        <v>3184</v>
      </c>
      <c r="I269" s="15">
        <v>555</v>
      </c>
      <c r="J269" s="77">
        <v>2</v>
      </c>
      <c r="K269" s="92"/>
    </row>
    <row r="270" spans="1:11" ht="40.799999999999997" x14ac:dyDescent="0.25">
      <c r="A270" s="14" t="s">
        <v>2996</v>
      </c>
      <c r="B270" s="14" t="s">
        <v>3376</v>
      </c>
      <c r="C270" s="14" t="s">
        <v>3384</v>
      </c>
      <c r="D270" s="16" t="s">
        <v>3385</v>
      </c>
      <c r="E270" s="16" t="s">
        <v>3004</v>
      </c>
      <c r="F270" s="14" t="s">
        <v>3386</v>
      </c>
      <c r="G270" s="14" t="s">
        <v>3387</v>
      </c>
      <c r="H270" s="14" t="s">
        <v>3388</v>
      </c>
      <c r="I270" s="15">
        <v>75.41</v>
      </c>
      <c r="J270" s="77">
        <v>2</v>
      </c>
      <c r="K270" s="92"/>
    </row>
    <row r="271" spans="1:11" ht="40.799999999999997" x14ac:dyDescent="0.25">
      <c r="A271" s="14" t="s">
        <v>2996</v>
      </c>
      <c r="B271" s="14" t="s">
        <v>3376</v>
      </c>
      <c r="C271" s="14" t="s">
        <v>3389</v>
      </c>
      <c r="D271" s="16" t="s">
        <v>3385</v>
      </c>
      <c r="E271" s="16" t="s">
        <v>3004</v>
      </c>
      <c r="F271" s="14" t="s">
        <v>3390</v>
      </c>
      <c r="G271" s="14" t="s">
        <v>3391</v>
      </c>
      <c r="H271" s="14" t="s">
        <v>3392</v>
      </c>
      <c r="I271" s="15">
        <v>71.7</v>
      </c>
      <c r="J271" s="77">
        <v>2</v>
      </c>
      <c r="K271" s="92"/>
    </row>
    <row r="272" spans="1:11" ht="40.799999999999997" x14ac:dyDescent="0.25">
      <c r="A272" s="14" t="s">
        <v>2996</v>
      </c>
      <c r="B272" s="14" t="s">
        <v>3376</v>
      </c>
      <c r="C272" s="14" t="s">
        <v>3393</v>
      </c>
      <c r="D272" s="16" t="s">
        <v>3385</v>
      </c>
      <c r="E272" s="16" t="s">
        <v>3004</v>
      </c>
      <c r="F272" s="14" t="s">
        <v>3394</v>
      </c>
      <c r="G272" s="14" t="s">
        <v>3395</v>
      </c>
      <c r="H272" s="14" t="s">
        <v>3396</v>
      </c>
      <c r="I272" s="15">
        <v>70</v>
      </c>
      <c r="J272" s="77">
        <v>2</v>
      </c>
      <c r="K272" s="92"/>
    </row>
    <row r="273" spans="1:11" ht="71.400000000000006" x14ac:dyDescent="0.25">
      <c r="A273" s="14" t="s">
        <v>2996</v>
      </c>
      <c r="B273" s="14" t="s">
        <v>3397</v>
      </c>
      <c r="C273" s="14" t="s">
        <v>3170</v>
      </c>
      <c r="D273" s="16" t="s">
        <v>3103</v>
      </c>
      <c r="E273" s="16"/>
      <c r="F273" s="14" t="s">
        <v>3398</v>
      </c>
      <c r="G273" s="14" t="s">
        <v>3172</v>
      </c>
      <c r="H273" s="14" t="s">
        <v>3173</v>
      </c>
      <c r="I273" s="15">
        <v>28.94</v>
      </c>
      <c r="J273" s="77">
        <v>2</v>
      </c>
      <c r="K273" s="92"/>
    </row>
    <row r="274" spans="1:11" ht="71.400000000000006" x14ac:dyDescent="0.25">
      <c r="A274" s="14" t="s">
        <v>2996</v>
      </c>
      <c r="B274" s="14" t="s">
        <v>3397</v>
      </c>
      <c r="C274" s="14" t="s">
        <v>3170</v>
      </c>
      <c r="D274" s="16" t="s">
        <v>3103</v>
      </c>
      <c r="E274" s="16"/>
      <c r="F274" s="14" t="s">
        <v>3399</v>
      </c>
      <c r="G274" s="14" t="s">
        <v>3172</v>
      </c>
      <c r="H274" s="14" t="s">
        <v>3173</v>
      </c>
      <c r="I274" s="15">
        <v>84.62</v>
      </c>
      <c r="J274" s="77">
        <v>2</v>
      </c>
      <c r="K274" s="92"/>
    </row>
    <row r="275" spans="1:11" ht="71.400000000000006" x14ac:dyDescent="0.25">
      <c r="A275" s="14" t="s">
        <v>2996</v>
      </c>
      <c r="B275" s="14" t="s">
        <v>3397</v>
      </c>
      <c r="C275" s="14" t="s">
        <v>3400</v>
      </c>
      <c r="D275" s="16" t="s">
        <v>3103</v>
      </c>
      <c r="E275" s="16"/>
      <c r="F275" s="14" t="s">
        <v>3401</v>
      </c>
      <c r="G275" s="14" t="s">
        <v>3172</v>
      </c>
      <c r="H275" s="14" t="s">
        <v>3173</v>
      </c>
      <c r="I275" s="15">
        <v>83.19</v>
      </c>
      <c r="J275" s="77">
        <v>2</v>
      </c>
      <c r="K275" s="92"/>
    </row>
    <row r="276" spans="1:11" ht="81.599999999999994" x14ac:dyDescent="0.25">
      <c r="A276" s="14" t="s">
        <v>2996</v>
      </c>
      <c r="B276" s="14"/>
      <c r="C276" s="14"/>
      <c r="D276" s="16"/>
      <c r="E276" s="16"/>
      <c r="F276" s="14" t="s">
        <v>3402</v>
      </c>
      <c r="G276" s="14"/>
      <c r="H276" s="14"/>
      <c r="I276" s="15"/>
      <c r="J276" s="77">
        <v>2</v>
      </c>
      <c r="K276" s="92"/>
    </row>
    <row r="277" spans="1:11" ht="51" x14ac:dyDescent="0.25">
      <c r="A277" s="14" t="s">
        <v>2996</v>
      </c>
      <c r="B277" s="14" t="s">
        <v>3403</v>
      </c>
      <c r="C277" s="14">
        <v>5184269166</v>
      </c>
      <c r="D277" s="16" t="s">
        <v>3306</v>
      </c>
      <c r="E277" s="16" t="s">
        <v>3404</v>
      </c>
      <c r="F277" s="14" t="s">
        <v>3405</v>
      </c>
      <c r="G277" s="14" t="s">
        <v>3406</v>
      </c>
      <c r="H277" s="14" t="s">
        <v>3407</v>
      </c>
      <c r="I277" s="15">
        <v>287.8</v>
      </c>
      <c r="J277" s="77">
        <v>2</v>
      </c>
      <c r="K277" s="92"/>
    </row>
    <row r="278" spans="1:11" ht="51" x14ac:dyDescent="0.25">
      <c r="A278" s="14" t="s">
        <v>2996</v>
      </c>
      <c r="B278" s="14" t="s">
        <v>3403</v>
      </c>
      <c r="C278" s="14" t="s">
        <v>3408</v>
      </c>
      <c r="D278" s="16" t="s">
        <v>3306</v>
      </c>
      <c r="E278" s="16" t="s">
        <v>3404</v>
      </c>
      <c r="F278" s="14" t="s">
        <v>3409</v>
      </c>
      <c r="G278" s="14">
        <v>104547</v>
      </c>
      <c r="H278" s="14" t="s">
        <v>3410</v>
      </c>
      <c r="I278" s="15">
        <v>442.35</v>
      </c>
      <c r="J278" s="77">
        <v>2</v>
      </c>
      <c r="K278" s="92"/>
    </row>
    <row r="279" spans="1:11" ht="30.6" x14ac:dyDescent="0.25">
      <c r="A279" s="14" t="s">
        <v>2996</v>
      </c>
      <c r="B279" s="14" t="s">
        <v>3403</v>
      </c>
      <c r="C279" s="14" t="s">
        <v>3411</v>
      </c>
      <c r="D279" s="16" t="s">
        <v>3412</v>
      </c>
      <c r="E279" s="16"/>
      <c r="F279" s="14" t="s">
        <v>3413</v>
      </c>
      <c r="G279" s="14">
        <v>5248370586</v>
      </c>
      <c r="H279" s="14" t="s">
        <v>3414</v>
      </c>
      <c r="I279" s="15">
        <v>760</v>
      </c>
      <c r="J279" s="77">
        <v>2</v>
      </c>
      <c r="K279" s="92"/>
    </row>
    <row r="280" spans="1:11" ht="51" x14ac:dyDescent="0.25">
      <c r="A280" s="14" t="s">
        <v>2996</v>
      </c>
      <c r="B280" s="14" t="s">
        <v>3403</v>
      </c>
      <c r="C280" s="14" t="s">
        <v>3415</v>
      </c>
      <c r="D280" s="16" t="s">
        <v>3412</v>
      </c>
      <c r="E280" s="16" t="s">
        <v>3404</v>
      </c>
      <c r="F280" s="14" t="s">
        <v>3416</v>
      </c>
      <c r="G280" s="14">
        <v>104547</v>
      </c>
      <c r="H280" s="14" t="s">
        <v>3410</v>
      </c>
      <c r="I280" s="15">
        <v>425.27</v>
      </c>
      <c r="J280" s="77">
        <v>2</v>
      </c>
      <c r="K280" s="92"/>
    </row>
    <row r="281" spans="1:11" ht="51" x14ac:dyDescent="0.25">
      <c r="A281" s="14" t="s">
        <v>2996</v>
      </c>
      <c r="B281" s="14" t="s">
        <v>3403</v>
      </c>
      <c r="C281" s="14" t="s">
        <v>3417</v>
      </c>
      <c r="D281" s="16" t="s">
        <v>3418</v>
      </c>
      <c r="E281" s="16" t="s">
        <v>3404</v>
      </c>
      <c r="F281" s="14" t="s">
        <v>3419</v>
      </c>
      <c r="G281" s="14" t="s">
        <v>3406</v>
      </c>
      <c r="H281" s="14" t="s">
        <v>3407</v>
      </c>
      <c r="I281" s="15">
        <v>90</v>
      </c>
      <c r="J281" s="77">
        <v>2</v>
      </c>
      <c r="K281" s="92"/>
    </row>
    <row r="282" spans="1:11" ht="30.6" x14ac:dyDescent="0.25">
      <c r="A282" s="14" t="s">
        <v>2996</v>
      </c>
      <c r="B282" s="14" t="s">
        <v>3403</v>
      </c>
      <c r="C282" s="14" t="s">
        <v>3420</v>
      </c>
      <c r="D282" s="16" t="s">
        <v>3418</v>
      </c>
      <c r="E282" s="16" t="s">
        <v>3404</v>
      </c>
      <c r="F282" s="14" t="s">
        <v>3421</v>
      </c>
      <c r="G282" s="14">
        <v>1132111004</v>
      </c>
      <c r="H282" s="14" t="s">
        <v>3422</v>
      </c>
      <c r="I282" s="15">
        <v>31.22</v>
      </c>
      <c r="J282" s="77">
        <v>2</v>
      </c>
      <c r="K282" s="92"/>
    </row>
    <row r="283" spans="1:11" ht="30.6" x14ac:dyDescent="0.25">
      <c r="A283" s="14" t="s">
        <v>2996</v>
      </c>
      <c r="B283" s="14" t="s">
        <v>3403</v>
      </c>
      <c r="C283" s="14" t="s">
        <v>3423</v>
      </c>
      <c r="D283" s="16" t="s">
        <v>3418</v>
      </c>
      <c r="E283" s="16" t="s">
        <v>3404</v>
      </c>
      <c r="F283" s="14" t="s">
        <v>3424</v>
      </c>
      <c r="G283" s="14">
        <v>15859621003</v>
      </c>
      <c r="H283" s="14" t="s">
        <v>3425</v>
      </c>
      <c r="I283" s="15">
        <v>70</v>
      </c>
      <c r="J283" s="77">
        <v>2</v>
      </c>
      <c r="K283" s="92"/>
    </row>
    <row r="284" spans="1:11" ht="30.6" x14ac:dyDescent="0.25">
      <c r="A284" s="14" t="s">
        <v>2996</v>
      </c>
      <c r="B284" s="14" t="s">
        <v>3403</v>
      </c>
      <c r="C284" s="14" t="s">
        <v>3426</v>
      </c>
      <c r="D284" s="16" t="s">
        <v>3427</v>
      </c>
      <c r="E284" s="16" t="s">
        <v>3404</v>
      </c>
      <c r="F284" s="14" t="s">
        <v>3428</v>
      </c>
      <c r="G284" s="14">
        <v>1132111004</v>
      </c>
      <c r="H284" s="14" t="s">
        <v>3422</v>
      </c>
      <c r="I284" s="15">
        <v>31.99</v>
      </c>
      <c r="J284" s="77">
        <v>2</v>
      </c>
      <c r="K284" s="92"/>
    </row>
    <row r="285" spans="1:11" ht="30.6" x14ac:dyDescent="0.25">
      <c r="A285" s="14" t="s">
        <v>2996</v>
      </c>
      <c r="B285" s="14" t="s">
        <v>3403</v>
      </c>
      <c r="C285" s="14" t="s">
        <v>3429</v>
      </c>
      <c r="D285" s="16" t="s">
        <v>3430</v>
      </c>
      <c r="E285" s="16" t="s">
        <v>3404</v>
      </c>
      <c r="F285" s="14" t="s">
        <v>3431</v>
      </c>
      <c r="G285" s="14">
        <v>15859621003</v>
      </c>
      <c r="H285" s="14" t="s">
        <v>3425</v>
      </c>
      <c r="I285" s="15">
        <v>70</v>
      </c>
      <c r="J285" s="77">
        <v>2</v>
      </c>
      <c r="K285" s="92"/>
    </row>
    <row r="286" spans="1:11" ht="40.799999999999997" x14ac:dyDescent="0.25">
      <c r="A286" s="14" t="s">
        <v>2996</v>
      </c>
      <c r="B286" s="14" t="s">
        <v>3403</v>
      </c>
      <c r="C286" s="14" t="s">
        <v>3432</v>
      </c>
      <c r="D286" s="16" t="s">
        <v>3433</v>
      </c>
      <c r="E286" s="16" t="s">
        <v>3404</v>
      </c>
      <c r="F286" s="14" t="s">
        <v>3434</v>
      </c>
      <c r="G286" s="14">
        <v>10349191006</v>
      </c>
      <c r="H286" s="14" t="s">
        <v>3435</v>
      </c>
      <c r="I286" s="15">
        <v>69.599999999999994</v>
      </c>
      <c r="J286" s="77">
        <v>2</v>
      </c>
      <c r="K286" s="92"/>
    </row>
    <row r="287" spans="1:11" ht="40.799999999999997" x14ac:dyDescent="0.25">
      <c r="A287" s="14" t="s">
        <v>2996</v>
      </c>
      <c r="B287" s="14" t="s">
        <v>3436</v>
      </c>
      <c r="C287" s="14" t="s">
        <v>3437</v>
      </c>
      <c r="D287" s="16" t="s">
        <v>3438</v>
      </c>
      <c r="E287" s="16"/>
      <c r="F287" s="14" t="s">
        <v>3439</v>
      </c>
      <c r="G287" s="14" t="s">
        <v>3114</v>
      </c>
      <c r="H287" s="14" t="s">
        <v>3115</v>
      </c>
      <c r="I287" s="15">
        <v>66.09</v>
      </c>
      <c r="J287" s="77">
        <v>2</v>
      </c>
      <c r="K287" s="92"/>
    </row>
    <row r="288" spans="1:11" ht="81.599999999999994" x14ac:dyDescent="0.25">
      <c r="A288" s="14" t="s">
        <v>2996</v>
      </c>
      <c r="B288" s="14"/>
      <c r="C288" s="14"/>
      <c r="D288" s="16"/>
      <c r="E288" s="16"/>
      <c r="F288" s="14" t="s">
        <v>3440</v>
      </c>
      <c r="G288" s="14"/>
      <c r="H288" s="14"/>
      <c r="I288" s="15"/>
      <c r="J288" s="77">
        <v>2</v>
      </c>
      <c r="K288" s="92"/>
    </row>
    <row r="289" spans="1:11" ht="40.799999999999997" x14ac:dyDescent="0.25">
      <c r="A289" s="14" t="s">
        <v>2996</v>
      </c>
      <c r="B289" s="14" t="s">
        <v>3441</v>
      </c>
      <c r="C289" s="14" t="s">
        <v>3442</v>
      </c>
      <c r="D289" s="16" t="s">
        <v>3167</v>
      </c>
      <c r="E289" s="16" t="s">
        <v>3004</v>
      </c>
      <c r="F289" s="14" t="s">
        <v>3443</v>
      </c>
      <c r="G289" s="14" t="s">
        <v>3444</v>
      </c>
      <c r="H289" s="14" t="s">
        <v>3445</v>
      </c>
      <c r="I289" s="15">
        <v>195</v>
      </c>
      <c r="J289" s="77">
        <v>2</v>
      </c>
      <c r="K289" s="92"/>
    </row>
    <row r="290" spans="1:11" ht="30.6" x14ac:dyDescent="0.25">
      <c r="A290" s="14" t="s">
        <v>2996</v>
      </c>
      <c r="B290" s="14" t="s">
        <v>3441</v>
      </c>
      <c r="C290" s="14" t="s">
        <v>3446</v>
      </c>
      <c r="D290" s="16" t="s">
        <v>3289</v>
      </c>
      <c r="E290" s="16" t="s">
        <v>3004</v>
      </c>
      <c r="F290" s="14" t="s">
        <v>3447</v>
      </c>
      <c r="G290" s="14" t="s">
        <v>3448</v>
      </c>
      <c r="H290" s="14" t="s">
        <v>3449</v>
      </c>
      <c r="I290" s="15">
        <v>475.2</v>
      </c>
      <c r="J290" s="77">
        <v>2</v>
      </c>
      <c r="K290" s="92"/>
    </row>
    <row r="291" spans="1:11" ht="81.599999999999994" x14ac:dyDescent="0.25">
      <c r="A291" s="14" t="s">
        <v>2996</v>
      </c>
      <c r="B291" s="14" t="s">
        <v>3441</v>
      </c>
      <c r="C291" s="14"/>
      <c r="D291" s="16" t="s">
        <v>3004</v>
      </c>
      <c r="E291" s="16"/>
      <c r="F291" s="14" t="s">
        <v>3450</v>
      </c>
      <c r="G291" s="14"/>
      <c r="H291" s="14" t="s">
        <v>3451</v>
      </c>
      <c r="I291" s="15">
        <v>222</v>
      </c>
      <c r="J291" s="77">
        <v>2</v>
      </c>
      <c r="K291" s="92"/>
    </row>
    <row r="292" spans="1:11" ht="91.8" x14ac:dyDescent="0.25">
      <c r="A292" s="14" t="s">
        <v>2996</v>
      </c>
      <c r="B292" s="14"/>
      <c r="C292" s="14"/>
      <c r="D292" s="16"/>
      <c r="E292" s="16"/>
      <c r="F292" s="14" t="s">
        <v>3452</v>
      </c>
      <c r="G292" s="14"/>
      <c r="H292" s="14"/>
      <c r="I292" s="15"/>
      <c r="J292" s="77">
        <v>2</v>
      </c>
      <c r="K292" s="92"/>
    </row>
    <row r="293" spans="1:11" ht="40.799999999999997" x14ac:dyDescent="0.25">
      <c r="A293" s="14" t="s">
        <v>2996</v>
      </c>
      <c r="B293" s="14" t="s">
        <v>3453</v>
      </c>
      <c r="C293" s="14">
        <v>20260005</v>
      </c>
      <c r="D293" s="16" t="s">
        <v>3404</v>
      </c>
      <c r="E293" s="16"/>
      <c r="F293" s="14" t="s">
        <v>3454</v>
      </c>
      <c r="G293" s="14">
        <v>51273969</v>
      </c>
      <c r="H293" s="14" t="s">
        <v>3455</v>
      </c>
      <c r="I293" s="15">
        <v>1190</v>
      </c>
      <c r="J293" s="77">
        <v>2</v>
      </c>
      <c r="K293" s="92"/>
    </row>
    <row r="294" spans="1:11" ht="40.799999999999997" x14ac:dyDescent="0.25">
      <c r="A294" s="14" t="s">
        <v>2996</v>
      </c>
      <c r="B294" s="14" t="s">
        <v>3456</v>
      </c>
      <c r="C294" s="14" t="s">
        <v>3457</v>
      </c>
      <c r="D294" s="16" t="s">
        <v>3438</v>
      </c>
      <c r="E294" s="16"/>
      <c r="F294" s="14" t="s">
        <v>3458</v>
      </c>
      <c r="G294" s="14" t="s">
        <v>3114</v>
      </c>
      <c r="H294" s="14" t="s">
        <v>3115</v>
      </c>
      <c r="I294" s="15">
        <v>66.09</v>
      </c>
      <c r="J294" s="77">
        <v>2</v>
      </c>
      <c r="K294" s="92"/>
    </row>
    <row r="295" spans="1:11" ht="81.599999999999994" x14ac:dyDescent="0.25">
      <c r="A295" s="14" t="s">
        <v>2996</v>
      </c>
      <c r="B295" s="14"/>
      <c r="C295" s="14"/>
      <c r="D295" s="16"/>
      <c r="E295" s="16"/>
      <c r="F295" s="14" t="s">
        <v>3459</v>
      </c>
      <c r="G295" s="14"/>
      <c r="H295" s="14"/>
      <c r="I295" s="15"/>
      <c r="J295" s="77">
        <v>2</v>
      </c>
      <c r="K295" s="92"/>
    </row>
    <row r="296" spans="1:11" ht="40.799999999999997" x14ac:dyDescent="0.25">
      <c r="A296" s="14" t="s">
        <v>2996</v>
      </c>
      <c r="B296" s="14" t="s">
        <v>3460</v>
      </c>
      <c r="C296" s="14" t="s">
        <v>3461</v>
      </c>
      <c r="D296" s="16" t="s">
        <v>3462</v>
      </c>
      <c r="E296" s="16"/>
      <c r="F296" s="14" t="s">
        <v>3463</v>
      </c>
      <c r="G296" s="14">
        <v>4113861000</v>
      </c>
      <c r="H296" s="14" t="s">
        <v>3464</v>
      </c>
      <c r="I296" s="15">
        <v>1455</v>
      </c>
      <c r="J296" s="77">
        <v>2</v>
      </c>
      <c r="K296" s="92"/>
    </row>
    <row r="297" spans="1:11" ht="81.599999999999994" x14ac:dyDescent="0.25">
      <c r="A297" s="14" t="s">
        <v>2996</v>
      </c>
      <c r="B297" s="14"/>
      <c r="C297" s="14"/>
      <c r="D297" s="16"/>
      <c r="E297" s="16"/>
      <c r="F297" s="14" t="s">
        <v>3465</v>
      </c>
      <c r="G297" s="14"/>
      <c r="H297" s="14"/>
      <c r="I297" s="15"/>
      <c r="J297" s="77">
        <v>2</v>
      </c>
      <c r="K297" s="92"/>
    </row>
    <row r="298" spans="1:11" ht="20.399999999999999" x14ac:dyDescent="0.25">
      <c r="A298" s="14" t="s">
        <v>2996</v>
      </c>
      <c r="B298" s="14" t="s">
        <v>3466</v>
      </c>
      <c r="C298" s="14" t="s">
        <v>3467</v>
      </c>
      <c r="D298" s="16" t="s">
        <v>3412</v>
      </c>
      <c r="E298" s="16" t="s">
        <v>3468</v>
      </c>
      <c r="F298" s="14" t="s">
        <v>3469</v>
      </c>
      <c r="G298" s="14">
        <v>5232767000</v>
      </c>
      <c r="H298" s="14" t="s">
        <v>3470</v>
      </c>
      <c r="I298" s="15">
        <v>150</v>
      </c>
      <c r="J298" s="77">
        <v>2</v>
      </c>
      <c r="K298" s="92"/>
    </row>
    <row r="299" spans="1:11" ht="30.6" x14ac:dyDescent="0.25">
      <c r="A299" s="14" t="s">
        <v>2996</v>
      </c>
      <c r="B299" s="14" t="s">
        <v>3466</v>
      </c>
      <c r="C299" s="14" t="s">
        <v>3471</v>
      </c>
      <c r="D299" s="16" t="s">
        <v>3472</v>
      </c>
      <c r="E299" s="16" t="s">
        <v>3468</v>
      </c>
      <c r="F299" s="14" t="s">
        <v>3473</v>
      </c>
      <c r="G299" s="14">
        <v>17308518</v>
      </c>
      <c r="H299" s="14" t="s">
        <v>3350</v>
      </c>
      <c r="I299" s="15">
        <v>1700</v>
      </c>
      <c r="J299" s="77">
        <v>2</v>
      </c>
      <c r="K299" s="92"/>
    </row>
    <row r="300" spans="1:11" ht="40.799999999999997" x14ac:dyDescent="0.25">
      <c r="A300" s="14" t="s">
        <v>2996</v>
      </c>
      <c r="B300" s="14" t="s">
        <v>3466</v>
      </c>
      <c r="C300" s="14"/>
      <c r="D300" s="16" t="s">
        <v>3316</v>
      </c>
      <c r="E300" s="16"/>
      <c r="F300" s="14" t="s">
        <v>3474</v>
      </c>
      <c r="G300" s="14"/>
      <c r="H300" s="14" t="s">
        <v>3475</v>
      </c>
      <c r="I300" s="15">
        <v>63.58</v>
      </c>
      <c r="J300" s="77">
        <v>2</v>
      </c>
      <c r="K300" s="92"/>
    </row>
    <row r="301" spans="1:11" ht="81.599999999999994" x14ac:dyDescent="0.25">
      <c r="A301" s="14" t="s">
        <v>2996</v>
      </c>
      <c r="B301" s="14"/>
      <c r="C301" s="14"/>
      <c r="D301" s="16"/>
      <c r="E301" s="16"/>
      <c r="F301" s="14" t="s">
        <v>3476</v>
      </c>
      <c r="G301" s="14"/>
      <c r="H301" s="14"/>
      <c r="I301" s="15"/>
      <c r="J301" s="77">
        <v>2</v>
      </c>
      <c r="K301" s="92"/>
    </row>
    <row r="302" spans="1:11" ht="61.2" x14ac:dyDescent="0.25">
      <c r="A302" s="14" t="s">
        <v>2996</v>
      </c>
      <c r="B302" s="14" t="s">
        <v>3477</v>
      </c>
      <c r="C302" s="14">
        <v>202517</v>
      </c>
      <c r="D302" s="16" t="s">
        <v>3478</v>
      </c>
      <c r="E302" s="16" t="s">
        <v>3077</v>
      </c>
      <c r="F302" s="14" t="s">
        <v>3479</v>
      </c>
      <c r="G302" s="14">
        <v>37956035</v>
      </c>
      <c r="H302" s="14" t="s">
        <v>3355</v>
      </c>
      <c r="I302" s="15">
        <v>30.03</v>
      </c>
      <c r="J302" s="77">
        <v>2</v>
      </c>
      <c r="K302" s="92"/>
    </row>
    <row r="303" spans="1:11" ht="81.599999999999994" x14ac:dyDescent="0.25">
      <c r="A303" s="14" t="s">
        <v>2996</v>
      </c>
      <c r="B303" s="14"/>
      <c r="C303" s="14"/>
      <c r="D303" s="16"/>
      <c r="E303" s="16"/>
      <c r="F303" s="14" t="s">
        <v>3480</v>
      </c>
      <c r="G303" s="14"/>
      <c r="H303" s="14"/>
      <c r="I303" s="15"/>
      <c r="J303" s="77">
        <v>2</v>
      </c>
      <c r="K303" s="92"/>
    </row>
    <row r="304" spans="1:11" ht="40.799999999999997" x14ac:dyDescent="0.25">
      <c r="A304" s="14" t="s">
        <v>2996</v>
      </c>
      <c r="B304" s="14" t="s">
        <v>3481</v>
      </c>
      <c r="C304" s="14" t="s">
        <v>3482</v>
      </c>
      <c r="D304" s="16" t="s">
        <v>3077</v>
      </c>
      <c r="E304" s="16"/>
      <c r="F304" s="14" t="s">
        <v>3483</v>
      </c>
      <c r="G304" s="14" t="s">
        <v>3484</v>
      </c>
      <c r="H304" s="14" t="s">
        <v>3485</v>
      </c>
      <c r="I304" s="15">
        <v>505</v>
      </c>
      <c r="J304" s="77">
        <v>2</v>
      </c>
      <c r="K304" s="92"/>
    </row>
    <row r="305" spans="1:11" ht="40.799999999999997" x14ac:dyDescent="0.25">
      <c r="A305" s="14" t="s">
        <v>2996</v>
      </c>
      <c r="B305" s="14" t="s">
        <v>3481</v>
      </c>
      <c r="C305" s="14" t="s">
        <v>3486</v>
      </c>
      <c r="D305" s="16" t="s">
        <v>3077</v>
      </c>
      <c r="E305" s="16"/>
      <c r="F305" s="14" t="s">
        <v>3487</v>
      </c>
      <c r="G305" s="14" t="s">
        <v>3484</v>
      </c>
      <c r="H305" s="14" t="s">
        <v>3485</v>
      </c>
      <c r="I305" s="15">
        <v>410</v>
      </c>
      <c r="J305" s="77">
        <v>2</v>
      </c>
      <c r="K305" s="92"/>
    </row>
    <row r="306" spans="1:11" ht="40.799999999999997" x14ac:dyDescent="0.25">
      <c r="A306" s="14" t="s">
        <v>2996</v>
      </c>
      <c r="B306" s="14" t="s">
        <v>3481</v>
      </c>
      <c r="C306" s="14" t="s">
        <v>3488</v>
      </c>
      <c r="D306" s="16" t="s">
        <v>3077</v>
      </c>
      <c r="E306" s="16"/>
      <c r="F306" s="14" t="s">
        <v>3489</v>
      </c>
      <c r="G306" s="14" t="s">
        <v>3484</v>
      </c>
      <c r="H306" s="14" t="s">
        <v>3485</v>
      </c>
      <c r="I306" s="15">
        <v>240</v>
      </c>
      <c r="J306" s="77">
        <v>2</v>
      </c>
      <c r="K306" s="92"/>
    </row>
    <row r="307" spans="1:11" ht="81.599999999999994" x14ac:dyDescent="0.25">
      <c r="A307" s="14" t="s">
        <v>2996</v>
      </c>
      <c r="B307" s="14"/>
      <c r="C307" s="14"/>
      <c r="D307" s="16"/>
      <c r="E307" s="16"/>
      <c r="F307" s="14" t="s">
        <v>3490</v>
      </c>
      <c r="G307" s="14"/>
      <c r="H307" s="14"/>
      <c r="I307" s="15"/>
      <c r="J307" s="77">
        <v>2</v>
      </c>
      <c r="K307" s="92"/>
    </row>
    <row r="308" spans="1:11" ht="30.6" x14ac:dyDescent="0.25">
      <c r="A308" s="14" t="s">
        <v>2996</v>
      </c>
      <c r="B308" s="14" t="s">
        <v>3491</v>
      </c>
      <c r="C308" s="14">
        <v>53</v>
      </c>
      <c r="D308" s="16" t="s">
        <v>3077</v>
      </c>
      <c r="E308" s="16"/>
      <c r="F308" s="14" t="s">
        <v>3492</v>
      </c>
      <c r="G308" s="14">
        <v>90033341</v>
      </c>
      <c r="H308" s="14" t="s">
        <v>3493</v>
      </c>
      <c r="I308" s="15">
        <v>1055</v>
      </c>
      <c r="J308" s="77">
        <v>2</v>
      </c>
      <c r="K308" s="92"/>
    </row>
    <row r="309" spans="1:11" ht="30.6" x14ac:dyDescent="0.25">
      <c r="A309" s="14" t="s">
        <v>2996</v>
      </c>
      <c r="B309" s="14" t="s">
        <v>3491</v>
      </c>
      <c r="C309" s="14" t="s">
        <v>3494</v>
      </c>
      <c r="D309" s="16" t="s">
        <v>3077</v>
      </c>
      <c r="E309" s="16"/>
      <c r="F309" s="14" t="s">
        <v>3495</v>
      </c>
      <c r="G309" s="14">
        <v>36284696</v>
      </c>
      <c r="H309" s="14" t="s">
        <v>3036</v>
      </c>
      <c r="I309" s="15">
        <v>441</v>
      </c>
      <c r="J309" s="77">
        <v>2</v>
      </c>
      <c r="K309" s="92"/>
    </row>
    <row r="310" spans="1:11" ht="30.6" x14ac:dyDescent="0.25">
      <c r="A310" s="14" t="s">
        <v>2996</v>
      </c>
      <c r="B310" s="14" t="s">
        <v>3491</v>
      </c>
      <c r="C310" s="14" t="s">
        <v>3496</v>
      </c>
      <c r="D310" s="16" t="s">
        <v>3462</v>
      </c>
      <c r="E310" s="16"/>
      <c r="F310" s="14" t="s">
        <v>3497</v>
      </c>
      <c r="G310" s="14">
        <v>36284696</v>
      </c>
      <c r="H310" s="14" t="s">
        <v>3036</v>
      </c>
      <c r="I310" s="15">
        <v>366</v>
      </c>
      <c r="J310" s="77">
        <v>2</v>
      </c>
      <c r="K310" s="92"/>
    </row>
    <row r="311" spans="1:11" ht="30.6" x14ac:dyDescent="0.25">
      <c r="A311" s="14" t="s">
        <v>2996</v>
      </c>
      <c r="B311" s="14" t="s">
        <v>3491</v>
      </c>
      <c r="C311" s="14" t="s">
        <v>3498</v>
      </c>
      <c r="D311" s="16" t="s">
        <v>3181</v>
      </c>
      <c r="E311" s="16"/>
      <c r="F311" s="14" t="s">
        <v>3499</v>
      </c>
      <c r="G311" s="14">
        <v>90033341</v>
      </c>
      <c r="H311" s="14" t="s">
        <v>3493</v>
      </c>
      <c r="I311" s="15">
        <v>788</v>
      </c>
      <c r="J311" s="77">
        <v>2</v>
      </c>
      <c r="K311" s="92"/>
    </row>
    <row r="312" spans="1:11" ht="81.599999999999994" x14ac:dyDescent="0.25">
      <c r="A312" s="14" t="s">
        <v>2996</v>
      </c>
      <c r="B312" s="14"/>
      <c r="C312" s="14"/>
      <c r="D312" s="16"/>
      <c r="E312" s="16"/>
      <c r="F312" s="14" t="s">
        <v>3174</v>
      </c>
      <c r="G312" s="14"/>
      <c r="H312" s="14"/>
      <c r="I312" s="15"/>
      <c r="J312" s="77">
        <v>2</v>
      </c>
      <c r="K312" s="92"/>
    </row>
    <row r="313" spans="1:11" ht="40.799999999999997" x14ac:dyDescent="0.25">
      <c r="A313" s="14" t="s">
        <v>2996</v>
      </c>
      <c r="B313" s="14" t="s">
        <v>3080</v>
      </c>
      <c r="C313" s="14">
        <v>291</v>
      </c>
      <c r="D313" s="16" t="s">
        <v>2998</v>
      </c>
      <c r="E313" s="16"/>
      <c r="F313" s="14" t="s">
        <v>3500</v>
      </c>
      <c r="G313" s="14">
        <v>46640134</v>
      </c>
      <c r="H313" s="14" t="s">
        <v>3082</v>
      </c>
      <c r="I313" s="15">
        <v>60</v>
      </c>
      <c r="J313" s="77">
        <v>2</v>
      </c>
      <c r="K313" s="92"/>
    </row>
    <row r="314" spans="1:11" ht="40.799999999999997" x14ac:dyDescent="0.25">
      <c r="A314" s="14" t="s">
        <v>2996</v>
      </c>
      <c r="B314" s="14" t="s">
        <v>3080</v>
      </c>
      <c r="C314" s="14">
        <v>5020254471</v>
      </c>
      <c r="D314" s="16" t="s">
        <v>3083</v>
      </c>
      <c r="E314" s="16"/>
      <c r="F314" s="14" t="s">
        <v>3501</v>
      </c>
      <c r="G314" s="14">
        <v>46640134</v>
      </c>
      <c r="H314" s="14" t="s">
        <v>3082</v>
      </c>
      <c r="I314" s="15">
        <v>169</v>
      </c>
      <c r="J314" s="77">
        <v>2</v>
      </c>
      <c r="K314" s="92"/>
    </row>
    <row r="315" spans="1:11" ht="40.799999999999997" x14ac:dyDescent="0.25">
      <c r="A315" s="14" t="s">
        <v>2996</v>
      </c>
      <c r="B315" s="14" t="s">
        <v>3080</v>
      </c>
      <c r="C315" s="14">
        <v>5020254471</v>
      </c>
      <c r="D315" s="16" t="s">
        <v>3083</v>
      </c>
      <c r="E315" s="16"/>
      <c r="F315" s="14" t="s">
        <v>3502</v>
      </c>
      <c r="G315" s="14">
        <v>46640134</v>
      </c>
      <c r="H315" s="14" t="s">
        <v>3082</v>
      </c>
      <c r="I315" s="15">
        <v>1232.33</v>
      </c>
      <c r="J315" s="77">
        <v>2</v>
      </c>
      <c r="K315" s="92"/>
    </row>
    <row r="316" spans="1:11" ht="40.799999999999997" x14ac:dyDescent="0.25">
      <c r="A316" s="14" t="s">
        <v>2996</v>
      </c>
      <c r="B316" s="14" t="s">
        <v>3080</v>
      </c>
      <c r="C316" s="14">
        <v>5020254471</v>
      </c>
      <c r="D316" s="16" t="s">
        <v>3083</v>
      </c>
      <c r="E316" s="16"/>
      <c r="F316" s="14" t="s">
        <v>3503</v>
      </c>
      <c r="G316" s="14">
        <v>46640134</v>
      </c>
      <c r="H316" s="14" t="s">
        <v>3082</v>
      </c>
      <c r="I316" s="15">
        <v>284</v>
      </c>
      <c r="J316" s="77">
        <v>2</v>
      </c>
      <c r="K316" s="92"/>
    </row>
    <row r="317" spans="1:11" ht="40.799999999999997" x14ac:dyDescent="0.25">
      <c r="A317" s="14" t="s">
        <v>2996</v>
      </c>
      <c r="B317" s="14" t="s">
        <v>3080</v>
      </c>
      <c r="C317" s="14">
        <v>5020254471</v>
      </c>
      <c r="D317" s="16" t="s">
        <v>3083</v>
      </c>
      <c r="E317" s="16"/>
      <c r="F317" s="14" t="s">
        <v>3504</v>
      </c>
      <c r="G317" s="14">
        <v>46640134</v>
      </c>
      <c r="H317" s="14" t="s">
        <v>3082</v>
      </c>
      <c r="I317" s="15">
        <v>338</v>
      </c>
      <c r="J317" s="77">
        <v>2</v>
      </c>
      <c r="K317" s="92"/>
    </row>
    <row r="318" spans="1:11" ht="81.599999999999994" x14ac:dyDescent="0.25">
      <c r="A318" s="14" t="s">
        <v>2996</v>
      </c>
      <c r="B318" s="14"/>
      <c r="C318" s="14"/>
      <c r="D318" s="16"/>
      <c r="E318" s="16"/>
      <c r="F318" s="14" t="s">
        <v>3505</v>
      </c>
      <c r="G318" s="14"/>
      <c r="H318" s="14"/>
      <c r="I318" s="15"/>
      <c r="J318" s="77">
        <v>2</v>
      </c>
      <c r="K318" s="92"/>
    </row>
    <row r="319" spans="1:11" ht="30.6" x14ac:dyDescent="0.25">
      <c r="A319" s="14" t="s">
        <v>2996</v>
      </c>
      <c r="B319" s="14" t="s">
        <v>3506</v>
      </c>
      <c r="C319" s="14" t="s">
        <v>3507</v>
      </c>
      <c r="D319" s="16" t="s">
        <v>3508</v>
      </c>
      <c r="E319" s="16"/>
      <c r="F319" s="14" t="s">
        <v>3509</v>
      </c>
      <c r="G319" s="14">
        <v>1832166000</v>
      </c>
      <c r="H319" s="14" t="s">
        <v>3510</v>
      </c>
      <c r="I319" s="15">
        <v>144.80000000000001</v>
      </c>
      <c r="J319" s="77">
        <v>2</v>
      </c>
      <c r="K319" s="92"/>
    </row>
    <row r="320" spans="1:11" ht="81.599999999999994" x14ac:dyDescent="0.25">
      <c r="A320" s="14" t="s">
        <v>2996</v>
      </c>
      <c r="B320" s="14"/>
      <c r="C320" s="14"/>
      <c r="D320" s="16"/>
      <c r="E320" s="16"/>
      <c r="F320" s="14" t="s">
        <v>3511</v>
      </c>
      <c r="G320" s="14"/>
      <c r="H320" s="14"/>
      <c r="I320" s="15"/>
      <c r="J320" s="77">
        <v>2</v>
      </c>
      <c r="K320" s="92"/>
    </row>
    <row r="321" spans="1:11" ht="30.6" x14ac:dyDescent="0.25">
      <c r="A321" s="14" t="s">
        <v>2996</v>
      </c>
      <c r="B321" s="14" t="s">
        <v>3512</v>
      </c>
      <c r="C321" s="14" t="s">
        <v>3513</v>
      </c>
      <c r="D321" s="16" t="s">
        <v>3185</v>
      </c>
      <c r="E321" s="16"/>
      <c r="F321" s="14" t="s">
        <v>3514</v>
      </c>
      <c r="G321" s="14">
        <v>25475606</v>
      </c>
      <c r="H321" s="14" t="s">
        <v>3515</v>
      </c>
      <c r="I321" s="15">
        <v>166.95</v>
      </c>
      <c r="J321" s="77">
        <v>2</v>
      </c>
      <c r="K321" s="92"/>
    </row>
    <row r="322" spans="1:11" ht="81.599999999999994" x14ac:dyDescent="0.25">
      <c r="A322" s="14" t="s">
        <v>2996</v>
      </c>
      <c r="B322" s="14"/>
      <c r="C322" s="14"/>
      <c r="D322" s="16"/>
      <c r="E322" s="16"/>
      <c r="F322" s="14" t="s">
        <v>3516</v>
      </c>
      <c r="G322" s="14"/>
      <c r="H322" s="14"/>
      <c r="I322" s="15"/>
      <c r="J322" s="77">
        <v>2</v>
      </c>
      <c r="K322" s="92"/>
    </row>
    <row r="323" spans="1:11" ht="40.799999999999997" x14ac:dyDescent="0.25">
      <c r="A323" s="14" t="s">
        <v>2996</v>
      </c>
      <c r="B323" s="14" t="s">
        <v>3517</v>
      </c>
      <c r="C323" s="14" t="s">
        <v>3518</v>
      </c>
      <c r="D323" s="16" t="s">
        <v>3094</v>
      </c>
      <c r="E323" s="16" t="s">
        <v>3112</v>
      </c>
      <c r="F323" s="14" t="s">
        <v>3519</v>
      </c>
      <c r="G323" s="14">
        <v>2653389</v>
      </c>
      <c r="H323" s="14" t="s">
        <v>3520</v>
      </c>
      <c r="I323" s="15">
        <v>124.2</v>
      </c>
      <c r="J323" s="77">
        <v>2</v>
      </c>
      <c r="K323" s="92"/>
    </row>
    <row r="324" spans="1:11" ht="30.6" x14ac:dyDescent="0.25">
      <c r="A324" s="14" t="s">
        <v>2996</v>
      </c>
      <c r="B324" s="14" t="s">
        <v>3517</v>
      </c>
      <c r="C324" s="14">
        <v>20251414</v>
      </c>
      <c r="D324" s="16" t="s">
        <v>3021</v>
      </c>
      <c r="E324" s="16" t="s">
        <v>3112</v>
      </c>
      <c r="F324" s="14" t="s">
        <v>3521</v>
      </c>
      <c r="G324" s="14">
        <v>29010357</v>
      </c>
      <c r="H324" s="14" t="s">
        <v>3522</v>
      </c>
      <c r="I324" s="15">
        <v>262</v>
      </c>
      <c r="J324" s="77">
        <v>2</v>
      </c>
      <c r="K324" s="92"/>
    </row>
    <row r="325" spans="1:11" ht="30.6" x14ac:dyDescent="0.25">
      <c r="A325" s="14" t="s">
        <v>2996</v>
      </c>
      <c r="B325" s="14" t="s">
        <v>3517</v>
      </c>
      <c r="C325" s="14" t="s">
        <v>3007</v>
      </c>
      <c r="D325" s="16" t="s">
        <v>3007</v>
      </c>
      <c r="E325" s="16" t="s">
        <v>3112</v>
      </c>
      <c r="F325" s="14" t="s">
        <v>3523</v>
      </c>
      <c r="G325" s="14">
        <v>22746498</v>
      </c>
      <c r="H325" s="14" t="s">
        <v>3524</v>
      </c>
      <c r="I325" s="15">
        <v>16</v>
      </c>
      <c r="J325" s="77">
        <v>2</v>
      </c>
      <c r="K325" s="92"/>
    </row>
    <row r="326" spans="1:11" ht="30.6" x14ac:dyDescent="0.25">
      <c r="A326" s="14" t="s">
        <v>2996</v>
      </c>
      <c r="B326" s="14" t="s">
        <v>3517</v>
      </c>
      <c r="C326" s="14"/>
      <c r="D326" s="16" t="s">
        <v>3112</v>
      </c>
      <c r="E326" s="16"/>
      <c r="F326" s="14" t="s">
        <v>3525</v>
      </c>
      <c r="G326" s="14"/>
      <c r="H326" s="14" t="s">
        <v>3526</v>
      </c>
      <c r="I326" s="15">
        <v>104.25</v>
      </c>
      <c r="J326" s="77">
        <v>2</v>
      </c>
      <c r="K326" s="92"/>
    </row>
    <row r="327" spans="1:11" ht="91.8" x14ac:dyDescent="0.25">
      <c r="A327" s="14" t="s">
        <v>2996</v>
      </c>
      <c r="B327" s="14"/>
      <c r="C327" s="14"/>
      <c r="D327" s="16"/>
      <c r="E327" s="16"/>
      <c r="F327" s="14" t="s">
        <v>3527</v>
      </c>
      <c r="G327" s="14"/>
      <c r="H327" s="14"/>
      <c r="I327" s="15"/>
      <c r="J327" s="77">
        <v>2</v>
      </c>
      <c r="K327" s="92"/>
    </row>
    <row r="328" spans="1:11" ht="40.799999999999997" x14ac:dyDescent="0.25">
      <c r="A328" s="14" t="s">
        <v>2996</v>
      </c>
      <c r="B328" s="14" t="s">
        <v>3528</v>
      </c>
      <c r="C328" s="14">
        <v>20260013</v>
      </c>
      <c r="D328" s="16" t="s">
        <v>3223</v>
      </c>
      <c r="E328" s="16" t="s">
        <v>3043</v>
      </c>
      <c r="F328" s="14" t="s">
        <v>3529</v>
      </c>
      <c r="G328" s="14">
        <v>51273969</v>
      </c>
      <c r="H328" s="14" t="s">
        <v>3455</v>
      </c>
      <c r="I328" s="15">
        <v>220</v>
      </c>
      <c r="J328" s="77">
        <v>2</v>
      </c>
      <c r="K328" s="92"/>
    </row>
    <row r="329" spans="1:11" ht="91.8" x14ac:dyDescent="0.25">
      <c r="A329" s="14" t="s">
        <v>2996</v>
      </c>
      <c r="B329" s="14"/>
      <c r="C329" s="14"/>
      <c r="D329" s="16"/>
      <c r="E329" s="16"/>
      <c r="F329" s="14" t="s">
        <v>3530</v>
      </c>
      <c r="G329" s="14"/>
      <c r="H329" s="14"/>
      <c r="I329" s="15"/>
      <c r="J329" s="77">
        <v>2</v>
      </c>
      <c r="K329" s="92"/>
    </row>
    <row r="330" spans="1:11" ht="51" x14ac:dyDescent="0.25">
      <c r="A330" s="14" t="s">
        <v>2996</v>
      </c>
      <c r="B330" s="14" t="s">
        <v>3531</v>
      </c>
      <c r="C330" s="14" t="s">
        <v>3532</v>
      </c>
      <c r="D330" s="16" t="s">
        <v>3533</v>
      </c>
      <c r="E330" s="16" t="s">
        <v>3534</v>
      </c>
      <c r="F330" s="14" t="s">
        <v>3535</v>
      </c>
      <c r="G330" s="14">
        <v>36786225</v>
      </c>
      <c r="H330" s="14" t="s">
        <v>3536</v>
      </c>
      <c r="I330" s="15">
        <v>166</v>
      </c>
      <c r="J330" s="77">
        <v>2</v>
      </c>
      <c r="K330" s="92"/>
    </row>
    <row r="331" spans="1:11" ht="51" x14ac:dyDescent="0.25">
      <c r="A331" s="14" t="s">
        <v>2996</v>
      </c>
      <c r="B331" s="14" t="s">
        <v>3531</v>
      </c>
      <c r="C331" s="14" t="s">
        <v>3537</v>
      </c>
      <c r="D331" s="16" t="s">
        <v>3533</v>
      </c>
      <c r="E331" s="16" t="s">
        <v>3534</v>
      </c>
      <c r="F331" s="14" t="s">
        <v>3538</v>
      </c>
      <c r="G331" s="14">
        <v>36786225</v>
      </c>
      <c r="H331" s="14" t="s">
        <v>3536</v>
      </c>
      <c r="I331" s="15">
        <v>166</v>
      </c>
      <c r="J331" s="77">
        <v>2</v>
      </c>
      <c r="K331" s="92"/>
    </row>
    <row r="332" spans="1:11" ht="91.8" x14ac:dyDescent="0.25">
      <c r="A332" s="14" t="s">
        <v>2996</v>
      </c>
      <c r="B332" s="14"/>
      <c r="C332" s="14"/>
      <c r="D332" s="16"/>
      <c r="E332" s="16"/>
      <c r="F332" s="14" t="s">
        <v>3539</v>
      </c>
      <c r="G332" s="14"/>
      <c r="H332" s="14"/>
      <c r="I332" s="15"/>
      <c r="J332" s="77">
        <v>2</v>
      </c>
      <c r="K332" s="92"/>
    </row>
    <row r="333" spans="1:11" ht="51" x14ac:dyDescent="0.25">
      <c r="A333" s="14" t="s">
        <v>2996</v>
      </c>
      <c r="B333" s="14" t="s">
        <v>3540</v>
      </c>
      <c r="C333" s="14" t="s">
        <v>3541</v>
      </c>
      <c r="D333" s="16" t="s">
        <v>3404</v>
      </c>
      <c r="E333" s="16" t="s">
        <v>3534</v>
      </c>
      <c r="F333" s="14" t="s">
        <v>3542</v>
      </c>
      <c r="G333" s="14">
        <v>36786225</v>
      </c>
      <c r="H333" s="14" t="s">
        <v>3536</v>
      </c>
      <c r="I333" s="15">
        <v>480</v>
      </c>
      <c r="J333" s="77">
        <v>2</v>
      </c>
      <c r="K333" s="92"/>
    </row>
    <row r="334" spans="1:11" ht="81.599999999999994" x14ac:dyDescent="0.25">
      <c r="A334" s="14" t="s">
        <v>2996</v>
      </c>
      <c r="B334" s="14"/>
      <c r="C334" s="14"/>
      <c r="D334" s="16"/>
      <c r="E334" s="16"/>
      <c r="F334" s="14" t="s">
        <v>3543</v>
      </c>
      <c r="G334" s="14"/>
      <c r="H334" s="14"/>
      <c r="I334" s="15"/>
      <c r="J334" s="77">
        <v>2</v>
      </c>
      <c r="K334" s="92"/>
    </row>
    <row r="335" spans="1:11" ht="51" x14ac:dyDescent="0.25">
      <c r="A335" s="14" t="s">
        <v>2996</v>
      </c>
      <c r="B335" s="14" t="s">
        <v>3352</v>
      </c>
      <c r="C335" s="14" t="s">
        <v>3544</v>
      </c>
      <c r="D335" s="16" t="s">
        <v>3404</v>
      </c>
      <c r="E335" s="16"/>
      <c r="F335" s="14" t="s">
        <v>3545</v>
      </c>
      <c r="G335" s="14">
        <v>25475606</v>
      </c>
      <c r="H335" s="14" t="s">
        <v>3515</v>
      </c>
      <c r="I335" s="15">
        <v>2000</v>
      </c>
      <c r="J335" s="77">
        <v>2</v>
      </c>
      <c r="K335" s="92"/>
    </row>
    <row r="336" spans="1:11" ht="91.8" x14ac:dyDescent="0.25">
      <c r="A336" s="14" t="s">
        <v>2996</v>
      </c>
      <c r="B336" s="14"/>
      <c r="C336" s="14"/>
      <c r="D336" s="16"/>
      <c r="E336" s="16"/>
      <c r="F336" s="14" t="s">
        <v>3546</v>
      </c>
      <c r="G336" s="14"/>
      <c r="H336" s="14"/>
      <c r="I336" s="15"/>
      <c r="J336" s="77">
        <v>2</v>
      </c>
      <c r="K336" s="92"/>
    </row>
    <row r="337" spans="1:11" ht="40.799999999999997" x14ac:dyDescent="0.25">
      <c r="A337" s="14" t="s">
        <v>2996</v>
      </c>
      <c r="B337" s="14" t="s">
        <v>3547</v>
      </c>
      <c r="C337" s="14" t="s">
        <v>3548</v>
      </c>
      <c r="D337" s="16" t="s">
        <v>3548</v>
      </c>
      <c r="E337" s="16" t="s">
        <v>3549</v>
      </c>
      <c r="F337" s="14" t="s">
        <v>3550</v>
      </c>
      <c r="G337" s="14">
        <v>37956035</v>
      </c>
      <c r="H337" s="14" t="s">
        <v>3355</v>
      </c>
      <c r="I337" s="15">
        <v>50</v>
      </c>
      <c r="J337" s="77">
        <v>2</v>
      </c>
      <c r="K337" s="92"/>
    </row>
    <row r="338" spans="1:11" ht="40.799999999999997" x14ac:dyDescent="0.25">
      <c r="A338" s="14" t="s">
        <v>2996</v>
      </c>
      <c r="B338" s="14" t="s">
        <v>3547</v>
      </c>
      <c r="C338" s="14" t="s">
        <v>3551</v>
      </c>
      <c r="D338" s="16" t="s">
        <v>3548</v>
      </c>
      <c r="E338" s="16" t="s">
        <v>3549</v>
      </c>
      <c r="F338" s="14" t="s">
        <v>3552</v>
      </c>
      <c r="G338" s="14">
        <v>37956035</v>
      </c>
      <c r="H338" s="14" t="s">
        <v>3355</v>
      </c>
      <c r="I338" s="15">
        <v>50</v>
      </c>
      <c r="J338" s="77">
        <v>2</v>
      </c>
      <c r="K338" s="92"/>
    </row>
    <row r="339" spans="1:11" ht="40.799999999999997" x14ac:dyDescent="0.25">
      <c r="A339" s="14" t="s">
        <v>2996</v>
      </c>
      <c r="B339" s="14" t="s">
        <v>3547</v>
      </c>
      <c r="C339" s="14">
        <v>202606</v>
      </c>
      <c r="D339" s="16" t="s">
        <v>3553</v>
      </c>
      <c r="E339" s="16" t="s">
        <v>3549</v>
      </c>
      <c r="F339" s="14" t="s">
        <v>3554</v>
      </c>
      <c r="G339" s="14">
        <v>37956035</v>
      </c>
      <c r="H339" s="14" t="s">
        <v>3355</v>
      </c>
      <c r="I339" s="15">
        <v>300</v>
      </c>
      <c r="J339" s="77">
        <v>2</v>
      </c>
      <c r="K339" s="92"/>
    </row>
    <row r="340" spans="1:11" ht="40.799999999999997" x14ac:dyDescent="0.25">
      <c r="A340" s="14" t="s">
        <v>2996</v>
      </c>
      <c r="B340" s="14" t="s">
        <v>3547</v>
      </c>
      <c r="C340" s="14"/>
      <c r="D340" s="16" t="s">
        <v>3549</v>
      </c>
      <c r="E340" s="16"/>
      <c r="F340" s="14" t="s">
        <v>3555</v>
      </c>
      <c r="G340" s="14"/>
      <c r="H340" s="14" t="s">
        <v>3526</v>
      </c>
      <c r="I340" s="15">
        <v>41.83</v>
      </c>
      <c r="J340" s="77">
        <v>2</v>
      </c>
      <c r="K340" s="92"/>
    </row>
    <row r="341" spans="1:11" ht="81.599999999999994" x14ac:dyDescent="0.25">
      <c r="A341" s="14" t="s">
        <v>2996</v>
      </c>
      <c r="B341" s="14"/>
      <c r="C341" s="14"/>
      <c r="D341" s="16"/>
      <c r="E341" s="16"/>
      <c r="F341" s="14" t="s">
        <v>3314</v>
      </c>
      <c r="G341" s="14"/>
      <c r="H341" s="14"/>
      <c r="I341" s="15"/>
      <c r="J341" s="77">
        <v>2</v>
      </c>
      <c r="K341" s="92"/>
    </row>
    <row r="342" spans="1:11" ht="30.6" x14ac:dyDescent="0.25">
      <c r="A342" s="14" t="s">
        <v>2996</v>
      </c>
      <c r="B342" s="14" t="s">
        <v>3315</v>
      </c>
      <c r="C342" s="14">
        <v>26492450</v>
      </c>
      <c r="D342" s="16" t="s">
        <v>3316</v>
      </c>
      <c r="E342" s="16"/>
      <c r="F342" s="14" t="s">
        <v>3556</v>
      </c>
      <c r="G342" s="14">
        <v>537560</v>
      </c>
      <c r="H342" s="14" t="s">
        <v>3076</v>
      </c>
      <c r="I342" s="15">
        <v>180</v>
      </c>
      <c r="J342" s="77">
        <v>2</v>
      </c>
      <c r="K342" s="92"/>
    </row>
    <row r="343" spans="1:11" ht="30.6" x14ac:dyDescent="0.25">
      <c r="A343" s="14" t="s">
        <v>2996</v>
      </c>
      <c r="B343" s="14" t="s">
        <v>3315</v>
      </c>
      <c r="C343" s="14">
        <v>26492450</v>
      </c>
      <c r="D343" s="16" t="s">
        <v>3316</v>
      </c>
      <c r="E343" s="16"/>
      <c r="F343" s="14" t="s">
        <v>3557</v>
      </c>
      <c r="G343" s="14">
        <v>537560</v>
      </c>
      <c r="H343" s="14" t="s">
        <v>3076</v>
      </c>
      <c r="I343" s="15">
        <v>230</v>
      </c>
      <c r="J343" s="77">
        <v>2</v>
      </c>
      <c r="K343" s="92"/>
    </row>
    <row r="344" spans="1:11" ht="40.799999999999997" x14ac:dyDescent="0.25">
      <c r="A344" s="14" t="s">
        <v>2996</v>
      </c>
      <c r="B344" s="14" t="s">
        <v>3301</v>
      </c>
      <c r="C344" s="14">
        <v>32025133</v>
      </c>
      <c r="D344" s="16" t="s">
        <v>3255</v>
      </c>
      <c r="E344" s="16"/>
      <c r="F344" s="14" t="s">
        <v>3558</v>
      </c>
      <c r="G344" s="14">
        <v>30853923</v>
      </c>
      <c r="H344" s="14" t="s">
        <v>3303</v>
      </c>
      <c r="I344" s="15">
        <v>198.1</v>
      </c>
      <c r="J344" s="77">
        <v>2</v>
      </c>
      <c r="K344" s="92"/>
    </row>
    <row r="345" spans="1:11" ht="40.799999999999997" x14ac:dyDescent="0.25">
      <c r="A345" s="14" t="s">
        <v>2996</v>
      </c>
      <c r="B345" s="14" t="s">
        <v>3559</v>
      </c>
      <c r="C345" s="14">
        <v>20260594</v>
      </c>
      <c r="D345" s="16" t="s">
        <v>3316</v>
      </c>
      <c r="E345" s="16"/>
      <c r="F345" s="14" t="s">
        <v>3560</v>
      </c>
      <c r="G345" s="14">
        <v>36531154</v>
      </c>
      <c r="H345" s="14" t="s">
        <v>3561</v>
      </c>
      <c r="I345" s="15">
        <v>490</v>
      </c>
      <c r="J345" s="77">
        <v>2</v>
      </c>
      <c r="K345" s="92"/>
    </row>
    <row r="346" spans="1:11" ht="30.6" x14ac:dyDescent="0.25">
      <c r="A346" s="14" t="s">
        <v>2996</v>
      </c>
      <c r="B346" s="14"/>
      <c r="C346" s="14"/>
      <c r="D346" s="16"/>
      <c r="E346" s="16"/>
      <c r="F346" s="14" t="s">
        <v>3562</v>
      </c>
      <c r="G346" s="14"/>
      <c r="H346" s="14"/>
      <c r="I346" s="15"/>
      <c r="J346" s="77">
        <v>4</v>
      </c>
      <c r="K346" s="92"/>
    </row>
    <row r="347" spans="1:11" ht="40.799999999999997" x14ac:dyDescent="0.25">
      <c r="A347" s="14" t="s">
        <v>2996</v>
      </c>
      <c r="B347" s="14" t="s">
        <v>3563</v>
      </c>
      <c r="C347" s="14"/>
      <c r="D347" s="16" t="s">
        <v>3112</v>
      </c>
      <c r="E347" s="16"/>
      <c r="F347" s="14" t="s">
        <v>3564</v>
      </c>
      <c r="G347" s="14"/>
      <c r="H347" s="14" t="s">
        <v>3565</v>
      </c>
      <c r="I347" s="15">
        <v>75.8</v>
      </c>
      <c r="J347" s="77">
        <v>4</v>
      </c>
      <c r="K347" s="92"/>
    </row>
    <row r="348" spans="1:11" ht="71.400000000000006" x14ac:dyDescent="0.25">
      <c r="A348" s="14" t="s">
        <v>2996</v>
      </c>
      <c r="B348" s="14" t="s">
        <v>3566</v>
      </c>
      <c r="C348" s="14" t="s">
        <v>3567</v>
      </c>
      <c r="D348" s="16" t="s">
        <v>3568</v>
      </c>
      <c r="E348" s="16"/>
      <c r="F348" s="14" t="s">
        <v>3569</v>
      </c>
      <c r="G348" s="14" t="s">
        <v>3172</v>
      </c>
      <c r="H348" s="14" t="s">
        <v>3173</v>
      </c>
      <c r="I348" s="15">
        <v>92.91</v>
      </c>
      <c r="J348" s="77">
        <v>4</v>
      </c>
      <c r="K348" s="92"/>
    </row>
    <row r="349" spans="1:11" ht="51" x14ac:dyDescent="0.25">
      <c r="A349" s="14" t="s">
        <v>2996</v>
      </c>
      <c r="B349" s="14" t="s">
        <v>3570</v>
      </c>
      <c r="C349" s="14">
        <v>20250327</v>
      </c>
      <c r="D349" s="16" t="s">
        <v>3571</v>
      </c>
      <c r="E349" s="16"/>
      <c r="F349" s="14" t="s">
        <v>3572</v>
      </c>
      <c r="G349" s="14">
        <v>36700118</v>
      </c>
      <c r="H349" s="14" t="s">
        <v>3573</v>
      </c>
      <c r="I349" s="15">
        <v>852.7</v>
      </c>
      <c r="J349" s="77">
        <v>4</v>
      </c>
      <c r="K349" s="92"/>
    </row>
    <row r="350" spans="1:11" ht="40.799999999999997" x14ac:dyDescent="0.25">
      <c r="A350" s="14" t="s">
        <v>2996</v>
      </c>
      <c r="B350" s="14" t="s">
        <v>3574</v>
      </c>
      <c r="C350" s="14" t="s">
        <v>3170</v>
      </c>
      <c r="D350" s="16" t="s">
        <v>3103</v>
      </c>
      <c r="E350" s="16"/>
      <c r="F350" s="14" t="s">
        <v>3575</v>
      </c>
      <c r="G350" s="14" t="s">
        <v>3172</v>
      </c>
      <c r="H350" s="14" t="s">
        <v>3173</v>
      </c>
      <c r="I350" s="15">
        <v>16.96</v>
      </c>
      <c r="J350" s="77">
        <v>4</v>
      </c>
      <c r="K350" s="92"/>
    </row>
    <row r="351" spans="1:11" ht="40.799999999999997" x14ac:dyDescent="0.25">
      <c r="A351" s="14" t="s">
        <v>2996</v>
      </c>
      <c r="B351" s="14" t="s">
        <v>3576</v>
      </c>
      <c r="C351" s="14">
        <v>2590103052</v>
      </c>
      <c r="D351" s="16" t="s">
        <v>3007</v>
      </c>
      <c r="E351" s="16"/>
      <c r="F351" s="14" t="s">
        <v>3577</v>
      </c>
      <c r="G351" s="14">
        <v>31570364</v>
      </c>
      <c r="H351" s="14" t="s">
        <v>3578</v>
      </c>
      <c r="I351" s="15">
        <v>227.72</v>
      </c>
      <c r="J351" s="77">
        <v>4</v>
      </c>
      <c r="K351" s="92"/>
    </row>
    <row r="352" spans="1:11" ht="30.6" x14ac:dyDescent="0.25">
      <c r="A352" s="14" t="s">
        <v>2996</v>
      </c>
      <c r="B352" s="14" t="s">
        <v>3579</v>
      </c>
      <c r="C352" s="14">
        <v>6609964771</v>
      </c>
      <c r="D352" s="16" t="s">
        <v>3580</v>
      </c>
      <c r="E352" s="16"/>
      <c r="F352" s="14" t="s">
        <v>3581</v>
      </c>
      <c r="G352" s="14">
        <v>585441</v>
      </c>
      <c r="H352" s="14" t="s">
        <v>3582</v>
      </c>
      <c r="I352" s="15">
        <v>342</v>
      </c>
      <c r="J352" s="77">
        <v>4</v>
      </c>
      <c r="K352" s="92"/>
    </row>
    <row r="353" spans="1:11" ht="40.799999999999997" x14ac:dyDescent="0.25">
      <c r="A353" s="14" t="s">
        <v>2996</v>
      </c>
      <c r="B353" s="14" t="s">
        <v>3583</v>
      </c>
      <c r="C353" s="14">
        <v>6826067620</v>
      </c>
      <c r="D353" s="16" t="s">
        <v>3584</v>
      </c>
      <c r="E353" s="16"/>
      <c r="F353" s="14" t="s">
        <v>3585</v>
      </c>
      <c r="G353" s="14">
        <v>31595545</v>
      </c>
      <c r="H353" s="14" t="s">
        <v>3586</v>
      </c>
      <c r="I353" s="15">
        <v>862.31</v>
      </c>
      <c r="J353" s="77">
        <v>4</v>
      </c>
      <c r="K353" s="92"/>
    </row>
    <row r="354" spans="1:11" ht="30.6" x14ac:dyDescent="0.25">
      <c r="A354" s="14" t="s">
        <v>2996</v>
      </c>
      <c r="B354" s="14" t="s">
        <v>3587</v>
      </c>
      <c r="C354" s="14">
        <v>2515032389</v>
      </c>
      <c r="D354" s="16" t="s">
        <v>3462</v>
      </c>
      <c r="E354" s="16"/>
      <c r="F354" s="14" t="s">
        <v>3588</v>
      </c>
      <c r="G354" s="14">
        <v>35919001</v>
      </c>
      <c r="H354" s="14" t="s">
        <v>3589</v>
      </c>
      <c r="I354" s="15">
        <v>90</v>
      </c>
      <c r="J354" s="77">
        <v>4</v>
      </c>
      <c r="K354" s="92"/>
    </row>
    <row r="355" spans="1:11" ht="30.6" x14ac:dyDescent="0.25">
      <c r="A355" s="14" t="s">
        <v>2996</v>
      </c>
      <c r="B355" s="14" t="s">
        <v>3590</v>
      </c>
      <c r="C355" s="14">
        <v>220257405</v>
      </c>
      <c r="D355" s="16" t="s">
        <v>3167</v>
      </c>
      <c r="E355" s="16"/>
      <c r="F355" s="14" t="s">
        <v>3591</v>
      </c>
      <c r="G355" s="14">
        <v>35773090</v>
      </c>
      <c r="H355" s="14" t="s">
        <v>3592</v>
      </c>
      <c r="I355" s="15">
        <v>40.96</v>
      </c>
      <c r="J355" s="77">
        <v>4</v>
      </c>
      <c r="K355" s="92"/>
    </row>
    <row r="356" spans="1:11" ht="30.6" x14ac:dyDescent="0.25">
      <c r="A356" s="14" t="s">
        <v>2996</v>
      </c>
      <c r="B356" s="14" t="s">
        <v>3593</v>
      </c>
      <c r="C356" s="14">
        <v>220258233</v>
      </c>
      <c r="D356" s="16" t="s">
        <v>3462</v>
      </c>
      <c r="E356" s="16"/>
      <c r="F356" s="14" t="s">
        <v>3594</v>
      </c>
      <c r="G356" s="14">
        <v>35773090</v>
      </c>
      <c r="H356" s="14" t="s">
        <v>3592</v>
      </c>
      <c r="I356" s="15">
        <v>40.96</v>
      </c>
      <c r="J356" s="77">
        <v>4</v>
      </c>
      <c r="K356" s="92"/>
    </row>
    <row r="357" spans="1:11" ht="30.6" x14ac:dyDescent="0.25">
      <c r="A357" s="14" t="s">
        <v>2996</v>
      </c>
      <c r="B357" s="14" t="s">
        <v>3595</v>
      </c>
      <c r="C357" s="14">
        <v>220259088</v>
      </c>
      <c r="D357" s="16" t="s">
        <v>3047</v>
      </c>
      <c r="E357" s="16"/>
      <c r="F357" s="14" t="s">
        <v>3596</v>
      </c>
      <c r="G357" s="14">
        <v>35773090</v>
      </c>
      <c r="H357" s="14" t="s">
        <v>3592</v>
      </c>
      <c r="I357" s="15">
        <v>40.96</v>
      </c>
      <c r="J357" s="77">
        <v>4</v>
      </c>
      <c r="K357" s="92"/>
    </row>
    <row r="358" spans="1:11" ht="40.799999999999997" x14ac:dyDescent="0.25">
      <c r="A358" s="14" t="s">
        <v>2996</v>
      </c>
      <c r="B358" s="14" t="s">
        <v>3597</v>
      </c>
      <c r="C358" s="14">
        <v>1745863</v>
      </c>
      <c r="D358" s="16" t="s">
        <v>3071</v>
      </c>
      <c r="E358" s="16"/>
      <c r="F358" s="14" t="s">
        <v>3598</v>
      </c>
      <c r="G358" s="14">
        <v>31322832</v>
      </c>
      <c r="H358" s="14" t="s">
        <v>3599</v>
      </c>
      <c r="I358" s="15">
        <v>24.61</v>
      </c>
      <c r="J358" s="77">
        <v>4</v>
      </c>
      <c r="K358" s="92"/>
    </row>
    <row r="359" spans="1:11" ht="40.799999999999997" x14ac:dyDescent="0.25">
      <c r="A359" s="14" t="s">
        <v>2996</v>
      </c>
      <c r="B359" s="14" t="s">
        <v>3597</v>
      </c>
      <c r="C359" s="14">
        <v>1746780</v>
      </c>
      <c r="D359" s="16" t="s">
        <v>3071</v>
      </c>
      <c r="E359" s="16"/>
      <c r="F359" s="14" t="s">
        <v>3600</v>
      </c>
      <c r="G359" s="14">
        <v>31322832</v>
      </c>
      <c r="H359" s="14" t="s">
        <v>3599</v>
      </c>
      <c r="I359" s="15">
        <v>9</v>
      </c>
      <c r="J359" s="77">
        <v>4</v>
      </c>
      <c r="K359" s="92"/>
    </row>
    <row r="360" spans="1:11" ht="30.6" x14ac:dyDescent="0.25">
      <c r="A360" s="14" t="s">
        <v>2996</v>
      </c>
      <c r="B360" s="14" t="s">
        <v>3601</v>
      </c>
      <c r="C360" s="14"/>
      <c r="D360" s="16" t="s">
        <v>3602</v>
      </c>
      <c r="E360" s="16"/>
      <c r="F360" s="14" t="s">
        <v>3603</v>
      </c>
      <c r="G360" s="14" t="s">
        <v>3164</v>
      </c>
      <c r="H360" s="14" t="s">
        <v>3165</v>
      </c>
      <c r="I360" s="15">
        <v>16.649999999999999</v>
      </c>
      <c r="J360" s="77">
        <v>4</v>
      </c>
      <c r="K360" s="92"/>
    </row>
    <row r="361" spans="1:11" ht="30.6" x14ac:dyDescent="0.25">
      <c r="A361" s="14" t="s">
        <v>2996</v>
      </c>
      <c r="B361" s="14" t="s">
        <v>3604</v>
      </c>
      <c r="C361" s="14"/>
      <c r="D361" s="16" t="s">
        <v>3605</v>
      </c>
      <c r="E361" s="16"/>
      <c r="F361" s="14" t="s">
        <v>3606</v>
      </c>
      <c r="G361" s="14" t="s">
        <v>3164</v>
      </c>
      <c r="H361" s="14" t="s">
        <v>3165</v>
      </c>
      <c r="I361" s="15">
        <v>16.649999999999999</v>
      </c>
      <c r="J361" s="77">
        <v>4</v>
      </c>
      <c r="K361" s="92"/>
    </row>
    <row r="362" spans="1:11" ht="30.6" x14ac:dyDescent="0.25">
      <c r="A362" s="14" t="s">
        <v>2996</v>
      </c>
      <c r="B362" s="14" t="s">
        <v>3607</v>
      </c>
      <c r="C362" s="14"/>
      <c r="D362" s="16" t="s">
        <v>3584</v>
      </c>
      <c r="E362" s="16"/>
      <c r="F362" s="14" t="s">
        <v>3608</v>
      </c>
      <c r="G362" s="14" t="s">
        <v>3164</v>
      </c>
      <c r="H362" s="14" t="s">
        <v>3165</v>
      </c>
      <c r="I362" s="15">
        <v>16.649999999999999</v>
      </c>
      <c r="J362" s="77">
        <v>4</v>
      </c>
      <c r="K362" s="92"/>
    </row>
    <row r="363" spans="1:11" ht="30.6" x14ac:dyDescent="0.25">
      <c r="A363" s="14" t="s">
        <v>2996</v>
      </c>
      <c r="B363" s="14" t="s">
        <v>3609</v>
      </c>
      <c r="C363" s="14"/>
      <c r="D363" s="16" t="s">
        <v>3610</v>
      </c>
      <c r="E363" s="16"/>
      <c r="F363" s="14" t="s">
        <v>3611</v>
      </c>
      <c r="G363" s="14" t="s">
        <v>3164</v>
      </c>
      <c r="H363" s="14" t="s">
        <v>3165</v>
      </c>
      <c r="I363" s="15">
        <v>16.649999999999999</v>
      </c>
      <c r="J363" s="77">
        <v>4</v>
      </c>
      <c r="K363" s="92"/>
    </row>
    <row r="364" spans="1:11" ht="30.6" x14ac:dyDescent="0.25">
      <c r="A364" s="14" t="s">
        <v>2996</v>
      </c>
      <c r="B364" s="14" t="s">
        <v>3612</v>
      </c>
      <c r="C364" s="14"/>
      <c r="D364" s="16" t="s">
        <v>3613</v>
      </c>
      <c r="E364" s="16"/>
      <c r="F364" s="14" t="s">
        <v>3614</v>
      </c>
      <c r="G364" s="14" t="s">
        <v>3164</v>
      </c>
      <c r="H364" s="14" t="s">
        <v>3165</v>
      </c>
      <c r="I364" s="15">
        <v>29.8</v>
      </c>
      <c r="J364" s="77">
        <v>4</v>
      </c>
      <c r="K364" s="92"/>
    </row>
    <row r="365" spans="1:11" ht="30.6" x14ac:dyDescent="0.25">
      <c r="A365" s="14" t="s">
        <v>2996</v>
      </c>
      <c r="B365" s="14" t="s">
        <v>3615</v>
      </c>
      <c r="C365" s="14"/>
      <c r="D365" s="16" t="s">
        <v>3616</v>
      </c>
      <c r="E365" s="16"/>
      <c r="F365" s="14" t="s">
        <v>3617</v>
      </c>
      <c r="G365" s="14" t="s">
        <v>3164</v>
      </c>
      <c r="H365" s="14" t="s">
        <v>3165</v>
      </c>
      <c r="I365" s="15">
        <v>13.31</v>
      </c>
      <c r="J365" s="77">
        <v>4</v>
      </c>
      <c r="K365" s="92"/>
    </row>
    <row r="366" spans="1:11" ht="51" x14ac:dyDescent="0.25">
      <c r="A366" s="14" t="s">
        <v>2996</v>
      </c>
      <c r="B366" s="14" t="s">
        <v>3618</v>
      </c>
      <c r="C366" s="14"/>
      <c r="D366" s="16" t="s">
        <v>3619</v>
      </c>
      <c r="E366" s="16"/>
      <c r="F366" s="14" t="s">
        <v>3620</v>
      </c>
      <c r="G366" s="14">
        <v>31692907</v>
      </c>
      <c r="H366" s="14" t="s">
        <v>3000</v>
      </c>
      <c r="I366" s="15">
        <v>5755.45</v>
      </c>
      <c r="J366" s="77">
        <v>4</v>
      </c>
      <c r="K366" s="92"/>
    </row>
    <row r="367" spans="1:11" ht="81.599999999999994" x14ac:dyDescent="0.25">
      <c r="A367" s="14" t="s">
        <v>2996</v>
      </c>
      <c r="B367" s="14" t="s">
        <v>3333</v>
      </c>
      <c r="C367" s="14"/>
      <c r="D367" s="16" t="s">
        <v>3034</v>
      </c>
      <c r="E367" s="16"/>
      <c r="F367" s="14" t="s">
        <v>3621</v>
      </c>
      <c r="G367" s="14">
        <v>31692907</v>
      </c>
      <c r="H367" s="14" t="s">
        <v>3000</v>
      </c>
      <c r="I367" s="15">
        <v>3050.08</v>
      </c>
      <c r="J367" s="77">
        <v>4</v>
      </c>
      <c r="K367" s="92"/>
    </row>
    <row r="368" spans="1:11" ht="30.6" x14ac:dyDescent="0.25">
      <c r="A368" s="14" t="s">
        <v>2996</v>
      </c>
      <c r="B368" s="14" t="s">
        <v>3618</v>
      </c>
      <c r="C368" s="14"/>
      <c r="D368" s="16" t="s">
        <v>3619</v>
      </c>
      <c r="E368" s="16"/>
      <c r="F368" s="14" t="s">
        <v>3622</v>
      </c>
      <c r="G368" s="14">
        <v>31692907</v>
      </c>
      <c r="H368" s="14" t="s">
        <v>3000</v>
      </c>
      <c r="I368" s="15">
        <v>197.1</v>
      </c>
      <c r="J368" s="77">
        <v>4</v>
      </c>
      <c r="K368" s="92"/>
    </row>
    <row r="369" spans="1:11" ht="40.799999999999997" x14ac:dyDescent="0.25">
      <c r="A369" s="14" t="s">
        <v>2996</v>
      </c>
      <c r="B369" s="14" t="s">
        <v>3623</v>
      </c>
      <c r="C369" s="14">
        <v>50250392</v>
      </c>
      <c r="D369" s="16" t="s">
        <v>3624</v>
      </c>
      <c r="E369" s="16"/>
      <c r="F369" s="14" t="s">
        <v>3625</v>
      </c>
      <c r="G369" s="14">
        <v>35862289</v>
      </c>
      <c r="H369" s="14" t="s">
        <v>3626</v>
      </c>
      <c r="I369" s="15">
        <v>1036.8499999999999</v>
      </c>
      <c r="J369" s="77">
        <v>4</v>
      </c>
      <c r="K369" s="92"/>
    </row>
    <row r="370" spans="1:11" ht="40.799999999999997" x14ac:dyDescent="0.25">
      <c r="A370" s="14" t="s">
        <v>2996</v>
      </c>
      <c r="B370" s="14" t="s">
        <v>3627</v>
      </c>
      <c r="C370" s="14">
        <v>50250393</v>
      </c>
      <c r="D370" s="16" t="s">
        <v>3624</v>
      </c>
      <c r="E370" s="16"/>
      <c r="F370" s="14" t="s">
        <v>3628</v>
      </c>
      <c r="G370" s="14">
        <v>35862289</v>
      </c>
      <c r="H370" s="14" t="s">
        <v>3626</v>
      </c>
      <c r="I370" s="15">
        <v>440.75</v>
      </c>
      <c r="J370" s="77">
        <v>4</v>
      </c>
      <c r="K370" s="92"/>
    </row>
    <row r="371" spans="1:11" ht="40.799999999999997" x14ac:dyDescent="0.25">
      <c r="A371" s="14" t="s">
        <v>2996</v>
      </c>
      <c r="B371" s="14" t="s">
        <v>3629</v>
      </c>
      <c r="C371" s="14">
        <v>50250448</v>
      </c>
      <c r="D371" s="16" t="s">
        <v>3630</v>
      </c>
      <c r="E371" s="16"/>
      <c r="F371" s="14" t="s">
        <v>3631</v>
      </c>
      <c r="G371" s="14">
        <v>35862289</v>
      </c>
      <c r="H371" s="14" t="s">
        <v>3626</v>
      </c>
      <c r="I371" s="15">
        <v>1036.8499999999999</v>
      </c>
      <c r="J371" s="77">
        <v>4</v>
      </c>
      <c r="K371" s="92"/>
    </row>
    <row r="372" spans="1:11" ht="40.799999999999997" x14ac:dyDescent="0.25">
      <c r="A372" s="14" t="s">
        <v>2996</v>
      </c>
      <c r="B372" s="14" t="s">
        <v>3632</v>
      </c>
      <c r="C372" s="14">
        <v>50250449</v>
      </c>
      <c r="D372" s="16" t="s">
        <v>3633</v>
      </c>
      <c r="E372" s="16"/>
      <c r="F372" s="14" t="s">
        <v>3634</v>
      </c>
      <c r="G372" s="14">
        <v>35862289</v>
      </c>
      <c r="H372" s="14" t="s">
        <v>3626</v>
      </c>
      <c r="I372" s="15">
        <v>440.75</v>
      </c>
      <c r="J372" s="77">
        <v>4</v>
      </c>
      <c r="K372" s="92"/>
    </row>
    <row r="373" spans="1:11" ht="40.799999999999997" x14ac:dyDescent="0.25">
      <c r="A373" s="14" t="s">
        <v>2996</v>
      </c>
      <c r="B373" s="14" t="s">
        <v>3453</v>
      </c>
      <c r="C373" s="14">
        <v>250100010</v>
      </c>
      <c r="D373" s="16" t="s">
        <v>3635</v>
      </c>
      <c r="E373" s="16"/>
      <c r="F373" s="14" t="s">
        <v>3636</v>
      </c>
      <c r="G373" s="14">
        <v>35862289</v>
      </c>
      <c r="H373" s="14" t="s">
        <v>3626</v>
      </c>
      <c r="I373" s="15">
        <v>1025.6300000000001</v>
      </c>
      <c r="J373" s="77">
        <v>4</v>
      </c>
      <c r="K373" s="92"/>
    </row>
    <row r="374" spans="1:11" ht="40.799999999999997" x14ac:dyDescent="0.25">
      <c r="A374" s="14" t="s">
        <v>2996</v>
      </c>
      <c r="B374" s="14" t="s">
        <v>3637</v>
      </c>
      <c r="C374" s="14">
        <v>50250504</v>
      </c>
      <c r="D374" s="16" t="s">
        <v>3064</v>
      </c>
      <c r="E374" s="16"/>
      <c r="F374" s="14" t="s">
        <v>3638</v>
      </c>
      <c r="G374" s="14">
        <v>35862289</v>
      </c>
      <c r="H374" s="14" t="s">
        <v>3626</v>
      </c>
      <c r="I374" s="15">
        <v>1036.8499999999999</v>
      </c>
      <c r="J374" s="77">
        <v>4</v>
      </c>
      <c r="K374" s="92"/>
    </row>
    <row r="375" spans="1:11" ht="40.799999999999997" x14ac:dyDescent="0.25">
      <c r="A375" s="14" t="s">
        <v>2996</v>
      </c>
      <c r="B375" s="14" t="s">
        <v>3639</v>
      </c>
      <c r="C375" s="14">
        <v>50250505</v>
      </c>
      <c r="D375" s="16" t="s">
        <v>3064</v>
      </c>
      <c r="E375" s="16"/>
      <c r="F375" s="14" t="s">
        <v>3640</v>
      </c>
      <c r="G375" s="14">
        <v>35862289</v>
      </c>
      <c r="H375" s="14" t="s">
        <v>3626</v>
      </c>
      <c r="I375" s="15">
        <v>440.75</v>
      </c>
      <c r="J375" s="77">
        <v>4</v>
      </c>
      <c r="K375" s="92"/>
    </row>
    <row r="376" spans="1:11" ht="40.799999999999997" x14ac:dyDescent="0.25">
      <c r="A376" s="14" t="s">
        <v>2996</v>
      </c>
      <c r="B376" s="14" t="s">
        <v>3641</v>
      </c>
      <c r="C376" s="14">
        <v>50250560</v>
      </c>
      <c r="D376" s="16" t="s">
        <v>3157</v>
      </c>
      <c r="E376" s="16"/>
      <c r="F376" s="14" t="s">
        <v>3642</v>
      </c>
      <c r="G376" s="14">
        <v>35862289</v>
      </c>
      <c r="H376" s="14" t="s">
        <v>3626</v>
      </c>
      <c r="I376" s="15">
        <v>1036.8499999999999</v>
      </c>
      <c r="J376" s="77">
        <v>4</v>
      </c>
      <c r="K376" s="92"/>
    </row>
    <row r="377" spans="1:11" ht="40.799999999999997" x14ac:dyDescent="0.25">
      <c r="A377" s="14" t="s">
        <v>2996</v>
      </c>
      <c r="B377" s="14" t="s">
        <v>3643</v>
      </c>
      <c r="C377" s="14">
        <v>50250561</v>
      </c>
      <c r="D377" s="16" t="s">
        <v>3157</v>
      </c>
      <c r="E377" s="16"/>
      <c r="F377" s="14" t="s">
        <v>3644</v>
      </c>
      <c r="G377" s="14">
        <v>35862289</v>
      </c>
      <c r="H377" s="14" t="s">
        <v>3626</v>
      </c>
      <c r="I377" s="15">
        <v>440.75</v>
      </c>
      <c r="J377" s="77">
        <v>4</v>
      </c>
      <c r="K377" s="92"/>
    </row>
    <row r="378" spans="1:11" ht="40.799999999999997" x14ac:dyDescent="0.25">
      <c r="A378" s="14" t="s">
        <v>2996</v>
      </c>
      <c r="B378" s="14" t="s">
        <v>3645</v>
      </c>
      <c r="C378" s="14">
        <v>50250615</v>
      </c>
      <c r="D378" s="16" t="s">
        <v>3077</v>
      </c>
      <c r="E378" s="16"/>
      <c r="F378" s="14" t="s">
        <v>3646</v>
      </c>
      <c r="G378" s="14">
        <v>35862289</v>
      </c>
      <c r="H378" s="14" t="s">
        <v>3626</v>
      </c>
      <c r="I378" s="15">
        <v>1036.8499999999999</v>
      </c>
      <c r="J378" s="77">
        <v>4</v>
      </c>
      <c r="K378" s="92"/>
    </row>
    <row r="379" spans="1:11" ht="40.799999999999997" x14ac:dyDescent="0.25">
      <c r="A379" s="14" t="s">
        <v>2996</v>
      </c>
      <c r="B379" s="14" t="s">
        <v>3647</v>
      </c>
      <c r="C379" s="14">
        <v>50250616</v>
      </c>
      <c r="D379" s="16" t="s">
        <v>3077</v>
      </c>
      <c r="E379" s="16"/>
      <c r="F379" s="14" t="s">
        <v>3648</v>
      </c>
      <c r="G379" s="14">
        <v>35862289</v>
      </c>
      <c r="H379" s="14" t="s">
        <v>3626</v>
      </c>
      <c r="I379" s="15">
        <v>440.75</v>
      </c>
      <c r="J379" s="77">
        <v>4</v>
      </c>
      <c r="K379" s="92"/>
    </row>
    <row r="380" spans="1:11" ht="40.799999999999997" x14ac:dyDescent="0.25">
      <c r="A380" s="14" t="s">
        <v>2996</v>
      </c>
      <c r="B380" s="14" t="s">
        <v>3649</v>
      </c>
      <c r="C380" s="14">
        <v>50250675</v>
      </c>
      <c r="D380" s="16" t="s">
        <v>3007</v>
      </c>
      <c r="E380" s="16"/>
      <c r="F380" s="14" t="s">
        <v>3650</v>
      </c>
      <c r="G380" s="14">
        <v>35862289</v>
      </c>
      <c r="H380" s="14" t="s">
        <v>3626</v>
      </c>
      <c r="I380" s="15">
        <v>1036.8499999999999</v>
      </c>
      <c r="J380" s="77">
        <v>4</v>
      </c>
      <c r="K380" s="92"/>
    </row>
    <row r="381" spans="1:11" ht="40.799999999999997" x14ac:dyDescent="0.25">
      <c r="A381" s="14" t="s">
        <v>2996</v>
      </c>
      <c r="B381" s="14" t="s">
        <v>3651</v>
      </c>
      <c r="C381" s="14">
        <v>50250676</v>
      </c>
      <c r="D381" s="16" t="s">
        <v>3007</v>
      </c>
      <c r="E381" s="16"/>
      <c r="F381" s="14" t="s">
        <v>3652</v>
      </c>
      <c r="G381" s="14">
        <v>35862289</v>
      </c>
      <c r="H381" s="14" t="s">
        <v>3626</v>
      </c>
      <c r="I381" s="15">
        <v>440.75</v>
      </c>
      <c r="J381" s="77">
        <v>4</v>
      </c>
      <c r="K381" s="92"/>
    </row>
    <row r="382" spans="1:11" ht="30.6" x14ac:dyDescent="0.25">
      <c r="A382" s="14" t="s">
        <v>2996</v>
      </c>
      <c r="B382" s="14" t="s">
        <v>3653</v>
      </c>
      <c r="C382" s="14">
        <v>8373706785</v>
      </c>
      <c r="D382" s="16" t="s">
        <v>3654</v>
      </c>
      <c r="E382" s="16"/>
      <c r="F382" s="14" t="s">
        <v>3655</v>
      </c>
      <c r="G382" s="14">
        <v>35763469</v>
      </c>
      <c r="H382" s="14" t="s">
        <v>3656</v>
      </c>
      <c r="I382" s="15">
        <v>83.32</v>
      </c>
      <c r="J382" s="77">
        <v>4</v>
      </c>
      <c r="K382" s="92"/>
    </row>
    <row r="383" spans="1:11" ht="30.6" x14ac:dyDescent="0.25">
      <c r="A383" s="14" t="s">
        <v>2996</v>
      </c>
      <c r="B383" s="14" t="s">
        <v>3657</v>
      </c>
      <c r="C383" s="14">
        <v>8375293193</v>
      </c>
      <c r="D383" s="16" t="s">
        <v>3658</v>
      </c>
      <c r="E383" s="16"/>
      <c r="F383" s="14" t="s">
        <v>3659</v>
      </c>
      <c r="G383" s="14">
        <v>35763469</v>
      </c>
      <c r="H383" s="14" t="s">
        <v>3656</v>
      </c>
      <c r="I383" s="15">
        <v>86.66</v>
      </c>
      <c r="J383" s="77">
        <v>4</v>
      </c>
      <c r="K383" s="92"/>
    </row>
    <row r="384" spans="1:11" ht="30.6" x14ac:dyDescent="0.25">
      <c r="A384" s="14" t="s">
        <v>2996</v>
      </c>
      <c r="B384" s="14" t="s">
        <v>3660</v>
      </c>
      <c r="C384" s="14">
        <v>8376880896</v>
      </c>
      <c r="D384" s="16" t="s">
        <v>3160</v>
      </c>
      <c r="E384" s="16"/>
      <c r="F384" s="14" t="s">
        <v>3661</v>
      </c>
      <c r="G384" s="14">
        <v>35763469</v>
      </c>
      <c r="H384" s="14" t="s">
        <v>3656</v>
      </c>
      <c r="I384" s="15">
        <v>82.55</v>
      </c>
      <c r="J384" s="77">
        <v>4</v>
      </c>
      <c r="K384" s="92"/>
    </row>
    <row r="385" spans="1:11" ht="30.6" x14ac:dyDescent="0.25">
      <c r="A385" s="14" t="s">
        <v>2996</v>
      </c>
      <c r="B385" s="14" t="s">
        <v>3662</v>
      </c>
      <c r="C385" s="14">
        <v>8378455583</v>
      </c>
      <c r="D385" s="16" t="s">
        <v>3077</v>
      </c>
      <c r="E385" s="16"/>
      <c r="F385" s="14" t="s">
        <v>3663</v>
      </c>
      <c r="G385" s="14">
        <v>35763469</v>
      </c>
      <c r="H385" s="14" t="s">
        <v>3656</v>
      </c>
      <c r="I385" s="15">
        <v>80.34</v>
      </c>
      <c r="J385" s="77">
        <v>4</v>
      </c>
      <c r="K385" s="92"/>
    </row>
    <row r="386" spans="1:11" ht="30.6" x14ac:dyDescent="0.25">
      <c r="A386" s="14" t="s">
        <v>2996</v>
      </c>
      <c r="B386" s="14" t="s">
        <v>3664</v>
      </c>
      <c r="C386" s="14">
        <v>8380026198</v>
      </c>
      <c r="D386" s="16" t="s">
        <v>3007</v>
      </c>
      <c r="E386" s="16"/>
      <c r="F386" s="14" t="s">
        <v>3665</v>
      </c>
      <c r="G386" s="14">
        <v>35763469</v>
      </c>
      <c r="H386" s="14" t="s">
        <v>3656</v>
      </c>
      <c r="I386" s="15">
        <v>80.37</v>
      </c>
      <c r="J386" s="77">
        <v>4</v>
      </c>
      <c r="K386" s="92"/>
    </row>
    <row r="387" spans="1:11" ht="30.6" x14ac:dyDescent="0.25">
      <c r="A387" s="14" t="s">
        <v>2996</v>
      </c>
      <c r="B387" s="14" t="s">
        <v>3666</v>
      </c>
      <c r="C387" s="14">
        <v>8381595897</v>
      </c>
      <c r="D387" s="16" t="s">
        <v>3255</v>
      </c>
      <c r="E387" s="16"/>
      <c r="F387" s="14" t="s">
        <v>3667</v>
      </c>
      <c r="G387" s="14">
        <v>35763469</v>
      </c>
      <c r="H387" s="14" t="s">
        <v>3656</v>
      </c>
      <c r="I387" s="15">
        <v>78.95</v>
      </c>
      <c r="J387" s="77">
        <v>4</v>
      </c>
      <c r="K387" s="92"/>
    </row>
    <row r="388" spans="1:11" ht="51" x14ac:dyDescent="0.25">
      <c r="A388" s="14" t="s">
        <v>2996</v>
      </c>
      <c r="B388" s="14" t="s">
        <v>3668</v>
      </c>
      <c r="C388" s="14">
        <v>1012555665</v>
      </c>
      <c r="D388" s="16" t="s">
        <v>3669</v>
      </c>
      <c r="E388" s="16"/>
      <c r="F388" s="14" t="s">
        <v>3670</v>
      </c>
      <c r="G388" s="14">
        <v>35845007</v>
      </c>
      <c r="H388" s="14" t="s">
        <v>3671</v>
      </c>
      <c r="I388" s="15">
        <v>61.99</v>
      </c>
      <c r="J388" s="77">
        <v>4</v>
      </c>
      <c r="K388" s="92"/>
    </row>
    <row r="389" spans="1:11" ht="51" x14ac:dyDescent="0.25">
      <c r="A389" s="14" t="s">
        <v>2996</v>
      </c>
      <c r="B389" s="14" t="s">
        <v>3672</v>
      </c>
      <c r="C389" s="14">
        <v>1012546964</v>
      </c>
      <c r="D389" s="16" t="s">
        <v>3580</v>
      </c>
      <c r="E389" s="16"/>
      <c r="F389" s="14" t="s">
        <v>3673</v>
      </c>
      <c r="G389" s="14">
        <v>35845007</v>
      </c>
      <c r="H389" s="14" t="s">
        <v>3671</v>
      </c>
      <c r="I389" s="15">
        <v>61.99</v>
      </c>
      <c r="J389" s="77">
        <v>4</v>
      </c>
      <c r="K389" s="92"/>
    </row>
    <row r="390" spans="1:11" ht="30.6" x14ac:dyDescent="0.25">
      <c r="A390" s="14" t="s">
        <v>2996</v>
      </c>
      <c r="B390" s="14" t="s">
        <v>3674</v>
      </c>
      <c r="C390" s="14">
        <v>20250022</v>
      </c>
      <c r="D390" s="16" t="s">
        <v>3675</v>
      </c>
      <c r="E390" s="16"/>
      <c r="F390" s="14" t="s">
        <v>3676</v>
      </c>
      <c r="G390" s="14">
        <v>46305360</v>
      </c>
      <c r="H390" s="14" t="s">
        <v>3677</v>
      </c>
      <c r="I390" s="15">
        <v>313.64999999999998</v>
      </c>
      <c r="J390" s="77">
        <v>4</v>
      </c>
      <c r="K390" s="92"/>
    </row>
    <row r="391" spans="1:11" ht="51" x14ac:dyDescent="0.25">
      <c r="A391" s="14" t="s">
        <v>2996</v>
      </c>
      <c r="B391" s="14" t="s">
        <v>3678</v>
      </c>
      <c r="C391" s="14">
        <v>1012560725</v>
      </c>
      <c r="D391" s="16" t="s">
        <v>3679</v>
      </c>
      <c r="E391" s="16"/>
      <c r="F391" s="14" t="s">
        <v>3680</v>
      </c>
      <c r="G391" s="14">
        <v>35845007</v>
      </c>
      <c r="H391" s="14" t="s">
        <v>3671</v>
      </c>
      <c r="I391" s="15">
        <v>61.99</v>
      </c>
      <c r="J391" s="77">
        <v>4</v>
      </c>
      <c r="K391" s="92"/>
    </row>
    <row r="392" spans="1:11" ht="51" x14ac:dyDescent="0.25">
      <c r="A392" s="14" t="s">
        <v>2996</v>
      </c>
      <c r="B392" s="14" t="s">
        <v>3681</v>
      </c>
      <c r="C392" s="14">
        <v>1012568673</v>
      </c>
      <c r="D392" s="16" t="s">
        <v>3077</v>
      </c>
      <c r="E392" s="16"/>
      <c r="F392" s="14" t="s">
        <v>3682</v>
      </c>
      <c r="G392" s="14">
        <v>35845007</v>
      </c>
      <c r="H392" s="14" t="s">
        <v>3671</v>
      </c>
      <c r="I392" s="15">
        <v>61.99</v>
      </c>
      <c r="J392" s="77">
        <v>4</v>
      </c>
      <c r="K392" s="92"/>
    </row>
    <row r="393" spans="1:11" ht="51" x14ac:dyDescent="0.25">
      <c r="A393" s="14" t="s">
        <v>2996</v>
      </c>
      <c r="B393" s="14" t="s">
        <v>3683</v>
      </c>
      <c r="C393" s="14">
        <v>1012575316</v>
      </c>
      <c r="D393" s="16" t="s">
        <v>3007</v>
      </c>
      <c r="E393" s="16"/>
      <c r="F393" s="14" t="s">
        <v>3684</v>
      </c>
      <c r="G393" s="14">
        <v>35845007</v>
      </c>
      <c r="H393" s="14" t="s">
        <v>3671</v>
      </c>
      <c r="I393" s="15">
        <v>61.99</v>
      </c>
      <c r="J393" s="77">
        <v>4</v>
      </c>
      <c r="K393" s="92"/>
    </row>
    <row r="394" spans="1:11" ht="30.6" x14ac:dyDescent="0.25">
      <c r="A394" s="14" t="s">
        <v>2996</v>
      </c>
      <c r="B394" s="14" t="s">
        <v>3685</v>
      </c>
      <c r="C394" s="14">
        <v>20250045</v>
      </c>
      <c r="D394" s="16" t="s">
        <v>3007</v>
      </c>
      <c r="E394" s="16"/>
      <c r="F394" s="14" t="s">
        <v>3686</v>
      </c>
      <c r="G394" s="14">
        <v>46402977</v>
      </c>
      <c r="H394" s="14" t="s">
        <v>3687</v>
      </c>
      <c r="I394" s="15">
        <v>40</v>
      </c>
      <c r="J394" s="77">
        <v>4</v>
      </c>
      <c r="K394" s="92"/>
    </row>
    <row r="395" spans="1:11" ht="51" x14ac:dyDescent="0.25">
      <c r="A395" s="14" t="s">
        <v>2996</v>
      </c>
      <c r="B395" s="14" t="s">
        <v>3688</v>
      </c>
      <c r="C395" s="14">
        <v>2585061634</v>
      </c>
      <c r="D395" s="16" t="s">
        <v>3010</v>
      </c>
      <c r="E395" s="16"/>
      <c r="F395" s="14" t="s">
        <v>3689</v>
      </c>
      <c r="G395" s="14">
        <v>52486567</v>
      </c>
      <c r="H395" s="14" t="s">
        <v>3690</v>
      </c>
      <c r="I395" s="15">
        <v>154.83000000000001</v>
      </c>
      <c r="J395" s="77">
        <v>4</v>
      </c>
      <c r="K395" s="92"/>
    </row>
    <row r="396" spans="1:11" ht="30.6" x14ac:dyDescent="0.25">
      <c r="A396" s="14" t="s">
        <v>2996</v>
      </c>
      <c r="B396" s="14" t="s">
        <v>3691</v>
      </c>
      <c r="C396" s="14">
        <v>20250050</v>
      </c>
      <c r="D396" s="16" t="s">
        <v>3016</v>
      </c>
      <c r="E396" s="16"/>
      <c r="F396" s="14" t="s">
        <v>3692</v>
      </c>
      <c r="G396" s="14">
        <v>46402977</v>
      </c>
      <c r="H396" s="14" t="s">
        <v>3687</v>
      </c>
      <c r="I396" s="15">
        <v>40</v>
      </c>
      <c r="J396" s="77">
        <v>4</v>
      </c>
      <c r="K396" s="92"/>
    </row>
    <row r="397" spans="1:11" ht="30.6" x14ac:dyDescent="0.25">
      <c r="A397" s="14" t="s">
        <v>2996</v>
      </c>
      <c r="B397" s="14" t="s">
        <v>3693</v>
      </c>
      <c r="C397" s="14">
        <v>202515989</v>
      </c>
      <c r="D397" s="16" t="s">
        <v>3694</v>
      </c>
      <c r="E397" s="16"/>
      <c r="F397" s="14" t="s">
        <v>3695</v>
      </c>
      <c r="G397" s="14">
        <v>36617661</v>
      </c>
      <c r="H397" s="14" t="s">
        <v>3696</v>
      </c>
      <c r="I397" s="15">
        <v>40.590000000000003</v>
      </c>
      <c r="J397" s="77">
        <v>4</v>
      </c>
      <c r="K397" s="92"/>
    </row>
    <row r="398" spans="1:11" ht="30.6" x14ac:dyDescent="0.25">
      <c r="A398" s="14" t="s">
        <v>2996</v>
      </c>
      <c r="B398" s="14" t="s">
        <v>3697</v>
      </c>
      <c r="C398" s="14">
        <v>202518251</v>
      </c>
      <c r="D398" s="16" t="s">
        <v>3462</v>
      </c>
      <c r="E398" s="16"/>
      <c r="F398" s="14" t="s">
        <v>3695</v>
      </c>
      <c r="G398" s="14">
        <v>36617661</v>
      </c>
      <c r="H398" s="14" t="s">
        <v>3696</v>
      </c>
      <c r="I398" s="15">
        <v>40.590000000000003</v>
      </c>
      <c r="J398" s="77">
        <v>4</v>
      </c>
      <c r="K398" s="92"/>
    </row>
    <row r="399" spans="1:11" ht="40.799999999999997" x14ac:dyDescent="0.25">
      <c r="A399" s="14" t="s">
        <v>2996</v>
      </c>
      <c r="B399" s="14" t="s">
        <v>3698</v>
      </c>
      <c r="C399" s="14">
        <v>2552003361</v>
      </c>
      <c r="D399" s="16" t="s">
        <v>3699</v>
      </c>
      <c r="E399" s="16"/>
      <c r="F399" s="14" t="s">
        <v>3700</v>
      </c>
      <c r="G399" s="14">
        <v>28159233</v>
      </c>
      <c r="H399" s="14" t="s">
        <v>3701</v>
      </c>
      <c r="I399" s="15">
        <v>41.45</v>
      </c>
      <c r="J399" s="77">
        <v>4</v>
      </c>
      <c r="K399" s="92"/>
    </row>
    <row r="400" spans="1:11" ht="40.799999999999997" x14ac:dyDescent="0.25">
      <c r="A400" s="14" t="s">
        <v>2996</v>
      </c>
      <c r="B400" s="14" t="s">
        <v>3702</v>
      </c>
      <c r="C400" s="14">
        <v>70250208</v>
      </c>
      <c r="D400" s="16" t="s">
        <v>3193</v>
      </c>
      <c r="E400" s="16"/>
      <c r="F400" s="14" t="s">
        <v>3703</v>
      </c>
      <c r="G400" s="14">
        <v>35862289</v>
      </c>
      <c r="H400" s="14" t="s">
        <v>3626</v>
      </c>
      <c r="I400" s="15">
        <v>19.940000000000001</v>
      </c>
      <c r="J400" s="77">
        <v>4</v>
      </c>
      <c r="K400" s="92"/>
    </row>
    <row r="401" spans="1:11" ht="40.799999999999997" x14ac:dyDescent="0.25">
      <c r="A401" s="14" t="s">
        <v>2996</v>
      </c>
      <c r="B401" s="14" t="s">
        <v>3704</v>
      </c>
      <c r="C401" s="14">
        <v>70250240</v>
      </c>
      <c r="D401" s="16" t="s">
        <v>3675</v>
      </c>
      <c r="E401" s="16"/>
      <c r="F401" s="14" t="s">
        <v>3705</v>
      </c>
      <c r="G401" s="14">
        <v>35862289</v>
      </c>
      <c r="H401" s="14" t="s">
        <v>3626</v>
      </c>
      <c r="I401" s="15">
        <v>30.75</v>
      </c>
      <c r="J401" s="77">
        <v>4</v>
      </c>
      <c r="K401" s="92"/>
    </row>
    <row r="402" spans="1:11" ht="40.799999999999997" x14ac:dyDescent="0.25">
      <c r="A402" s="14" t="s">
        <v>2996</v>
      </c>
      <c r="B402" s="14" t="s">
        <v>3706</v>
      </c>
      <c r="C402" s="14">
        <v>70250240</v>
      </c>
      <c r="D402" s="16" t="s">
        <v>3385</v>
      </c>
      <c r="E402" s="16"/>
      <c r="F402" s="14" t="s">
        <v>3707</v>
      </c>
      <c r="G402" s="14">
        <v>35862289</v>
      </c>
      <c r="H402" s="14" t="s">
        <v>3626</v>
      </c>
      <c r="I402" s="15">
        <v>31.95</v>
      </c>
      <c r="J402" s="77">
        <v>4</v>
      </c>
      <c r="K402" s="92"/>
    </row>
    <row r="403" spans="1:11" ht="40.799999999999997" x14ac:dyDescent="0.25">
      <c r="A403" s="14" t="s">
        <v>2996</v>
      </c>
      <c r="B403" s="14" t="s">
        <v>3708</v>
      </c>
      <c r="C403" s="14">
        <v>70250303</v>
      </c>
      <c r="D403" s="16" t="s">
        <v>3462</v>
      </c>
      <c r="E403" s="16"/>
      <c r="F403" s="14" t="s">
        <v>3709</v>
      </c>
      <c r="G403" s="14">
        <v>35862289</v>
      </c>
      <c r="H403" s="14" t="s">
        <v>3626</v>
      </c>
      <c r="I403" s="15">
        <v>67.45</v>
      </c>
      <c r="J403" s="77">
        <v>4</v>
      </c>
      <c r="K403" s="92"/>
    </row>
    <row r="404" spans="1:11" ht="40.799999999999997" x14ac:dyDescent="0.25">
      <c r="A404" s="14" t="s">
        <v>2996</v>
      </c>
      <c r="B404" s="14" t="s">
        <v>3710</v>
      </c>
      <c r="C404" s="14">
        <v>70250334</v>
      </c>
      <c r="D404" s="16" t="s">
        <v>3047</v>
      </c>
      <c r="E404" s="16"/>
      <c r="F404" s="14" t="s">
        <v>3711</v>
      </c>
      <c r="G404" s="14">
        <v>35862289</v>
      </c>
      <c r="H404" s="14" t="s">
        <v>3626</v>
      </c>
      <c r="I404" s="15">
        <v>34.75</v>
      </c>
      <c r="J404" s="77">
        <v>4</v>
      </c>
      <c r="K404" s="92"/>
    </row>
    <row r="405" spans="1:11" ht="51" x14ac:dyDescent="0.25">
      <c r="A405" s="14" t="s">
        <v>2996</v>
      </c>
      <c r="B405" s="14" t="s">
        <v>3712</v>
      </c>
      <c r="C405" s="14">
        <v>250100074</v>
      </c>
      <c r="D405" s="16" t="s">
        <v>3160</v>
      </c>
      <c r="E405" s="16"/>
      <c r="F405" s="14" t="s">
        <v>3713</v>
      </c>
      <c r="G405" s="14">
        <v>36278033</v>
      </c>
      <c r="H405" s="14" t="s">
        <v>3714</v>
      </c>
      <c r="I405" s="15">
        <v>172.2</v>
      </c>
      <c r="J405" s="77">
        <v>4</v>
      </c>
      <c r="K405" s="92"/>
    </row>
    <row r="406" spans="1:11" ht="51" x14ac:dyDescent="0.25">
      <c r="A406" s="14" t="s">
        <v>2996</v>
      </c>
      <c r="B406" s="14" t="s">
        <v>3715</v>
      </c>
      <c r="C406" s="14">
        <v>250100099</v>
      </c>
      <c r="D406" s="16" t="s">
        <v>3438</v>
      </c>
      <c r="E406" s="16"/>
      <c r="F406" s="14" t="s">
        <v>3716</v>
      </c>
      <c r="G406" s="14">
        <v>36278033</v>
      </c>
      <c r="H406" s="14" t="s">
        <v>3714</v>
      </c>
      <c r="I406" s="15">
        <v>147.6</v>
      </c>
      <c r="J406" s="77">
        <v>4</v>
      </c>
      <c r="K406" s="92"/>
    </row>
    <row r="407" spans="1:11" ht="30.6" x14ac:dyDescent="0.25">
      <c r="A407" s="14" t="s">
        <v>2996</v>
      </c>
      <c r="B407" s="14" t="s">
        <v>3717</v>
      </c>
      <c r="C407" s="14"/>
      <c r="D407" s="16" t="s">
        <v>3718</v>
      </c>
      <c r="E407" s="16"/>
      <c r="F407" s="14" t="s">
        <v>3719</v>
      </c>
      <c r="G407" s="14">
        <v>688568</v>
      </c>
      <c r="H407" s="14" t="s">
        <v>3720</v>
      </c>
      <c r="I407" s="15">
        <v>175.3</v>
      </c>
      <c r="J407" s="77">
        <v>1</v>
      </c>
      <c r="K407" s="92"/>
    </row>
    <row r="408" spans="1:11" ht="40.799999999999997" x14ac:dyDescent="0.25">
      <c r="A408" s="14" t="s">
        <v>2996</v>
      </c>
      <c r="B408" s="14" t="s">
        <v>3721</v>
      </c>
      <c r="C408" s="14">
        <v>2025041001</v>
      </c>
      <c r="D408" s="16" t="s">
        <v>3718</v>
      </c>
      <c r="E408" s="16"/>
      <c r="F408" s="14" t="s">
        <v>3722</v>
      </c>
      <c r="G408" s="14">
        <v>42346347</v>
      </c>
      <c r="H408" s="14" t="s">
        <v>3723</v>
      </c>
      <c r="I408" s="15">
        <v>1012.79</v>
      </c>
      <c r="J408" s="77">
        <v>1</v>
      </c>
      <c r="K408" s="92"/>
    </row>
    <row r="409" spans="1:11" ht="61.2" x14ac:dyDescent="0.25">
      <c r="A409" s="14" t="s">
        <v>2996</v>
      </c>
      <c r="B409" s="14" t="s">
        <v>3724</v>
      </c>
      <c r="C409" s="14"/>
      <c r="D409" s="16" t="s">
        <v>3718</v>
      </c>
      <c r="E409" s="16"/>
      <c r="F409" s="14" t="s">
        <v>3725</v>
      </c>
      <c r="G409" s="14">
        <v>14222825</v>
      </c>
      <c r="H409" s="14" t="s">
        <v>3726</v>
      </c>
      <c r="I409" s="15">
        <v>1584.11</v>
      </c>
      <c r="J409" s="77">
        <v>1</v>
      </c>
      <c r="K409" s="92"/>
    </row>
    <row r="410" spans="1:11" ht="40.799999999999997" x14ac:dyDescent="0.25">
      <c r="A410" s="14" t="s">
        <v>2996</v>
      </c>
      <c r="B410" s="14" t="s">
        <v>3727</v>
      </c>
      <c r="C410" s="14"/>
      <c r="D410" s="16" t="s">
        <v>3718</v>
      </c>
      <c r="E410" s="16"/>
      <c r="F410" s="14" t="s">
        <v>3728</v>
      </c>
      <c r="G410" s="14">
        <v>54808898</v>
      </c>
      <c r="H410" s="14" t="s">
        <v>3729</v>
      </c>
      <c r="I410" s="15">
        <v>181.78</v>
      </c>
      <c r="J410" s="77">
        <v>1</v>
      </c>
      <c r="K410" s="92"/>
    </row>
    <row r="411" spans="1:11" ht="40.799999999999997" x14ac:dyDescent="0.25">
      <c r="A411" s="14" t="s">
        <v>2996</v>
      </c>
      <c r="B411" s="14" t="s">
        <v>3730</v>
      </c>
      <c r="C411" s="14"/>
      <c r="D411" s="16" t="s">
        <v>3718</v>
      </c>
      <c r="E411" s="16"/>
      <c r="F411" s="14" t="s">
        <v>3731</v>
      </c>
      <c r="G411" s="14">
        <v>17067341</v>
      </c>
      <c r="H411" s="14" t="s">
        <v>3732</v>
      </c>
      <c r="I411" s="15">
        <v>1220.54</v>
      </c>
      <c r="J411" s="77">
        <v>1</v>
      </c>
      <c r="K411" s="92"/>
    </row>
    <row r="412" spans="1:11" ht="51" x14ac:dyDescent="0.25">
      <c r="A412" s="14" t="s">
        <v>2996</v>
      </c>
      <c r="B412" s="14" t="s">
        <v>3733</v>
      </c>
      <c r="C412" s="14">
        <v>2501005</v>
      </c>
      <c r="D412" s="16" t="s">
        <v>3718</v>
      </c>
      <c r="E412" s="16"/>
      <c r="F412" s="14" t="s">
        <v>3734</v>
      </c>
      <c r="G412" s="14">
        <v>50644335</v>
      </c>
      <c r="H412" s="14" t="s">
        <v>3735</v>
      </c>
      <c r="I412" s="15">
        <v>830.99</v>
      </c>
      <c r="J412" s="77">
        <v>1</v>
      </c>
      <c r="K412" s="92"/>
    </row>
    <row r="413" spans="1:11" ht="81.599999999999994" x14ac:dyDescent="0.25">
      <c r="A413" s="14" t="s">
        <v>2996</v>
      </c>
      <c r="B413" s="14" t="s">
        <v>3736</v>
      </c>
      <c r="C413" s="14"/>
      <c r="D413" s="16" t="s">
        <v>3021</v>
      </c>
      <c r="E413" s="16"/>
      <c r="F413" s="14" t="s">
        <v>3737</v>
      </c>
      <c r="G413" s="14">
        <v>17642639</v>
      </c>
      <c r="H413" s="14" t="s">
        <v>3738</v>
      </c>
      <c r="I413" s="15">
        <v>1038.76</v>
      </c>
      <c r="J413" s="77">
        <v>1</v>
      </c>
      <c r="K413" s="92"/>
    </row>
    <row r="414" spans="1:11" ht="61.2" x14ac:dyDescent="0.25">
      <c r="A414" s="14" t="s">
        <v>2996</v>
      </c>
      <c r="B414" s="14" t="s">
        <v>3739</v>
      </c>
      <c r="C414" s="14"/>
      <c r="D414" s="16" t="s">
        <v>3021</v>
      </c>
      <c r="E414" s="16"/>
      <c r="F414" s="14" t="s">
        <v>3740</v>
      </c>
      <c r="G414" s="14">
        <v>14222230</v>
      </c>
      <c r="H414" s="14" t="s">
        <v>3741</v>
      </c>
      <c r="I414" s="15">
        <v>1817.83</v>
      </c>
      <c r="J414" s="77">
        <v>1</v>
      </c>
      <c r="K414" s="92"/>
    </row>
    <row r="415" spans="1:11" ht="81.599999999999994" x14ac:dyDescent="0.25">
      <c r="A415" s="14" t="s">
        <v>2996</v>
      </c>
      <c r="B415" s="14" t="s">
        <v>3742</v>
      </c>
      <c r="C415" s="14"/>
      <c r="D415" s="16" t="s">
        <v>3021</v>
      </c>
      <c r="E415" s="16"/>
      <c r="F415" s="14" t="s">
        <v>3743</v>
      </c>
      <c r="G415" s="14">
        <v>42088631</v>
      </c>
      <c r="H415" s="14" t="s">
        <v>3744</v>
      </c>
      <c r="I415" s="15">
        <v>519.38</v>
      </c>
      <c r="J415" s="77">
        <v>1</v>
      </c>
      <c r="K415" s="92"/>
    </row>
    <row r="416" spans="1:11" ht="30.6" x14ac:dyDescent="0.25">
      <c r="A416" s="14" t="s">
        <v>2996</v>
      </c>
      <c r="B416" s="14" t="s">
        <v>3745</v>
      </c>
      <c r="C416" s="14"/>
      <c r="D416" s="16" t="s">
        <v>3007</v>
      </c>
      <c r="E416" s="16"/>
      <c r="F416" s="14" t="s">
        <v>3746</v>
      </c>
      <c r="G416" s="14"/>
      <c r="H416" s="14" t="s">
        <v>3747</v>
      </c>
      <c r="I416" s="15">
        <v>2622.87</v>
      </c>
      <c r="J416" s="77">
        <v>1</v>
      </c>
      <c r="K416" s="92"/>
    </row>
    <row r="417" spans="1:11" ht="20.399999999999999" x14ac:dyDescent="0.25">
      <c r="A417" s="14" t="s">
        <v>2996</v>
      </c>
      <c r="B417" s="14" t="s">
        <v>3748</v>
      </c>
      <c r="C417" s="14">
        <v>2506042</v>
      </c>
      <c r="D417" s="16" t="s">
        <v>3007</v>
      </c>
      <c r="E417" s="16"/>
      <c r="F417" s="14" t="s">
        <v>3749</v>
      </c>
      <c r="G417" s="14">
        <v>36068241</v>
      </c>
      <c r="H417" s="14" t="s">
        <v>3750</v>
      </c>
      <c r="I417" s="15">
        <v>2441.09</v>
      </c>
      <c r="J417" s="77">
        <v>1</v>
      </c>
      <c r="K417" s="92"/>
    </row>
    <row r="418" spans="1:11" ht="30.6" x14ac:dyDescent="0.25">
      <c r="A418" s="14" t="s">
        <v>2996</v>
      </c>
      <c r="B418" s="14" t="s">
        <v>3751</v>
      </c>
      <c r="C418" s="14"/>
      <c r="D418" s="16" t="s">
        <v>3007</v>
      </c>
      <c r="E418" s="16"/>
      <c r="F418" s="14" t="s">
        <v>3752</v>
      </c>
      <c r="G418" s="14">
        <v>50555162</v>
      </c>
      <c r="H418" s="14" t="s">
        <v>3753</v>
      </c>
      <c r="I418" s="15">
        <v>155.81</v>
      </c>
      <c r="J418" s="77">
        <v>1</v>
      </c>
      <c r="K418" s="92"/>
    </row>
    <row r="419" spans="1:11" ht="40.799999999999997" x14ac:dyDescent="0.25">
      <c r="A419" s="14" t="s">
        <v>2996</v>
      </c>
      <c r="B419" s="14" t="s">
        <v>3754</v>
      </c>
      <c r="C419" s="14"/>
      <c r="D419" s="16" t="s">
        <v>3007</v>
      </c>
      <c r="E419" s="16"/>
      <c r="F419" s="14" t="s">
        <v>3755</v>
      </c>
      <c r="G419" s="14">
        <v>17308518</v>
      </c>
      <c r="H419" s="14" t="s">
        <v>3756</v>
      </c>
      <c r="I419" s="15">
        <v>1817.83</v>
      </c>
      <c r="J419" s="77">
        <v>1</v>
      </c>
      <c r="K419" s="92"/>
    </row>
    <row r="420" spans="1:11" ht="40.799999999999997" x14ac:dyDescent="0.25">
      <c r="A420" s="14" t="s">
        <v>2996</v>
      </c>
      <c r="B420" s="14" t="s">
        <v>3757</v>
      </c>
      <c r="C420" s="14"/>
      <c r="D420" s="16" t="s">
        <v>3007</v>
      </c>
      <c r="E420" s="16"/>
      <c r="F420" s="14" t="s">
        <v>3758</v>
      </c>
      <c r="G420" s="14">
        <v>53120604</v>
      </c>
      <c r="H420" s="14" t="s">
        <v>3759</v>
      </c>
      <c r="I420" s="15">
        <v>1220.54</v>
      </c>
      <c r="J420" s="77">
        <v>1</v>
      </c>
      <c r="K420" s="92"/>
    </row>
    <row r="421" spans="1:11" ht="30.6" x14ac:dyDescent="0.25">
      <c r="A421" s="14" t="s">
        <v>2996</v>
      </c>
      <c r="B421" s="14" t="s">
        <v>3760</v>
      </c>
      <c r="C421" s="14"/>
      <c r="D421" s="16" t="s">
        <v>3007</v>
      </c>
      <c r="E421" s="16"/>
      <c r="F421" s="14" t="s">
        <v>3761</v>
      </c>
      <c r="G421" s="14">
        <v>52244423</v>
      </c>
      <c r="H421" s="14" t="s">
        <v>3762</v>
      </c>
      <c r="I421" s="15">
        <v>389.54</v>
      </c>
      <c r="J421" s="77">
        <v>1</v>
      </c>
      <c r="K421" s="92"/>
    </row>
    <row r="422" spans="1:11" ht="30.6" x14ac:dyDescent="0.25">
      <c r="A422" s="14" t="s">
        <v>2996</v>
      </c>
      <c r="B422" s="14" t="s">
        <v>3763</v>
      </c>
      <c r="C422" s="14"/>
      <c r="D422" s="16" t="s">
        <v>3007</v>
      </c>
      <c r="E422" s="16"/>
      <c r="F422" s="14" t="s">
        <v>3764</v>
      </c>
      <c r="G422" s="14">
        <v>42289297</v>
      </c>
      <c r="H422" s="14" t="s">
        <v>3765</v>
      </c>
      <c r="I422" s="15">
        <v>415.5</v>
      </c>
      <c r="J422" s="77">
        <v>1</v>
      </c>
      <c r="K422" s="92"/>
    </row>
    <row r="423" spans="1:11" ht="30.6" x14ac:dyDescent="0.25">
      <c r="A423" s="14" t="s">
        <v>2996</v>
      </c>
      <c r="B423" s="14" t="s">
        <v>3766</v>
      </c>
      <c r="C423" s="14"/>
      <c r="D423" s="16" t="s">
        <v>3007</v>
      </c>
      <c r="E423" s="16"/>
      <c r="F423" s="14" t="s">
        <v>3767</v>
      </c>
      <c r="G423" s="14">
        <v>42060036</v>
      </c>
      <c r="H423" s="14" t="s">
        <v>3768</v>
      </c>
      <c r="I423" s="15">
        <v>311.63</v>
      </c>
      <c r="J423" s="77">
        <v>1</v>
      </c>
      <c r="K423" s="92"/>
    </row>
    <row r="424" spans="1:11" ht="40.799999999999997" x14ac:dyDescent="0.25">
      <c r="A424" s="14" t="s">
        <v>2996</v>
      </c>
      <c r="B424" s="14" t="s">
        <v>3769</v>
      </c>
      <c r="C424" s="14">
        <v>20250014</v>
      </c>
      <c r="D424" s="16" t="s">
        <v>3007</v>
      </c>
      <c r="E424" s="16"/>
      <c r="F424" s="14" t="s">
        <v>3770</v>
      </c>
      <c r="G424" s="14">
        <v>42342881</v>
      </c>
      <c r="H424" s="14" t="s">
        <v>3771</v>
      </c>
      <c r="I424" s="15">
        <v>753.1</v>
      </c>
      <c r="J424" s="77">
        <v>1</v>
      </c>
      <c r="K424" s="92"/>
    </row>
    <row r="425" spans="1:11" ht="40.799999999999997" x14ac:dyDescent="0.25">
      <c r="A425" s="14" t="s">
        <v>2996</v>
      </c>
      <c r="B425" s="14" t="s">
        <v>3772</v>
      </c>
      <c r="C425" s="14"/>
      <c r="D425" s="16" t="s">
        <v>3007</v>
      </c>
      <c r="E425" s="16"/>
      <c r="F425" s="14" t="s">
        <v>3773</v>
      </c>
      <c r="G425" s="14">
        <v>51250675</v>
      </c>
      <c r="H425" s="14" t="s">
        <v>3774</v>
      </c>
      <c r="I425" s="15">
        <v>389.54</v>
      </c>
      <c r="J425" s="77">
        <v>1</v>
      </c>
      <c r="K425" s="92"/>
    </row>
    <row r="426" spans="1:11" ht="51" x14ac:dyDescent="0.25">
      <c r="A426" s="14" t="s">
        <v>2996</v>
      </c>
      <c r="B426" s="14" t="s">
        <v>3775</v>
      </c>
      <c r="C426" s="14"/>
      <c r="D426" s="16" t="s">
        <v>3007</v>
      </c>
      <c r="E426" s="16"/>
      <c r="F426" s="14" t="s">
        <v>3776</v>
      </c>
      <c r="G426" s="14">
        <v>42235847</v>
      </c>
      <c r="H426" s="14" t="s">
        <v>3777</v>
      </c>
      <c r="I426" s="15">
        <v>77.91</v>
      </c>
      <c r="J426" s="77">
        <v>1</v>
      </c>
      <c r="K426" s="92"/>
    </row>
    <row r="427" spans="1:11" ht="30.6" x14ac:dyDescent="0.25">
      <c r="A427" s="14" t="s">
        <v>2996</v>
      </c>
      <c r="B427" s="14" t="s">
        <v>3778</v>
      </c>
      <c r="C427" s="14"/>
      <c r="D427" s="16" t="s">
        <v>3007</v>
      </c>
      <c r="E427" s="16"/>
      <c r="F427" s="14" t="s">
        <v>3779</v>
      </c>
      <c r="G427" s="14">
        <v>37940732</v>
      </c>
      <c r="H427" s="14" t="s">
        <v>3780</v>
      </c>
      <c r="I427" s="15">
        <v>207.75</v>
      </c>
      <c r="J427" s="77">
        <v>1</v>
      </c>
      <c r="K427" s="92"/>
    </row>
    <row r="428" spans="1:11" ht="40.799999999999997" x14ac:dyDescent="0.25">
      <c r="A428" s="14" t="s">
        <v>2996</v>
      </c>
      <c r="B428" s="14" t="s">
        <v>3781</v>
      </c>
      <c r="C428" s="14" t="s">
        <v>3782</v>
      </c>
      <c r="D428" s="16" t="s">
        <v>3007</v>
      </c>
      <c r="E428" s="16"/>
      <c r="F428" s="14" t="s">
        <v>3783</v>
      </c>
      <c r="G428" s="14">
        <v>42300312</v>
      </c>
      <c r="H428" s="14" t="s">
        <v>3784</v>
      </c>
      <c r="I428" s="15">
        <v>337.6</v>
      </c>
      <c r="J428" s="77">
        <v>1</v>
      </c>
      <c r="K428" s="92"/>
    </row>
    <row r="429" spans="1:11" ht="40.799999999999997" x14ac:dyDescent="0.25">
      <c r="A429" s="14" t="s">
        <v>2996</v>
      </c>
      <c r="B429" s="14" t="s">
        <v>3785</v>
      </c>
      <c r="C429" s="14"/>
      <c r="D429" s="16" t="s">
        <v>3007</v>
      </c>
      <c r="E429" s="16"/>
      <c r="F429" s="14" t="s">
        <v>3786</v>
      </c>
      <c r="G429" s="14">
        <v>51338661</v>
      </c>
      <c r="H429" s="14" t="s">
        <v>3787</v>
      </c>
      <c r="I429" s="15">
        <v>129.85</v>
      </c>
      <c r="J429" s="77">
        <v>1</v>
      </c>
      <c r="K429" s="92"/>
    </row>
    <row r="430" spans="1:11" ht="30.6" x14ac:dyDescent="0.25">
      <c r="A430" s="14" t="s">
        <v>2996</v>
      </c>
      <c r="B430" s="14" t="s">
        <v>3788</v>
      </c>
      <c r="C430" s="14"/>
      <c r="D430" s="16" t="s">
        <v>3007</v>
      </c>
      <c r="E430" s="16"/>
      <c r="F430" s="14" t="s">
        <v>3789</v>
      </c>
      <c r="G430" s="14">
        <v>56632932</v>
      </c>
      <c r="H430" s="14" t="s">
        <v>3790</v>
      </c>
      <c r="I430" s="15">
        <v>571.32000000000005</v>
      </c>
      <c r="J430" s="77">
        <v>1</v>
      </c>
      <c r="K430" s="92"/>
    </row>
    <row r="431" spans="1:11" ht="30.6" x14ac:dyDescent="0.25">
      <c r="A431" s="14" t="s">
        <v>2996</v>
      </c>
      <c r="B431" s="14" t="s">
        <v>3791</v>
      </c>
      <c r="C431" s="14">
        <v>250100026</v>
      </c>
      <c r="D431" s="16" t="s">
        <v>3007</v>
      </c>
      <c r="E431" s="16"/>
      <c r="F431" s="14" t="s">
        <v>3792</v>
      </c>
      <c r="G431" s="14">
        <v>53809441</v>
      </c>
      <c r="H431" s="14" t="s">
        <v>3793</v>
      </c>
      <c r="I431" s="15">
        <v>363.57</v>
      </c>
      <c r="J431" s="77">
        <v>1</v>
      </c>
      <c r="K431" s="92"/>
    </row>
    <row r="432" spans="1:11" ht="30.6" x14ac:dyDescent="0.25">
      <c r="A432" s="14" t="s">
        <v>2996</v>
      </c>
      <c r="B432" s="14" t="s">
        <v>3794</v>
      </c>
      <c r="C432" s="14"/>
      <c r="D432" s="16" t="s">
        <v>3007</v>
      </c>
      <c r="E432" s="16"/>
      <c r="F432" s="14" t="s">
        <v>3795</v>
      </c>
      <c r="G432" s="14">
        <v>896071</v>
      </c>
      <c r="H432" s="14" t="s">
        <v>3796</v>
      </c>
      <c r="I432" s="15">
        <v>1012.79</v>
      </c>
      <c r="J432" s="77">
        <v>1</v>
      </c>
      <c r="K432" s="92"/>
    </row>
    <row r="433" spans="1:11" ht="71.400000000000006" x14ac:dyDescent="0.25">
      <c r="A433" s="14" t="s">
        <v>2996</v>
      </c>
      <c r="B433" s="14" t="s">
        <v>3797</v>
      </c>
      <c r="C433" s="14"/>
      <c r="D433" s="16" t="s">
        <v>3007</v>
      </c>
      <c r="E433" s="16"/>
      <c r="F433" s="14" t="s">
        <v>3798</v>
      </c>
      <c r="G433" s="14">
        <v>42101662</v>
      </c>
      <c r="H433" s="14" t="s">
        <v>3799</v>
      </c>
      <c r="I433" s="15">
        <v>753.1</v>
      </c>
      <c r="J433" s="77">
        <v>1</v>
      </c>
      <c r="K433" s="92"/>
    </row>
    <row r="434" spans="1:11" ht="30.6" x14ac:dyDescent="0.25">
      <c r="A434" s="14" t="s">
        <v>2996</v>
      </c>
      <c r="B434" s="14" t="s">
        <v>3800</v>
      </c>
      <c r="C434" s="14"/>
      <c r="D434" s="16" t="s">
        <v>3007</v>
      </c>
      <c r="E434" s="16"/>
      <c r="F434" s="14" t="s">
        <v>3801</v>
      </c>
      <c r="G434" s="14">
        <v>42238595</v>
      </c>
      <c r="H434" s="14" t="s">
        <v>3802</v>
      </c>
      <c r="I434" s="15">
        <v>493.41</v>
      </c>
      <c r="J434" s="77">
        <v>1</v>
      </c>
      <c r="K434" s="92"/>
    </row>
    <row r="435" spans="1:11" ht="51" x14ac:dyDescent="0.25">
      <c r="A435" s="14" t="s">
        <v>2996</v>
      </c>
      <c r="B435" s="14" t="s">
        <v>3803</v>
      </c>
      <c r="C435" s="14"/>
      <c r="D435" s="16" t="s">
        <v>3007</v>
      </c>
      <c r="E435" s="16"/>
      <c r="F435" s="14" t="s">
        <v>3804</v>
      </c>
      <c r="G435" s="14">
        <v>682772</v>
      </c>
      <c r="H435" s="14" t="s">
        <v>3805</v>
      </c>
      <c r="I435" s="15">
        <v>233.72</v>
      </c>
      <c r="J435" s="77">
        <v>1</v>
      </c>
      <c r="K435" s="92"/>
    </row>
    <row r="436" spans="1:11" ht="51" x14ac:dyDescent="0.25">
      <c r="A436" s="14" t="s">
        <v>2996</v>
      </c>
      <c r="B436" s="14" t="s">
        <v>3806</v>
      </c>
      <c r="C436" s="14"/>
      <c r="D436" s="16" t="s">
        <v>3034</v>
      </c>
      <c r="E436" s="16"/>
      <c r="F436" s="14" t="s">
        <v>3807</v>
      </c>
      <c r="G436" s="14">
        <v>42311730</v>
      </c>
      <c r="H436" s="14" t="s">
        <v>3808</v>
      </c>
      <c r="I436" s="15">
        <v>1298.45</v>
      </c>
      <c r="J436" s="77">
        <v>1</v>
      </c>
      <c r="K436" s="92"/>
    </row>
    <row r="437" spans="1:11" ht="81.599999999999994" x14ac:dyDescent="0.25">
      <c r="A437" s="14" t="s">
        <v>2996</v>
      </c>
      <c r="B437" s="14" t="s">
        <v>3809</v>
      </c>
      <c r="C437" s="14"/>
      <c r="D437" s="16" t="s">
        <v>3034</v>
      </c>
      <c r="E437" s="16"/>
      <c r="F437" s="14" t="s">
        <v>3810</v>
      </c>
      <c r="G437" s="14">
        <v>34028439</v>
      </c>
      <c r="H437" s="14" t="s">
        <v>3811</v>
      </c>
      <c r="I437" s="15">
        <v>1921.71</v>
      </c>
      <c r="J437" s="77">
        <v>1</v>
      </c>
      <c r="K437" s="92"/>
    </row>
    <row r="438" spans="1:11" ht="91.8" x14ac:dyDescent="0.25">
      <c r="A438" s="14" t="s">
        <v>2996</v>
      </c>
      <c r="B438" s="14" t="s">
        <v>3812</v>
      </c>
      <c r="C438" s="14"/>
      <c r="D438" s="16" t="s">
        <v>3185</v>
      </c>
      <c r="E438" s="16"/>
      <c r="F438" s="14" t="s">
        <v>3813</v>
      </c>
      <c r="G438" s="14">
        <v>42234425</v>
      </c>
      <c r="H438" s="14" t="s">
        <v>3814</v>
      </c>
      <c r="I438" s="15">
        <v>882.95</v>
      </c>
      <c r="J438" s="77">
        <v>1</v>
      </c>
      <c r="K438" s="92"/>
    </row>
    <row r="439" spans="1:11" ht="30.6" x14ac:dyDescent="0.25">
      <c r="A439" s="14" t="s">
        <v>2996</v>
      </c>
      <c r="B439" s="14" t="s">
        <v>3815</v>
      </c>
      <c r="C439" s="14"/>
      <c r="D439" s="16" t="s">
        <v>3185</v>
      </c>
      <c r="E439" s="16"/>
      <c r="F439" s="14" t="s">
        <v>3816</v>
      </c>
      <c r="G439" s="14">
        <v>42286158</v>
      </c>
      <c r="H439" s="14" t="s">
        <v>3817</v>
      </c>
      <c r="I439" s="15">
        <v>649.23</v>
      </c>
      <c r="J439" s="77">
        <v>1</v>
      </c>
      <c r="K439" s="92"/>
    </row>
    <row r="440" spans="1:11" ht="51" x14ac:dyDescent="0.25">
      <c r="A440" s="14" t="s">
        <v>2996</v>
      </c>
      <c r="B440" s="14" t="s">
        <v>3818</v>
      </c>
      <c r="C440" s="14"/>
      <c r="D440" s="16" t="s">
        <v>3185</v>
      </c>
      <c r="E440" s="16"/>
      <c r="F440" s="14" t="s">
        <v>3819</v>
      </c>
      <c r="G440" s="14">
        <v>42365031</v>
      </c>
      <c r="H440" s="14" t="s">
        <v>3820</v>
      </c>
      <c r="I440" s="15">
        <v>623.26</v>
      </c>
      <c r="J440" s="77">
        <v>1</v>
      </c>
      <c r="K440" s="92"/>
    </row>
    <row r="441" spans="1:11" ht="40.799999999999997" x14ac:dyDescent="0.25">
      <c r="A441" s="14" t="s">
        <v>2996</v>
      </c>
      <c r="B441" s="14" t="s">
        <v>3821</v>
      </c>
      <c r="C441" s="14"/>
      <c r="D441" s="16" t="s">
        <v>3047</v>
      </c>
      <c r="E441" s="16"/>
      <c r="F441" s="14" t="s">
        <v>3822</v>
      </c>
      <c r="G441" s="14">
        <v>17060117</v>
      </c>
      <c r="H441" s="14" t="s">
        <v>3823</v>
      </c>
      <c r="I441" s="15">
        <v>285.66000000000003</v>
      </c>
      <c r="J441" s="77">
        <v>1</v>
      </c>
      <c r="K441" s="92"/>
    </row>
    <row r="442" spans="1:11" ht="40.799999999999997" x14ac:dyDescent="0.25">
      <c r="A442" s="14" t="s">
        <v>2996</v>
      </c>
      <c r="B442" s="14" t="s">
        <v>3824</v>
      </c>
      <c r="C442" s="14"/>
      <c r="D442" s="16" t="s">
        <v>3047</v>
      </c>
      <c r="E442" s="16"/>
      <c r="F442" s="14" t="s">
        <v>3825</v>
      </c>
      <c r="G442" s="14">
        <v>619884</v>
      </c>
      <c r="H442" s="14" t="s">
        <v>3826</v>
      </c>
      <c r="I442" s="15">
        <v>181.78</v>
      </c>
      <c r="J442" s="77">
        <v>1</v>
      </c>
      <c r="K442" s="92"/>
    </row>
    <row r="443" spans="1:11" ht="40.799999999999997" x14ac:dyDescent="0.25">
      <c r="A443" s="14" t="s">
        <v>2996</v>
      </c>
      <c r="B443" s="14" t="s">
        <v>3827</v>
      </c>
      <c r="C443" s="14"/>
      <c r="D443" s="16" t="s">
        <v>3047</v>
      </c>
      <c r="E443" s="16"/>
      <c r="F443" s="14" t="s">
        <v>3828</v>
      </c>
      <c r="G443" s="14">
        <v>688363</v>
      </c>
      <c r="H443" s="14" t="s">
        <v>3829</v>
      </c>
      <c r="I443" s="15">
        <v>311.63</v>
      </c>
      <c r="J443" s="77">
        <v>1</v>
      </c>
      <c r="K443" s="92"/>
    </row>
    <row r="444" spans="1:11" ht="51" x14ac:dyDescent="0.25">
      <c r="A444" s="14" t="s">
        <v>2996</v>
      </c>
      <c r="B444" s="14" t="s">
        <v>3830</v>
      </c>
      <c r="C444" s="14"/>
      <c r="D444" s="16" t="s">
        <v>3047</v>
      </c>
      <c r="E444" s="16"/>
      <c r="F444" s="14" t="s">
        <v>3831</v>
      </c>
      <c r="G444" s="14">
        <v>14223970</v>
      </c>
      <c r="H444" s="14" t="s">
        <v>3832</v>
      </c>
      <c r="I444" s="15">
        <v>571.32000000000005</v>
      </c>
      <c r="J444" s="77">
        <v>1</v>
      </c>
      <c r="K444" s="92"/>
    </row>
    <row r="445" spans="1:11" ht="40.799999999999997" x14ac:dyDescent="0.25">
      <c r="A445" s="14" t="s">
        <v>2996</v>
      </c>
      <c r="B445" s="14" t="s">
        <v>3833</v>
      </c>
      <c r="C445" s="14"/>
      <c r="D445" s="16" t="s">
        <v>3112</v>
      </c>
      <c r="E445" s="16"/>
      <c r="F445" s="14" t="s">
        <v>3834</v>
      </c>
      <c r="G445" s="14">
        <v>54808561</v>
      </c>
      <c r="H445" s="14" t="s">
        <v>3835</v>
      </c>
      <c r="I445" s="15">
        <v>207.75</v>
      </c>
      <c r="J445" s="77">
        <v>1</v>
      </c>
      <c r="K445" s="92"/>
    </row>
    <row r="446" spans="1:11" ht="30.6" x14ac:dyDescent="0.25">
      <c r="A446" s="14" t="s">
        <v>2996</v>
      </c>
      <c r="B446" s="14" t="s">
        <v>3836</v>
      </c>
      <c r="C446" s="14"/>
      <c r="D446" s="16" t="s">
        <v>3214</v>
      </c>
      <c r="E446" s="16"/>
      <c r="F446" s="14" t="s">
        <v>3837</v>
      </c>
      <c r="G446" s="14">
        <v>53619501</v>
      </c>
      <c r="H446" s="14" t="s">
        <v>3838</v>
      </c>
      <c r="I446" s="15">
        <v>1168.6099999999999</v>
      </c>
      <c r="J446" s="77">
        <v>1</v>
      </c>
      <c r="K446" s="92"/>
    </row>
    <row r="447" spans="1:11" ht="40.799999999999997" x14ac:dyDescent="0.25">
      <c r="A447" s="14" t="s">
        <v>2996</v>
      </c>
      <c r="B447" s="14" t="s">
        <v>3839</v>
      </c>
      <c r="C447" s="14"/>
      <c r="D447" s="16" t="s">
        <v>3263</v>
      </c>
      <c r="E447" s="16"/>
      <c r="F447" s="14" t="s">
        <v>3840</v>
      </c>
      <c r="G447" s="14">
        <v>36127558</v>
      </c>
      <c r="H447" s="14" t="s">
        <v>3841</v>
      </c>
      <c r="I447" s="15">
        <v>415.5</v>
      </c>
      <c r="J447" s="77">
        <v>1</v>
      </c>
      <c r="K447" s="92"/>
    </row>
    <row r="448" spans="1:11" ht="81.599999999999994" x14ac:dyDescent="0.25">
      <c r="A448" s="14" t="s">
        <v>2996</v>
      </c>
      <c r="B448" s="14"/>
      <c r="C448" s="14"/>
      <c r="D448" s="16"/>
      <c r="E448" s="16"/>
      <c r="F448" s="14" t="s">
        <v>3842</v>
      </c>
      <c r="G448" s="14"/>
      <c r="H448" s="14"/>
      <c r="I448" s="15"/>
      <c r="J448" s="77">
        <v>5</v>
      </c>
      <c r="K448" s="92"/>
    </row>
    <row r="449" spans="1:11" ht="40.799999999999997" x14ac:dyDescent="0.25">
      <c r="A449" s="14" t="s">
        <v>2996</v>
      </c>
      <c r="B449" s="14" t="s">
        <v>3843</v>
      </c>
      <c r="C449" s="14" t="s">
        <v>3844</v>
      </c>
      <c r="D449" s="16" t="s">
        <v>3378</v>
      </c>
      <c r="E449" s="16"/>
      <c r="F449" s="14" t="s">
        <v>3845</v>
      </c>
      <c r="G449" s="14">
        <v>1663936583</v>
      </c>
      <c r="H449" s="14" t="s">
        <v>3846</v>
      </c>
      <c r="I449" s="15">
        <v>700</v>
      </c>
      <c r="J449" s="77">
        <v>5</v>
      </c>
      <c r="K449" s="92"/>
    </row>
    <row r="450" spans="1:11" ht="40.799999999999997" x14ac:dyDescent="0.25">
      <c r="A450" s="14" t="s">
        <v>2996</v>
      </c>
      <c r="B450" s="14" t="s">
        <v>3843</v>
      </c>
      <c r="C450" s="14">
        <v>24250676</v>
      </c>
      <c r="D450" s="16" t="s">
        <v>3058</v>
      </c>
      <c r="E450" s="16"/>
      <c r="F450" s="14" t="s">
        <v>3847</v>
      </c>
      <c r="G450" s="14">
        <v>31391621</v>
      </c>
      <c r="H450" s="14" t="s">
        <v>3848</v>
      </c>
      <c r="I450" s="15">
        <v>948</v>
      </c>
      <c r="J450" s="77">
        <v>5</v>
      </c>
      <c r="K450" s="92"/>
    </row>
    <row r="451" spans="1:11" ht="81.599999999999994" x14ac:dyDescent="0.25">
      <c r="A451" s="14" t="s">
        <v>2996</v>
      </c>
      <c r="B451" s="14"/>
      <c r="C451" s="14"/>
      <c r="D451" s="16"/>
      <c r="E451" s="16"/>
      <c r="F451" s="14" t="s">
        <v>3849</v>
      </c>
      <c r="G451" s="14"/>
      <c r="H451" s="14"/>
      <c r="I451" s="15"/>
      <c r="J451" s="77">
        <v>5</v>
      </c>
      <c r="K451" s="92"/>
    </row>
    <row r="452" spans="1:11" ht="30.6" x14ac:dyDescent="0.25">
      <c r="A452" s="14" t="s">
        <v>2996</v>
      </c>
      <c r="B452" s="14" t="s">
        <v>3850</v>
      </c>
      <c r="C452" s="14" t="s">
        <v>3851</v>
      </c>
      <c r="D452" s="16" t="s">
        <v>3675</v>
      </c>
      <c r="E452" s="16"/>
      <c r="F452" s="14" t="s">
        <v>3852</v>
      </c>
      <c r="G452" s="14">
        <v>36284696</v>
      </c>
      <c r="H452" s="14" t="s">
        <v>3036</v>
      </c>
      <c r="I452" s="15">
        <v>688.92</v>
      </c>
      <c r="J452" s="77">
        <v>5</v>
      </c>
      <c r="K452" s="92"/>
    </row>
    <row r="453" spans="1:11" ht="51" x14ac:dyDescent="0.25">
      <c r="A453" s="14" t="s">
        <v>2996</v>
      </c>
      <c r="B453" s="14" t="s">
        <v>3850</v>
      </c>
      <c r="C453" s="14" t="s">
        <v>3853</v>
      </c>
      <c r="D453" s="16" t="s">
        <v>3854</v>
      </c>
      <c r="E453" s="16"/>
      <c r="F453" s="14" t="s">
        <v>3855</v>
      </c>
      <c r="G453" s="14">
        <v>20196795350</v>
      </c>
      <c r="H453" s="14" t="s">
        <v>3856</v>
      </c>
      <c r="I453" s="15">
        <v>1329.3</v>
      </c>
      <c r="J453" s="77">
        <v>5</v>
      </c>
      <c r="K453" s="92"/>
    </row>
    <row r="454" spans="1:11" ht="51" x14ac:dyDescent="0.25">
      <c r="A454" s="14" t="s">
        <v>2996</v>
      </c>
      <c r="B454" s="14" t="s">
        <v>3850</v>
      </c>
      <c r="C454" s="14" t="s">
        <v>3853</v>
      </c>
      <c r="D454" s="16" t="s">
        <v>3854</v>
      </c>
      <c r="E454" s="16"/>
      <c r="F454" s="14" t="s">
        <v>3857</v>
      </c>
      <c r="G454" s="14">
        <v>20196795350</v>
      </c>
      <c r="H454" s="14" t="s">
        <v>3856</v>
      </c>
      <c r="I454" s="15">
        <v>2175.23</v>
      </c>
      <c r="J454" s="77">
        <v>5</v>
      </c>
      <c r="K454" s="92"/>
    </row>
    <row r="455" spans="1:11" ht="81.599999999999994" x14ac:dyDescent="0.25">
      <c r="A455" s="14" t="s">
        <v>2996</v>
      </c>
      <c r="B455" s="14"/>
      <c r="C455" s="14"/>
      <c r="D455" s="16"/>
      <c r="E455" s="16"/>
      <c r="F455" s="14" t="s">
        <v>3858</v>
      </c>
      <c r="G455" s="14"/>
      <c r="H455" s="14"/>
      <c r="I455" s="15"/>
      <c r="J455" s="77">
        <v>5</v>
      </c>
      <c r="K455" s="92"/>
    </row>
    <row r="456" spans="1:11" ht="30.6" x14ac:dyDescent="0.25">
      <c r="A456" s="14" t="s">
        <v>2996</v>
      </c>
      <c r="B456" s="14" t="s">
        <v>3859</v>
      </c>
      <c r="C456" s="14" t="s">
        <v>3860</v>
      </c>
      <c r="D456" s="16" t="s">
        <v>3289</v>
      </c>
      <c r="E456" s="16"/>
      <c r="F456" s="14" t="s">
        <v>3861</v>
      </c>
      <c r="G456" s="14">
        <v>36284696</v>
      </c>
      <c r="H456" s="14" t="s">
        <v>3036</v>
      </c>
      <c r="I456" s="15">
        <v>1770</v>
      </c>
      <c r="J456" s="77">
        <v>5</v>
      </c>
      <c r="K456" s="92"/>
    </row>
    <row r="457" spans="1:11" ht="40.799999999999997" x14ac:dyDescent="0.25">
      <c r="A457" s="14" t="s">
        <v>2996</v>
      </c>
      <c r="B457" s="14" t="s">
        <v>3859</v>
      </c>
      <c r="C457" s="14" t="s">
        <v>3862</v>
      </c>
      <c r="D457" s="16" t="s">
        <v>3289</v>
      </c>
      <c r="E457" s="16"/>
      <c r="F457" s="14" t="s">
        <v>3863</v>
      </c>
      <c r="G457" s="14">
        <v>36284696</v>
      </c>
      <c r="H457" s="14" t="s">
        <v>3036</v>
      </c>
      <c r="I457" s="15">
        <v>1512</v>
      </c>
      <c r="J457" s="77">
        <v>5</v>
      </c>
      <c r="K457" s="92"/>
    </row>
    <row r="458" spans="1:11" ht="30.6" x14ac:dyDescent="0.25">
      <c r="A458" s="14" t="s">
        <v>2996</v>
      </c>
      <c r="B458" s="14" t="s">
        <v>3859</v>
      </c>
      <c r="C458" s="14" t="s">
        <v>3862</v>
      </c>
      <c r="D458" s="16" t="s">
        <v>3289</v>
      </c>
      <c r="E458" s="16"/>
      <c r="F458" s="14" t="s">
        <v>3864</v>
      </c>
      <c r="G458" s="14">
        <v>36284696</v>
      </c>
      <c r="H458" s="14" t="s">
        <v>3036</v>
      </c>
      <c r="I458" s="15">
        <v>378</v>
      </c>
      <c r="J458" s="77">
        <v>5</v>
      </c>
      <c r="K458" s="92"/>
    </row>
    <row r="459" spans="1:11" ht="30.6" x14ac:dyDescent="0.25">
      <c r="A459" s="14" t="s">
        <v>2996</v>
      </c>
      <c r="B459" s="14" t="s">
        <v>3859</v>
      </c>
      <c r="C459" s="14" t="s">
        <v>3865</v>
      </c>
      <c r="D459" s="16" t="s">
        <v>3866</v>
      </c>
      <c r="E459" s="16"/>
      <c r="F459" s="14" t="s">
        <v>3867</v>
      </c>
      <c r="G459" s="14" t="s">
        <v>4588</v>
      </c>
      <c r="H459" s="14" t="s">
        <v>3868</v>
      </c>
      <c r="I459" s="15">
        <v>1200</v>
      </c>
      <c r="J459" s="77">
        <v>5</v>
      </c>
      <c r="K459" s="92"/>
    </row>
    <row r="460" spans="1:11" ht="30.6" x14ac:dyDescent="0.25">
      <c r="A460" s="14" t="s">
        <v>2996</v>
      </c>
      <c r="B460" s="14" t="s">
        <v>3859</v>
      </c>
      <c r="C460" s="14" t="s">
        <v>3865</v>
      </c>
      <c r="D460" s="16" t="s">
        <v>3866</v>
      </c>
      <c r="E460" s="16"/>
      <c r="F460" s="14" t="s">
        <v>3869</v>
      </c>
      <c r="G460" s="14" t="s">
        <v>4588</v>
      </c>
      <c r="H460" s="14" t="s">
        <v>3868</v>
      </c>
      <c r="I460" s="15">
        <v>675</v>
      </c>
      <c r="J460" s="77">
        <v>5</v>
      </c>
      <c r="K460" s="92"/>
    </row>
    <row r="461" spans="1:11" ht="40.799999999999997" x14ac:dyDescent="0.25">
      <c r="A461" s="14" t="s">
        <v>2996</v>
      </c>
      <c r="B461" s="14" t="s">
        <v>3859</v>
      </c>
      <c r="C461" s="14" t="s">
        <v>3865</v>
      </c>
      <c r="D461" s="16" t="s">
        <v>3866</v>
      </c>
      <c r="E461" s="16"/>
      <c r="F461" s="14" t="s">
        <v>3870</v>
      </c>
      <c r="G461" s="14" t="s">
        <v>4588</v>
      </c>
      <c r="H461" s="14" t="s">
        <v>3868</v>
      </c>
      <c r="I461" s="15">
        <v>2031.6</v>
      </c>
      <c r="J461" s="77">
        <v>5</v>
      </c>
      <c r="K461" s="92"/>
    </row>
    <row r="462" spans="1:11" ht="30.6" x14ac:dyDescent="0.25">
      <c r="A462" s="14" t="s">
        <v>2996</v>
      </c>
      <c r="B462" s="14" t="s">
        <v>3859</v>
      </c>
      <c r="C462" s="14" t="s">
        <v>3865</v>
      </c>
      <c r="D462" s="16" t="s">
        <v>3866</v>
      </c>
      <c r="E462" s="16"/>
      <c r="F462" s="14" t="s">
        <v>3871</v>
      </c>
      <c r="G462" s="14" t="s">
        <v>4588</v>
      </c>
      <c r="H462" s="14" t="s">
        <v>3868</v>
      </c>
      <c r="I462" s="15">
        <v>500</v>
      </c>
      <c r="J462" s="77">
        <v>5</v>
      </c>
      <c r="K462" s="92"/>
    </row>
    <row r="463" spans="1:11" ht="30.6" x14ac:dyDescent="0.25">
      <c r="A463" s="14" t="s">
        <v>2996</v>
      </c>
      <c r="B463" s="14" t="s">
        <v>3859</v>
      </c>
      <c r="C463" s="14" t="s">
        <v>3865</v>
      </c>
      <c r="D463" s="16" t="s">
        <v>3866</v>
      </c>
      <c r="E463" s="16"/>
      <c r="F463" s="14" t="s">
        <v>3872</v>
      </c>
      <c r="G463" s="14" t="s">
        <v>4588</v>
      </c>
      <c r="H463" s="14" t="s">
        <v>3868</v>
      </c>
      <c r="I463" s="15">
        <v>585</v>
      </c>
      <c r="J463" s="77">
        <v>5</v>
      </c>
      <c r="K463" s="92"/>
    </row>
    <row r="464" spans="1:11" ht="30.6" x14ac:dyDescent="0.25">
      <c r="A464" s="14" t="s">
        <v>2996</v>
      </c>
      <c r="B464" s="14" t="s">
        <v>3859</v>
      </c>
      <c r="C464" s="14"/>
      <c r="D464" s="16" t="s">
        <v>3866</v>
      </c>
      <c r="E464" s="16"/>
      <c r="F464" s="14" t="s">
        <v>3873</v>
      </c>
      <c r="G464" s="14" t="s">
        <v>3164</v>
      </c>
      <c r="H464" s="14" t="s">
        <v>3165</v>
      </c>
      <c r="I464" s="15">
        <v>23</v>
      </c>
      <c r="J464" s="77">
        <v>5</v>
      </c>
      <c r="K464" s="92"/>
    </row>
    <row r="465" spans="1:11" ht="40.799999999999997" x14ac:dyDescent="0.25">
      <c r="A465" s="14" t="s">
        <v>2996</v>
      </c>
      <c r="B465" s="14" t="s">
        <v>3859</v>
      </c>
      <c r="C465" s="14">
        <v>44866</v>
      </c>
      <c r="D465" s="16" t="s">
        <v>3874</v>
      </c>
      <c r="E465" s="16"/>
      <c r="F465" s="14" t="s">
        <v>3875</v>
      </c>
      <c r="G465" s="14" t="s">
        <v>3876</v>
      </c>
      <c r="H465" s="14" t="s">
        <v>3877</v>
      </c>
      <c r="I465" s="15">
        <v>5.9</v>
      </c>
      <c r="J465" s="77">
        <v>5</v>
      </c>
      <c r="K465" s="92"/>
    </row>
    <row r="466" spans="1:11" ht="30.6" x14ac:dyDescent="0.25">
      <c r="A466" s="14" t="s">
        <v>2996</v>
      </c>
      <c r="B466" s="14" t="s">
        <v>3859</v>
      </c>
      <c r="C466" s="14" t="s">
        <v>3878</v>
      </c>
      <c r="D466" s="16" t="s">
        <v>3879</v>
      </c>
      <c r="E466" s="16" t="s">
        <v>3880</v>
      </c>
      <c r="F466" s="14" t="s">
        <v>3881</v>
      </c>
      <c r="G466" s="14" t="s">
        <v>3882</v>
      </c>
      <c r="H466" s="14" t="s">
        <v>3883</v>
      </c>
      <c r="I466" s="15">
        <v>56</v>
      </c>
      <c r="J466" s="77">
        <v>5</v>
      </c>
      <c r="K466" s="92"/>
    </row>
    <row r="467" spans="1:11" ht="20.399999999999999" x14ac:dyDescent="0.25">
      <c r="A467" s="14" t="s">
        <v>2996</v>
      </c>
      <c r="B467" s="14" t="s">
        <v>3859</v>
      </c>
      <c r="C467" s="14"/>
      <c r="D467" s="16" t="s">
        <v>3880</v>
      </c>
      <c r="E467" s="16"/>
      <c r="F467" s="14" t="s">
        <v>3884</v>
      </c>
      <c r="G467" s="14"/>
      <c r="H467" s="14" t="s">
        <v>3054</v>
      </c>
      <c r="I467" s="15">
        <v>264</v>
      </c>
      <c r="J467" s="77">
        <v>5</v>
      </c>
      <c r="K467" s="92"/>
    </row>
    <row r="468" spans="1:11" ht="30.6" x14ac:dyDescent="0.25">
      <c r="A468" s="14" t="s">
        <v>2996</v>
      </c>
      <c r="B468" s="14" t="s">
        <v>3859</v>
      </c>
      <c r="C468" s="14"/>
      <c r="D468" s="16" t="s">
        <v>3880</v>
      </c>
      <c r="E468" s="16"/>
      <c r="F468" s="14" t="s">
        <v>3885</v>
      </c>
      <c r="G468" s="14"/>
      <c r="H468" s="14" t="s">
        <v>3154</v>
      </c>
      <c r="I468" s="15">
        <v>234</v>
      </c>
      <c r="J468" s="77">
        <v>5</v>
      </c>
      <c r="K468" s="92"/>
    </row>
    <row r="469" spans="1:11" ht="71.400000000000006" x14ac:dyDescent="0.25">
      <c r="A469" s="14" t="s">
        <v>2996</v>
      </c>
      <c r="B469" s="14" t="s">
        <v>3859</v>
      </c>
      <c r="C469" s="14"/>
      <c r="D469" s="16" t="s">
        <v>3880</v>
      </c>
      <c r="E469" s="16"/>
      <c r="F469" s="14" t="s">
        <v>3886</v>
      </c>
      <c r="G469" s="14"/>
      <c r="H469" s="14" t="s">
        <v>3054</v>
      </c>
      <c r="I469" s="15">
        <v>168</v>
      </c>
      <c r="J469" s="77">
        <v>5</v>
      </c>
      <c r="K469" s="92"/>
    </row>
    <row r="470" spans="1:11" ht="91.8" x14ac:dyDescent="0.25">
      <c r="A470" s="14" t="s">
        <v>2996</v>
      </c>
      <c r="B470" s="14"/>
      <c r="C470" s="14"/>
      <c r="D470" s="16"/>
      <c r="E470" s="16"/>
      <c r="F470" s="14" t="s">
        <v>3887</v>
      </c>
      <c r="G470" s="14"/>
      <c r="H470" s="14"/>
      <c r="I470" s="15"/>
      <c r="J470" s="77">
        <v>5</v>
      </c>
      <c r="K470" s="92"/>
    </row>
    <row r="471" spans="1:11" ht="40.799999999999997" x14ac:dyDescent="0.25">
      <c r="A471" s="14" t="s">
        <v>2996</v>
      </c>
      <c r="B471" s="14" t="s">
        <v>3888</v>
      </c>
      <c r="C471" s="14" t="s">
        <v>3889</v>
      </c>
      <c r="D471" s="16" t="s">
        <v>3890</v>
      </c>
      <c r="E471" s="16"/>
      <c r="F471" s="14" t="s">
        <v>3891</v>
      </c>
      <c r="G471" s="14">
        <v>2673053</v>
      </c>
      <c r="H471" s="14" t="s">
        <v>3892</v>
      </c>
      <c r="I471" s="15">
        <v>685</v>
      </c>
      <c r="J471" s="77">
        <v>5</v>
      </c>
      <c r="K471" s="92"/>
    </row>
    <row r="472" spans="1:11" ht="20.399999999999999" x14ac:dyDescent="0.25">
      <c r="A472" s="14" t="s">
        <v>2996</v>
      </c>
      <c r="B472" s="14" t="s">
        <v>3888</v>
      </c>
      <c r="C472" s="14"/>
      <c r="D472" s="16" t="s">
        <v>3893</v>
      </c>
      <c r="E472" s="16"/>
      <c r="F472" s="14" t="s">
        <v>3894</v>
      </c>
      <c r="G472" s="14"/>
      <c r="H472" s="14" t="s">
        <v>3154</v>
      </c>
      <c r="I472" s="15">
        <v>92</v>
      </c>
      <c r="J472" s="77">
        <v>5</v>
      </c>
      <c r="K472" s="92"/>
    </row>
    <row r="473" spans="1:11" ht="20.399999999999999" x14ac:dyDescent="0.25">
      <c r="A473" s="14" t="s">
        <v>2996</v>
      </c>
      <c r="B473" s="14"/>
      <c r="C473" s="14"/>
      <c r="D473" s="16"/>
      <c r="E473" s="16"/>
      <c r="F473" s="14" t="s">
        <v>3895</v>
      </c>
      <c r="G473" s="14"/>
      <c r="H473" s="14"/>
      <c r="I473" s="15"/>
      <c r="J473" s="77">
        <v>5</v>
      </c>
      <c r="K473" s="92"/>
    </row>
    <row r="474" spans="1:11" ht="40.799999999999997" x14ac:dyDescent="0.25">
      <c r="A474" s="14" t="s">
        <v>2996</v>
      </c>
      <c r="B474" s="14" t="s">
        <v>3896</v>
      </c>
      <c r="C474" s="14">
        <v>2025421011</v>
      </c>
      <c r="D474" s="16" t="s">
        <v>3289</v>
      </c>
      <c r="E474" s="16"/>
      <c r="F474" s="14" t="s">
        <v>3897</v>
      </c>
      <c r="G474" s="14">
        <v>41932676</v>
      </c>
      <c r="H474" s="14" t="s">
        <v>3898</v>
      </c>
      <c r="I474" s="15">
        <v>320</v>
      </c>
      <c r="J474" s="77">
        <v>5</v>
      </c>
      <c r="K474" s="92"/>
    </row>
    <row r="475" spans="1:11" ht="40.799999999999997" x14ac:dyDescent="0.25">
      <c r="A475" s="14" t="s">
        <v>2996</v>
      </c>
      <c r="B475" s="14" t="s">
        <v>3896</v>
      </c>
      <c r="C475" s="14">
        <v>20250238</v>
      </c>
      <c r="D475" s="16" t="s">
        <v>3004</v>
      </c>
      <c r="E475" s="16"/>
      <c r="F475" s="14" t="s">
        <v>3899</v>
      </c>
      <c r="G475" s="14">
        <v>42005400</v>
      </c>
      <c r="H475" s="14" t="s">
        <v>3900</v>
      </c>
      <c r="I475" s="15">
        <v>450</v>
      </c>
      <c r="J475" s="77">
        <v>5</v>
      </c>
      <c r="K475" s="92"/>
    </row>
    <row r="476" spans="1:11" ht="40.799999999999997" x14ac:dyDescent="0.25">
      <c r="A476" s="14" t="s">
        <v>2996</v>
      </c>
      <c r="B476" s="14" t="s">
        <v>3896</v>
      </c>
      <c r="C476" s="14">
        <v>202520</v>
      </c>
      <c r="D476" s="16" t="s">
        <v>3077</v>
      </c>
      <c r="E476" s="16"/>
      <c r="F476" s="14" t="s">
        <v>3901</v>
      </c>
      <c r="G476" s="14">
        <v>37956035</v>
      </c>
      <c r="H476" s="14" t="s">
        <v>3355</v>
      </c>
      <c r="I476" s="15">
        <v>210</v>
      </c>
      <c r="J476" s="77">
        <v>5</v>
      </c>
      <c r="K476" s="92"/>
    </row>
    <row r="477" spans="1:11" ht="51" x14ac:dyDescent="0.25">
      <c r="A477" s="14" t="s">
        <v>2996</v>
      </c>
      <c r="B477" s="14" t="s">
        <v>3896</v>
      </c>
      <c r="C477" s="14"/>
      <c r="D477" s="16" t="s">
        <v>3077</v>
      </c>
      <c r="E477" s="16"/>
      <c r="F477" s="14" t="s">
        <v>3902</v>
      </c>
      <c r="G477" s="14"/>
      <c r="H477" s="14" t="s">
        <v>3903</v>
      </c>
      <c r="I477" s="15">
        <v>440.6</v>
      </c>
      <c r="J477" s="77">
        <v>5</v>
      </c>
      <c r="K477" s="92"/>
    </row>
    <row r="478" spans="1:11" ht="51" x14ac:dyDescent="0.25">
      <c r="A478" s="14" t="s">
        <v>2996</v>
      </c>
      <c r="B478" s="14" t="s">
        <v>3330</v>
      </c>
      <c r="C478" s="14"/>
      <c r="D478" s="16" t="s">
        <v>3331</v>
      </c>
      <c r="E478" s="16"/>
      <c r="F478" s="14" t="s">
        <v>3904</v>
      </c>
      <c r="G478" s="14">
        <v>31692907</v>
      </c>
      <c r="H478" s="14" t="s">
        <v>3000</v>
      </c>
      <c r="I478" s="15">
        <v>790.46</v>
      </c>
      <c r="J478" s="77">
        <v>5</v>
      </c>
      <c r="K478" s="92"/>
    </row>
    <row r="479" spans="1:11" ht="30.6" x14ac:dyDescent="0.25">
      <c r="A479" s="14" t="s">
        <v>2996</v>
      </c>
      <c r="B479" s="14"/>
      <c r="C479" s="14"/>
      <c r="D479" s="16"/>
      <c r="E479" s="16"/>
      <c r="F479" s="14" t="s">
        <v>3905</v>
      </c>
      <c r="G479" s="14"/>
      <c r="H479" s="14"/>
      <c r="I479" s="15"/>
      <c r="J479" s="77">
        <v>5</v>
      </c>
      <c r="K479" s="92"/>
    </row>
    <row r="480" spans="1:11" ht="51" x14ac:dyDescent="0.25">
      <c r="A480" s="14" t="s">
        <v>2996</v>
      </c>
      <c r="B480" s="14" t="s">
        <v>3906</v>
      </c>
      <c r="C480" s="14"/>
      <c r="D480" s="16" t="s">
        <v>3718</v>
      </c>
      <c r="E480" s="16"/>
      <c r="F480" s="14" t="s">
        <v>3907</v>
      </c>
      <c r="G480" s="14"/>
      <c r="H480" s="14" t="s">
        <v>3908</v>
      </c>
      <c r="I480" s="15">
        <v>434.2</v>
      </c>
      <c r="J480" s="77">
        <v>5</v>
      </c>
      <c r="K480" s="92"/>
    </row>
    <row r="481" spans="1:11" ht="40.799999999999997" x14ac:dyDescent="0.25">
      <c r="A481" s="14" t="s">
        <v>2996</v>
      </c>
      <c r="B481" s="14" t="s">
        <v>3906</v>
      </c>
      <c r="C481" s="14">
        <v>20250247</v>
      </c>
      <c r="D481" s="16" t="s">
        <v>3021</v>
      </c>
      <c r="E481" s="16"/>
      <c r="F481" s="14" t="s">
        <v>3909</v>
      </c>
      <c r="G481" s="14">
        <v>42005400</v>
      </c>
      <c r="H481" s="14" t="s">
        <v>3900</v>
      </c>
      <c r="I481" s="15">
        <v>400</v>
      </c>
      <c r="J481" s="77">
        <v>5</v>
      </c>
      <c r="K481" s="92"/>
    </row>
    <row r="482" spans="1:11" ht="40.799999999999997" x14ac:dyDescent="0.25">
      <c r="A482" s="14" t="s">
        <v>2996</v>
      </c>
      <c r="B482" s="14" t="s">
        <v>3906</v>
      </c>
      <c r="C482" s="14">
        <v>2025421012</v>
      </c>
      <c r="D482" s="16" t="s">
        <v>3007</v>
      </c>
      <c r="E482" s="16"/>
      <c r="F482" s="14" t="s">
        <v>3910</v>
      </c>
      <c r="G482" s="14">
        <v>41932676</v>
      </c>
      <c r="H482" s="14" t="s">
        <v>3898</v>
      </c>
      <c r="I482" s="15">
        <v>320</v>
      </c>
      <c r="J482" s="77">
        <v>5</v>
      </c>
      <c r="K482" s="92"/>
    </row>
    <row r="483" spans="1:11" ht="40.799999999999997" x14ac:dyDescent="0.25">
      <c r="A483" s="14" t="s">
        <v>2996</v>
      </c>
      <c r="B483" s="14" t="s">
        <v>3906</v>
      </c>
      <c r="C483" s="14">
        <v>202522</v>
      </c>
      <c r="D483" s="16" t="s">
        <v>3007</v>
      </c>
      <c r="E483" s="16"/>
      <c r="F483" s="14" t="s">
        <v>3911</v>
      </c>
      <c r="G483" s="14">
        <v>37956035</v>
      </c>
      <c r="H483" s="14" t="s">
        <v>3355</v>
      </c>
      <c r="I483" s="15">
        <v>210</v>
      </c>
      <c r="J483" s="77">
        <v>5</v>
      </c>
      <c r="K483" s="92"/>
    </row>
    <row r="484" spans="1:11" ht="51" x14ac:dyDescent="0.25">
      <c r="A484" s="14" t="s">
        <v>2996</v>
      </c>
      <c r="B484" s="14" t="s">
        <v>3333</v>
      </c>
      <c r="C484" s="14"/>
      <c r="D484" s="16" t="s">
        <v>3034</v>
      </c>
      <c r="E484" s="16"/>
      <c r="F484" s="14" t="s">
        <v>3912</v>
      </c>
      <c r="G484" s="14">
        <v>31692907</v>
      </c>
      <c r="H484" s="14" t="s">
        <v>3000</v>
      </c>
      <c r="I484" s="15">
        <v>814.46</v>
      </c>
      <c r="J484" s="77">
        <v>5</v>
      </c>
      <c r="K484" s="92"/>
    </row>
    <row r="485" spans="1:11" ht="30.6" x14ac:dyDescent="0.25">
      <c r="A485" s="14" t="s">
        <v>2996</v>
      </c>
      <c r="B485" s="14"/>
      <c r="C485" s="14"/>
      <c r="D485" s="16"/>
      <c r="E485" s="16"/>
      <c r="F485" s="14" t="s">
        <v>3913</v>
      </c>
      <c r="G485" s="14"/>
      <c r="H485" s="14"/>
      <c r="I485" s="15"/>
      <c r="J485" s="77">
        <v>5</v>
      </c>
      <c r="K485" s="92"/>
    </row>
    <row r="486" spans="1:11" ht="40.799999999999997" x14ac:dyDescent="0.25">
      <c r="A486" s="14" t="s">
        <v>2996</v>
      </c>
      <c r="B486" s="14" t="s">
        <v>3914</v>
      </c>
      <c r="C486" s="14">
        <v>2025421008</v>
      </c>
      <c r="D486" s="16" t="s">
        <v>3584</v>
      </c>
      <c r="E486" s="16"/>
      <c r="F486" s="14" t="s">
        <v>3915</v>
      </c>
      <c r="G486" s="14">
        <v>41932676</v>
      </c>
      <c r="H486" s="14" t="s">
        <v>3898</v>
      </c>
      <c r="I486" s="15">
        <v>320</v>
      </c>
      <c r="J486" s="77">
        <v>5</v>
      </c>
      <c r="K486" s="92"/>
    </row>
    <row r="487" spans="1:11" ht="40.799999999999997" x14ac:dyDescent="0.25">
      <c r="A487" s="14" t="s">
        <v>2996</v>
      </c>
      <c r="B487" s="14" t="s">
        <v>3914</v>
      </c>
      <c r="C487" s="14"/>
      <c r="D487" s="16" t="s">
        <v>3584</v>
      </c>
      <c r="E487" s="16"/>
      <c r="F487" s="14" t="s">
        <v>3916</v>
      </c>
      <c r="G487" s="14"/>
      <c r="H487" s="14" t="s">
        <v>3917</v>
      </c>
      <c r="I487" s="15">
        <v>329.8</v>
      </c>
      <c r="J487" s="77">
        <v>5</v>
      </c>
      <c r="K487" s="92"/>
    </row>
    <row r="488" spans="1:11" ht="51" x14ac:dyDescent="0.25">
      <c r="A488" s="14" t="s">
        <v>2996</v>
      </c>
      <c r="B488" s="14" t="s">
        <v>3327</v>
      </c>
      <c r="C488" s="14"/>
      <c r="D488" s="16" t="s">
        <v>3328</v>
      </c>
      <c r="E488" s="16"/>
      <c r="F488" s="14" t="s">
        <v>3918</v>
      </c>
      <c r="G488" s="14">
        <v>31692907</v>
      </c>
      <c r="H488" s="14" t="s">
        <v>3000</v>
      </c>
      <c r="I488" s="15">
        <v>690.5</v>
      </c>
      <c r="J488" s="77">
        <v>5</v>
      </c>
      <c r="K488" s="92"/>
    </row>
    <row r="489" spans="1:11" ht="40.799999999999997" x14ac:dyDescent="0.25">
      <c r="A489" s="14" t="s">
        <v>2996</v>
      </c>
      <c r="B489" s="14" t="s">
        <v>3914</v>
      </c>
      <c r="C489" s="14">
        <v>20250223</v>
      </c>
      <c r="D489" s="16" t="s">
        <v>3004</v>
      </c>
      <c r="E489" s="16"/>
      <c r="F489" s="14" t="s">
        <v>3919</v>
      </c>
      <c r="G489" s="14">
        <v>42005400</v>
      </c>
      <c r="H489" s="14" t="s">
        <v>3900</v>
      </c>
      <c r="I489" s="15">
        <v>300</v>
      </c>
      <c r="J489" s="77">
        <v>5</v>
      </c>
      <c r="K489" s="92"/>
    </row>
    <row r="490" spans="1:11" ht="20.399999999999999" x14ac:dyDescent="0.25">
      <c r="A490" s="14" t="s">
        <v>2996</v>
      </c>
      <c r="B490" s="14"/>
      <c r="C490" s="14"/>
      <c r="D490" s="16"/>
      <c r="E490" s="16"/>
      <c r="F490" s="14" t="s">
        <v>3920</v>
      </c>
      <c r="G490" s="14"/>
      <c r="H490" s="14"/>
      <c r="I490" s="15"/>
      <c r="J490" s="77">
        <v>5</v>
      </c>
      <c r="K490" s="92"/>
    </row>
    <row r="491" spans="1:11" ht="40.799999999999997" x14ac:dyDescent="0.25">
      <c r="A491" s="14" t="s">
        <v>2996</v>
      </c>
      <c r="B491" s="14" t="s">
        <v>3921</v>
      </c>
      <c r="C491" s="14">
        <v>2025421010</v>
      </c>
      <c r="D491" s="16" t="s">
        <v>3071</v>
      </c>
      <c r="E491" s="16"/>
      <c r="F491" s="14" t="s">
        <v>3922</v>
      </c>
      <c r="G491" s="14">
        <v>41932676</v>
      </c>
      <c r="H491" s="14" t="s">
        <v>3898</v>
      </c>
      <c r="I491" s="15">
        <v>325</v>
      </c>
      <c r="J491" s="77">
        <v>5</v>
      </c>
      <c r="K491" s="92"/>
    </row>
    <row r="492" spans="1:11" ht="51" x14ac:dyDescent="0.25">
      <c r="A492" s="14" t="s">
        <v>2996</v>
      </c>
      <c r="B492" s="14" t="s">
        <v>3921</v>
      </c>
      <c r="C492" s="14"/>
      <c r="D492" s="16" t="s">
        <v>3289</v>
      </c>
      <c r="E492" s="16"/>
      <c r="F492" s="14" t="s">
        <v>3923</v>
      </c>
      <c r="G492" s="14"/>
      <c r="H492" s="14" t="s">
        <v>3924</v>
      </c>
      <c r="I492" s="15">
        <v>448.6</v>
      </c>
      <c r="J492" s="77">
        <v>5</v>
      </c>
      <c r="K492" s="92"/>
    </row>
    <row r="493" spans="1:11" ht="40.799999999999997" x14ac:dyDescent="0.25">
      <c r="A493" s="14" t="s">
        <v>2996</v>
      </c>
      <c r="B493" s="14" t="s">
        <v>3921</v>
      </c>
      <c r="C493" s="14">
        <v>20250229</v>
      </c>
      <c r="D493" s="16" t="s">
        <v>3385</v>
      </c>
      <c r="E493" s="16"/>
      <c r="F493" s="14" t="s">
        <v>3925</v>
      </c>
      <c r="G493" s="14">
        <v>42005400</v>
      </c>
      <c r="H493" s="14" t="s">
        <v>3900</v>
      </c>
      <c r="I493" s="15">
        <v>300</v>
      </c>
      <c r="J493" s="77">
        <v>5</v>
      </c>
      <c r="K493" s="92"/>
    </row>
    <row r="494" spans="1:11" ht="40.799999999999997" x14ac:dyDescent="0.25">
      <c r="A494" s="14" t="s">
        <v>2996</v>
      </c>
      <c r="B494" s="14" t="s">
        <v>3921</v>
      </c>
      <c r="C494" s="14" t="s">
        <v>3926</v>
      </c>
      <c r="D494" s="16" t="s">
        <v>3077</v>
      </c>
      <c r="E494" s="16"/>
      <c r="F494" s="14" t="s">
        <v>3927</v>
      </c>
      <c r="G494" s="14">
        <v>36011703</v>
      </c>
      <c r="H494" s="14" t="s">
        <v>3928</v>
      </c>
      <c r="I494" s="15">
        <v>440</v>
      </c>
      <c r="J494" s="77">
        <v>5</v>
      </c>
      <c r="K494" s="92"/>
    </row>
    <row r="495" spans="1:11" ht="51" x14ac:dyDescent="0.25">
      <c r="A495" s="14" t="s">
        <v>2996</v>
      </c>
      <c r="B495" s="14" t="s">
        <v>3330</v>
      </c>
      <c r="C495" s="14"/>
      <c r="D495" s="16" t="s">
        <v>3331</v>
      </c>
      <c r="E495" s="16"/>
      <c r="F495" s="14" t="s">
        <v>3929</v>
      </c>
      <c r="G495" s="14">
        <v>31692907</v>
      </c>
      <c r="H495" s="14" t="s">
        <v>3000</v>
      </c>
      <c r="I495" s="15">
        <v>782.78</v>
      </c>
      <c r="J495" s="77">
        <v>5</v>
      </c>
      <c r="K495" s="92"/>
    </row>
    <row r="496" spans="1:11" ht="20.399999999999999" x14ac:dyDescent="0.25">
      <c r="A496" s="14" t="s">
        <v>2996</v>
      </c>
      <c r="B496" s="14"/>
      <c r="C496" s="14"/>
      <c r="D496" s="16"/>
      <c r="E496" s="16"/>
      <c r="F496" s="14" t="s">
        <v>3930</v>
      </c>
      <c r="G496" s="14"/>
      <c r="H496" s="14"/>
      <c r="I496" s="15"/>
      <c r="J496" s="77">
        <v>5</v>
      </c>
      <c r="K496" s="92"/>
    </row>
    <row r="497" spans="1:11" ht="40.799999999999997" x14ac:dyDescent="0.25">
      <c r="A497" s="14" t="s">
        <v>2996</v>
      </c>
      <c r="B497" s="14" t="s">
        <v>3931</v>
      </c>
      <c r="C497" s="14">
        <v>20250250</v>
      </c>
      <c r="D497" s="16" t="s">
        <v>3932</v>
      </c>
      <c r="E497" s="16"/>
      <c r="F497" s="14" t="s">
        <v>3933</v>
      </c>
      <c r="G497" s="14">
        <v>42005400</v>
      </c>
      <c r="H497" s="14" t="s">
        <v>3900</v>
      </c>
      <c r="I497" s="15">
        <v>400</v>
      </c>
      <c r="J497" s="77">
        <v>5</v>
      </c>
      <c r="K497" s="92"/>
    </row>
    <row r="498" spans="1:11" ht="40.799999999999997" x14ac:dyDescent="0.25">
      <c r="A498" s="14" t="s">
        <v>2996</v>
      </c>
      <c r="B498" s="14" t="s">
        <v>3931</v>
      </c>
      <c r="C498" s="14">
        <v>2025421013</v>
      </c>
      <c r="D498" s="16" t="s">
        <v>3932</v>
      </c>
      <c r="E498" s="16"/>
      <c r="F498" s="14" t="s">
        <v>3934</v>
      </c>
      <c r="G498" s="14">
        <v>41932676</v>
      </c>
      <c r="H498" s="14" t="s">
        <v>3898</v>
      </c>
      <c r="I498" s="15">
        <v>325</v>
      </c>
      <c r="J498" s="77">
        <v>5</v>
      </c>
      <c r="K498" s="92"/>
    </row>
    <row r="499" spans="1:11" ht="40.799999999999997" x14ac:dyDescent="0.25">
      <c r="A499" s="14" t="s">
        <v>2996</v>
      </c>
      <c r="B499" s="14" t="s">
        <v>3931</v>
      </c>
      <c r="C499" s="14"/>
      <c r="D499" s="16" t="s">
        <v>3932</v>
      </c>
      <c r="E499" s="16"/>
      <c r="F499" s="14" t="s">
        <v>3935</v>
      </c>
      <c r="G499" s="14"/>
      <c r="H499" s="14" t="s">
        <v>3936</v>
      </c>
      <c r="I499" s="15">
        <v>357</v>
      </c>
      <c r="J499" s="77">
        <v>5</v>
      </c>
      <c r="K499" s="92"/>
    </row>
    <row r="500" spans="1:11" ht="40.799999999999997" x14ac:dyDescent="0.25">
      <c r="A500" s="14" t="s">
        <v>2996</v>
      </c>
      <c r="B500" s="14" t="s">
        <v>3333</v>
      </c>
      <c r="C500" s="14"/>
      <c r="D500" s="16" t="s">
        <v>3034</v>
      </c>
      <c r="E500" s="16"/>
      <c r="F500" s="14" t="s">
        <v>3937</v>
      </c>
      <c r="G500" s="14">
        <v>31692907</v>
      </c>
      <c r="H500" s="14" t="s">
        <v>3000</v>
      </c>
      <c r="I500" s="15">
        <v>517.32000000000005</v>
      </c>
      <c r="J500" s="77">
        <v>5</v>
      </c>
      <c r="K500" s="92"/>
    </row>
    <row r="501" spans="1:11" ht="40.799999999999997" x14ac:dyDescent="0.25">
      <c r="A501" s="14" t="s">
        <v>2996</v>
      </c>
      <c r="B501" s="14" t="s">
        <v>3931</v>
      </c>
      <c r="C501" s="14" t="s">
        <v>3938</v>
      </c>
      <c r="D501" s="16" t="s">
        <v>3034</v>
      </c>
      <c r="E501" s="16"/>
      <c r="F501" s="14" t="s">
        <v>3939</v>
      </c>
      <c r="G501" s="14">
        <v>36011703</v>
      </c>
      <c r="H501" s="14" t="s">
        <v>3928</v>
      </c>
      <c r="I501" s="15">
        <v>495</v>
      </c>
      <c r="J501" s="77">
        <v>5</v>
      </c>
      <c r="K501" s="92"/>
    </row>
    <row r="502" spans="1:11" ht="20.399999999999999" x14ac:dyDescent="0.25">
      <c r="A502" s="14" t="s">
        <v>2996</v>
      </c>
      <c r="B502" s="14"/>
      <c r="C502" s="14"/>
      <c r="D502" s="16"/>
      <c r="E502" s="16"/>
      <c r="F502" s="14" t="s">
        <v>3940</v>
      </c>
      <c r="G502" s="14"/>
      <c r="H502" s="14"/>
      <c r="I502" s="15"/>
      <c r="J502" s="77">
        <v>5</v>
      </c>
      <c r="K502" s="92"/>
    </row>
    <row r="503" spans="1:11" ht="40.799999999999997" x14ac:dyDescent="0.25">
      <c r="A503" s="14" t="s">
        <v>2996</v>
      </c>
      <c r="B503" s="14" t="s">
        <v>3335</v>
      </c>
      <c r="C503" s="14"/>
      <c r="D503" s="16" t="s">
        <v>3941</v>
      </c>
      <c r="E503" s="16"/>
      <c r="F503" s="14" t="s">
        <v>3942</v>
      </c>
      <c r="G503" s="14">
        <v>31692907</v>
      </c>
      <c r="H503" s="14" t="s">
        <v>3000</v>
      </c>
      <c r="I503" s="15">
        <v>518.08000000000004</v>
      </c>
      <c r="J503" s="77">
        <v>5</v>
      </c>
      <c r="K503" s="92"/>
    </row>
    <row r="504" spans="1:11" ht="40.799999999999997" x14ac:dyDescent="0.25">
      <c r="A504" s="14" t="s">
        <v>2996</v>
      </c>
      <c r="B504" s="14" t="s">
        <v>3943</v>
      </c>
      <c r="C504" s="14">
        <v>2025421014</v>
      </c>
      <c r="D504" s="16" t="s">
        <v>3034</v>
      </c>
      <c r="E504" s="16"/>
      <c r="F504" s="14" t="s">
        <v>3944</v>
      </c>
      <c r="G504" s="14">
        <v>41932676</v>
      </c>
      <c r="H504" s="14" t="s">
        <v>3898</v>
      </c>
      <c r="I504" s="15">
        <v>320</v>
      </c>
      <c r="J504" s="77">
        <v>5</v>
      </c>
      <c r="K504" s="92"/>
    </row>
    <row r="505" spans="1:11" ht="40.799999999999997" x14ac:dyDescent="0.25">
      <c r="A505" s="14" t="s">
        <v>2996</v>
      </c>
      <c r="B505" s="14" t="s">
        <v>3945</v>
      </c>
      <c r="C505" s="14">
        <v>202523</v>
      </c>
      <c r="D505" s="16" t="s">
        <v>3034</v>
      </c>
      <c r="E505" s="16"/>
      <c r="F505" s="14" t="s">
        <v>3946</v>
      </c>
      <c r="G505" s="14">
        <v>37956035</v>
      </c>
      <c r="H505" s="14" t="s">
        <v>3355</v>
      </c>
      <c r="I505" s="15">
        <v>140</v>
      </c>
      <c r="J505" s="77">
        <v>5</v>
      </c>
      <c r="K505" s="92"/>
    </row>
    <row r="506" spans="1:11" ht="40.799999999999997" x14ac:dyDescent="0.25">
      <c r="A506" s="14" t="s">
        <v>2996</v>
      </c>
      <c r="B506" s="14" t="s">
        <v>3943</v>
      </c>
      <c r="C506" s="14">
        <v>20250223</v>
      </c>
      <c r="D506" s="16" t="s">
        <v>3034</v>
      </c>
      <c r="E506" s="16"/>
      <c r="F506" s="14" t="s">
        <v>3947</v>
      </c>
      <c r="G506" s="14">
        <v>42005400</v>
      </c>
      <c r="H506" s="14" t="s">
        <v>3900</v>
      </c>
      <c r="I506" s="15">
        <v>400</v>
      </c>
      <c r="J506" s="77">
        <v>5</v>
      </c>
      <c r="K506" s="92"/>
    </row>
    <row r="507" spans="1:11" ht="40.799999999999997" x14ac:dyDescent="0.25">
      <c r="A507" s="14" t="s">
        <v>2996</v>
      </c>
      <c r="B507" s="14" t="s">
        <v>3948</v>
      </c>
      <c r="C507" s="14"/>
      <c r="D507" s="16" t="s">
        <v>3047</v>
      </c>
      <c r="E507" s="16"/>
      <c r="F507" s="14" t="s">
        <v>3949</v>
      </c>
      <c r="G507" s="14"/>
      <c r="H507" s="14" t="s">
        <v>3924</v>
      </c>
      <c r="I507" s="15">
        <v>169.1</v>
      </c>
      <c r="J507" s="77">
        <v>5</v>
      </c>
      <c r="K507" s="92"/>
    </row>
    <row r="508" spans="1:11" ht="71.400000000000006" x14ac:dyDescent="0.25">
      <c r="A508" s="14" t="s">
        <v>2996</v>
      </c>
      <c r="B508" s="14" t="s">
        <v>3950</v>
      </c>
      <c r="C508" s="14" t="s">
        <v>3951</v>
      </c>
      <c r="D508" s="16" t="s">
        <v>3016</v>
      </c>
      <c r="E508" s="16"/>
      <c r="F508" s="14" t="s">
        <v>3952</v>
      </c>
      <c r="G508" s="14" t="s">
        <v>3172</v>
      </c>
      <c r="H508" s="14" t="s">
        <v>3173</v>
      </c>
      <c r="I508" s="15">
        <v>90.54</v>
      </c>
      <c r="J508" s="77">
        <v>5</v>
      </c>
      <c r="K508" s="92"/>
    </row>
    <row r="509" spans="1:11" ht="51" x14ac:dyDescent="0.25">
      <c r="A509" s="14" t="s">
        <v>2996</v>
      </c>
      <c r="B509" s="14" t="s">
        <v>3953</v>
      </c>
      <c r="C509" s="14" t="s">
        <v>3954</v>
      </c>
      <c r="D509" s="16" t="s">
        <v>3955</v>
      </c>
      <c r="E509" s="16"/>
      <c r="F509" s="14" t="s">
        <v>3956</v>
      </c>
      <c r="G509" s="14">
        <v>47565969</v>
      </c>
      <c r="H509" s="14" t="s">
        <v>3957</v>
      </c>
      <c r="I509" s="15">
        <v>582.22</v>
      </c>
      <c r="J509" s="77">
        <v>5</v>
      </c>
      <c r="K509" s="92"/>
    </row>
    <row r="510" spans="1:11" ht="30.6" x14ac:dyDescent="0.25">
      <c r="A510" s="14" t="s">
        <v>2996</v>
      </c>
      <c r="B510" s="14" t="s">
        <v>3958</v>
      </c>
      <c r="C510" s="14" t="s">
        <v>3959</v>
      </c>
      <c r="D510" s="16" t="s">
        <v>3167</v>
      </c>
      <c r="E510" s="16"/>
      <c r="F510" s="14" t="s">
        <v>3960</v>
      </c>
      <c r="G510" s="14">
        <v>35774282</v>
      </c>
      <c r="H510" s="14" t="s">
        <v>3961</v>
      </c>
      <c r="I510" s="15">
        <v>26.4</v>
      </c>
      <c r="J510" s="77">
        <v>5</v>
      </c>
      <c r="K510" s="92"/>
    </row>
    <row r="511" spans="1:11" ht="40.799999999999997" x14ac:dyDescent="0.25">
      <c r="A511" s="14" t="s">
        <v>2996</v>
      </c>
      <c r="B511" s="14" t="s">
        <v>3962</v>
      </c>
      <c r="C511" s="14">
        <v>2025499</v>
      </c>
      <c r="D511" s="16" t="s">
        <v>3963</v>
      </c>
      <c r="E511" s="16"/>
      <c r="F511" s="14" t="s">
        <v>3964</v>
      </c>
      <c r="G511" s="14">
        <v>36747599</v>
      </c>
      <c r="H511" s="14" t="s">
        <v>3965</v>
      </c>
      <c r="I511" s="15">
        <v>172.2</v>
      </c>
      <c r="J511" s="77">
        <v>5</v>
      </c>
      <c r="K511" s="92"/>
    </row>
    <row r="512" spans="1:11" ht="30.6" x14ac:dyDescent="0.25">
      <c r="A512" s="14" t="s">
        <v>2996</v>
      </c>
      <c r="B512" s="14" t="s">
        <v>3966</v>
      </c>
      <c r="C512" s="14" t="s">
        <v>3967</v>
      </c>
      <c r="D512" s="16" t="s">
        <v>3508</v>
      </c>
      <c r="E512" s="16"/>
      <c r="F512" s="14" t="s">
        <v>3968</v>
      </c>
      <c r="G512" s="14">
        <v>35774282</v>
      </c>
      <c r="H512" s="14" t="s">
        <v>3961</v>
      </c>
      <c r="I512" s="15">
        <v>52.48</v>
      </c>
      <c r="J512" s="77">
        <v>5</v>
      </c>
      <c r="K512" s="92"/>
    </row>
    <row r="513" spans="1:11" ht="40.799999999999997" x14ac:dyDescent="0.25">
      <c r="A513" s="14" t="s">
        <v>2996</v>
      </c>
      <c r="B513" s="14" t="s">
        <v>3969</v>
      </c>
      <c r="C513" s="14" t="s">
        <v>3970</v>
      </c>
      <c r="D513" s="16" t="s">
        <v>3021</v>
      </c>
      <c r="E513" s="16"/>
      <c r="F513" s="14" t="s">
        <v>3971</v>
      </c>
      <c r="G513" s="14">
        <v>35774282</v>
      </c>
      <c r="H513" s="14" t="s">
        <v>3961</v>
      </c>
      <c r="I513" s="15">
        <v>65.599999999999994</v>
      </c>
      <c r="J513" s="77">
        <v>5</v>
      </c>
      <c r="K513" s="92"/>
    </row>
    <row r="514" spans="1:11" ht="30.6" x14ac:dyDescent="0.25">
      <c r="A514" s="14" t="s">
        <v>2996</v>
      </c>
      <c r="B514" s="14" t="s">
        <v>3972</v>
      </c>
      <c r="C514" s="14" t="s">
        <v>3973</v>
      </c>
      <c r="D514" s="16" t="s">
        <v>3034</v>
      </c>
      <c r="E514" s="16"/>
      <c r="F514" s="14" t="s">
        <v>3974</v>
      </c>
      <c r="G514" s="14">
        <v>35774282</v>
      </c>
      <c r="H514" s="14" t="s">
        <v>3961</v>
      </c>
      <c r="I514" s="15">
        <v>76.959999999999994</v>
      </c>
      <c r="J514" s="77">
        <v>5</v>
      </c>
      <c r="K514" s="92"/>
    </row>
    <row r="515" spans="1:11" ht="40.799999999999997" x14ac:dyDescent="0.25">
      <c r="A515" s="14" t="s">
        <v>2996</v>
      </c>
      <c r="B515" s="14" t="s">
        <v>3975</v>
      </c>
      <c r="C515" s="14">
        <v>10686328176</v>
      </c>
      <c r="D515" s="16" t="s">
        <v>3185</v>
      </c>
      <c r="E515" s="16" t="s">
        <v>3976</v>
      </c>
      <c r="F515" s="14" t="s">
        <v>3977</v>
      </c>
      <c r="G515" s="14">
        <v>35729040</v>
      </c>
      <c r="H515" s="14" t="s">
        <v>3978</v>
      </c>
      <c r="I515" s="15">
        <v>190.25</v>
      </c>
      <c r="J515" s="77">
        <v>5</v>
      </c>
      <c r="K515" s="92"/>
    </row>
    <row r="516" spans="1:11" ht="40.799999999999997" x14ac:dyDescent="0.25">
      <c r="A516" s="14" t="s">
        <v>2996</v>
      </c>
      <c r="B516" s="14" t="s">
        <v>3975</v>
      </c>
      <c r="C516" s="14" t="s">
        <v>3979</v>
      </c>
      <c r="D516" s="16" t="s">
        <v>3042</v>
      </c>
      <c r="E516" s="16" t="s">
        <v>3976</v>
      </c>
      <c r="F516" s="14" t="s">
        <v>3980</v>
      </c>
      <c r="G516" s="14">
        <v>35729040</v>
      </c>
      <c r="H516" s="14" t="s">
        <v>3978</v>
      </c>
      <c r="I516" s="15">
        <v>55.74</v>
      </c>
      <c r="J516" s="77">
        <v>5</v>
      </c>
      <c r="K516" s="92"/>
    </row>
    <row r="517" spans="1:11" ht="30.6" x14ac:dyDescent="0.25">
      <c r="A517" s="14" t="s">
        <v>2996</v>
      </c>
      <c r="B517" s="14" t="s">
        <v>3981</v>
      </c>
      <c r="C517" s="14" t="s">
        <v>3982</v>
      </c>
      <c r="D517" s="16" t="s">
        <v>3976</v>
      </c>
      <c r="E517" s="16"/>
      <c r="F517" s="14" t="s">
        <v>3983</v>
      </c>
      <c r="G517" s="14">
        <v>35774282</v>
      </c>
      <c r="H517" s="14" t="s">
        <v>3961</v>
      </c>
      <c r="I517" s="15">
        <v>284.77</v>
      </c>
      <c r="J517" s="77">
        <v>5</v>
      </c>
      <c r="K517" s="92"/>
    </row>
    <row r="518" spans="1:11" ht="20.399999999999999" x14ac:dyDescent="0.25">
      <c r="A518" s="14" t="s">
        <v>2996</v>
      </c>
      <c r="B518" s="14" t="s">
        <v>3984</v>
      </c>
      <c r="C518" s="14"/>
      <c r="D518" s="16" t="s">
        <v>3985</v>
      </c>
      <c r="E518" s="16"/>
      <c r="F518" s="14" t="s">
        <v>3986</v>
      </c>
      <c r="G518" s="14"/>
      <c r="H518" s="14" t="s">
        <v>3189</v>
      </c>
      <c r="I518" s="15">
        <v>500</v>
      </c>
      <c r="J518" s="77">
        <v>5</v>
      </c>
      <c r="K518" s="92"/>
    </row>
    <row r="519" spans="1:11" ht="20.399999999999999" x14ac:dyDescent="0.25">
      <c r="A519" s="14" t="s">
        <v>2996</v>
      </c>
      <c r="B519" s="14" t="s">
        <v>3987</v>
      </c>
      <c r="C519" s="14"/>
      <c r="D519" s="16" t="s">
        <v>3010</v>
      </c>
      <c r="E519" s="16"/>
      <c r="F519" s="14" t="s">
        <v>3988</v>
      </c>
      <c r="G519" s="14"/>
      <c r="H519" s="14" t="s">
        <v>3989</v>
      </c>
      <c r="I519" s="15">
        <v>1500</v>
      </c>
      <c r="J519" s="77">
        <v>5</v>
      </c>
      <c r="K519" s="92"/>
    </row>
    <row r="520" spans="1:11" ht="81.599999999999994" x14ac:dyDescent="0.25">
      <c r="A520" s="14" t="s">
        <v>3990</v>
      </c>
      <c r="B520" s="14"/>
      <c r="C520" s="14"/>
      <c r="D520" s="16"/>
      <c r="E520" s="16"/>
      <c r="F520" s="14" t="s">
        <v>3991</v>
      </c>
      <c r="G520" s="14"/>
      <c r="H520" s="14"/>
      <c r="I520" s="15"/>
      <c r="J520" s="77">
        <v>6</v>
      </c>
      <c r="K520" s="92"/>
    </row>
    <row r="521" spans="1:11" ht="30.6" x14ac:dyDescent="0.25">
      <c r="A521" s="14" t="s">
        <v>3990</v>
      </c>
      <c r="B521" s="14" t="s">
        <v>3992</v>
      </c>
      <c r="C521" s="14">
        <v>202553</v>
      </c>
      <c r="D521" s="16" t="s">
        <v>3286</v>
      </c>
      <c r="E521" s="16" t="s">
        <v>3993</v>
      </c>
      <c r="F521" s="14" t="s">
        <v>3994</v>
      </c>
      <c r="G521" s="14">
        <v>4261615</v>
      </c>
      <c r="H521" s="14" t="s">
        <v>3995</v>
      </c>
      <c r="I521" s="15">
        <v>102.25</v>
      </c>
      <c r="J521" s="77">
        <v>6</v>
      </c>
      <c r="K521" s="92"/>
    </row>
    <row r="522" spans="1:11" ht="30.6" x14ac:dyDescent="0.25">
      <c r="A522" s="14" t="s">
        <v>3990</v>
      </c>
      <c r="B522" s="14" t="s">
        <v>3992</v>
      </c>
      <c r="C522" s="14" t="s">
        <v>3996</v>
      </c>
      <c r="D522" s="16" t="s">
        <v>3997</v>
      </c>
      <c r="E522" s="16"/>
      <c r="F522" s="14" t="s">
        <v>3998</v>
      </c>
      <c r="G522" s="14">
        <v>73072391</v>
      </c>
      <c r="H522" s="14" t="s">
        <v>3120</v>
      </c>
      <c r="I522" s="15">
        <v>664</v>
      </c>
      <c r="J522" s="77">
        <v>6</v>
      </c>
      <c r="K522" s="92"/>
    </row>
    <row r="523" spans="1:11" ht="81.599999999999994" x14ac:dyDescent="0.25">
      <c r="A523" s="14" t="s">
        <v>3990</v>
      </c>
      <c r="B523" s="14"/>
      <c r="C523" s="14"/>
      <c r="D523" s="16"/>
      <c r="E523" s="16"/>
      <c r="F523" s="14" t="s">
        <v>3999</v>
      </c>
      <c r="G523" s="14"/>
      <c r="H523" s="14"/>
      <c r="I523" s="15"/>
      <c r="J523" s="77">
        <v>6</v>
      </c>
      <c r="K523" s="92"/>
    </row>
    <row r="524" spans="1:11" ht="30.6" x14ac:dyDescent="0.25">
      <c r="A524" s="14" t="s">
        <v>3990</v>
      </c>
      <c r="B524" s="14" t="s">
        <v>4000</v>
      </c>
      <c r="C524" s="14" t="s">
        <v>4001</v>
      </c>
      <c r="D524" s="16" t="s">
        <v>4002</v>
      </c>
      <c r="E524" s="16"/>
      <c r="F524" s="14" t="s">
        <v>4003</v>
      </c>
      <c r="G524" s="14">
        <v>36284696</v>
      </c>
      <c r="H524" s="14" t="s">
        <v>3036</v>
      </c>
      <c r="I524" s="15">
        <v>486</v>
      </c>
      <c r="J524" s="77">
        <v>6</v>
      </c>
      <c r="K524" s="92"/>
    </row>
    <row r="525" spans="1:11" ht="30.6" x14ac:dyDescent="0.25">
      <c r="A525" s="14" t="s">
        <v>3990</v>
      </c>
      <c r="B525" s="14" t="s">
        <v>4000</v>
      </c>
      <c r="C525" s="14" t="s">
        <v>4004</v>
      </c>
      <c r="D525" s="16" t="s">
        <v>4005</v>
      </c>
      <c r="E525" s="16"/>
      <c r="F525" s="14" t="s">
        <v>4006</v>
      </c>
      <c r="G525" s="14">
        <v>204889282</v>
      </c>
      <c r="H525" s="14" t="s">
        <v>4007</v>
      </c>
      <c r="I525" s="15">
        <v>345</v>
      </c>
      <c r="J525" s="77">
        <v>6</v>
      </c>
      <c r="K525" s="92"/>
    </row>
    <row r="526" spans="1:11" ht="30.6" x14ac:dyDescent="0.25">
      <c r="A526" s="14" t="s">
        <v>3990</v>
      </c>
      <c r="B526" s="14" t="s">
        <v>4000</v>
      </c>
      <c r="C526" s="14" t="s">
        <v>4008</v>
      </c>
      <c r="D526" s="16" t="s">
        <v>4005</v>
      </c>
      <c r="E526" s="16"/>
      <c r="F526" s="14" t="s">
        <v>4009</v>
      </c>
      <c r="G526" s="14">
        <v>204889282</v>
      </c>
      <c r="H526" s="14" t="s">
        <v>4007</v>
      </c>
      <c r="I526" s="15">
        <v>360</v>
      </c>
      <c r="J526" s="77">
        <v>6</v>
      </c>
      <c r="K526" s="92"/>
    </row>
    <row r="527" spans="1:11" ht="30.6" x14ac:dyDescent="0.25">
      <c r="A527" s="14" t="s">
        <v>3990</v>
      </c>
      <c r="B527" s="14" t="s">
        <v>4000</v>
      </c>
      <c r="C527" s="14"/>
      <c r="D527" s="16" t="s">
        <v>4005</v>
      </c>
      <c r="E527" s="16"/>
      <c r="F527" s="14" t="s">
        <v>4010</v>
      </c>
      <c r="G527" s="14" t="s">
        <v>3164</v>
      </c>
      <c r="H527" s="14" t="s">
        <v>3165</v>
      </c>
      <c r="I527" s="15">
        <v>20</v>
      </c>
      <c r="J527" s="77">
        <v>6</v>
      </c>
      <c r="K527" s="92"/>
    </row>
    <row r="528" spans="1:11" ht="30.6" x14ac:dyDescent="0.25">
      <c r="A528" s="14" t="s">
        <v>3990</v>
      </c>
      <c r="B528" s="14" t="s">
        <v>4000</v>
      </c>
      <c r="C528" s="14" t="s">
        <v>4008</v>
      </c>
      <c r="D528" s="16" t="s">
        <v>4005</v>
      </c>
      <c r="E528" s="16"/>
      <c r="F528" s="14" t="s">
        <v>4011</v>
      </c>
      <c r="G528" s="14">
        <v>204889282</v>
      </c>
      <c r="H528" s="14" t="s">
        <v>4007</v>
      </c>
      <c r="I528" s="15">
        <v>50</v>
      </c>
      <c r="J528" s="77">
        <v>6</v>
      </c>
      <c r="K528" s="92"/>
    </row>
    <row r="529" spans="1:11" ht="30.6" x14ac:dyDescent="0.25">
      <c r="A529" s="14" t="s">
        <v>3990</v>
      </c>
      <c r="B529" s="14" t="s">
        <v>4000</v>
      </c>
      <c r="C529" s="14"/>
      <c r="D529" s="16" t="s">
        <v>4012</v>
      </c>
      <c r="E529" s="16"/>
      <c r="F529" s="14" t="s">
        <v>4013</v>
      </c>
      <c r="G529" s="14" t="s">
        <v>3164</v>
      </c>
      <c r="H529" s="14" t="s">
        <v>3165</v>
      </c>
      <c r="I529" s="15">
        <v>17</v>
      </c>
      <c r="J529" s="77">
        <v>6</v>
      </c>
      <c r="K529" s="92"/>
    </row>
    <row r="530" spans="1:11" ht="20.399999999999999" x14ac:dyDescent="0.25">
      <c r="A530" s="14" t="s">
        <v>3990</v>
      </c>
      <c r="B530" s="14" t="s">
        <v>4000</v>
      </c>
      <c r="C530" s="14"/>
      <c r="D530" s="16" t="s">
        <v>4014</v>
      </c>
      <c r="E530" s="16"/>
      <c r="F530" s="14" t="s">
        <v>4015</v>
      </c>
      <c r="G530" s="14"/>
      <c r="H530" s="14" t="s">
        <v>3054</v>
      </c>
      <c r="I530" s="15">
        <v>72.5</v>
      </c>
      <c r="J530" s="77">
        <v>6</v>
      </c>
      <c r="K530" s="92"/>
    </row>
    <row r="531" spans="1:11" ht="81.599999999999994" x14ac:dyDescent="0.25">
      <c r="A531" s="14" t="s">
        <v>3990</v>
      </c>
      <c r="B531" s="14"/>
      <c r="C531" s="14"/>
      <c r="D531" s="16"/>
      <c r="E531" s="16"/>
      <c r="F531" s="14" t="s">
        <v>4016</v>
      </c>
      <c r="G531" s="14"/>
      <c r="H531" s="14"/>
      <c r="I531" s="15"/>
      <c r="J531" s="77">
        <v>6</v>
      </c>
      <c r="K531" s="92"/>
    </row>
    <row r="532" spans="1:11" ht="30.6" x14ac:dyDescent="0.25">
      <c r="A532" s="14" t="s">
        <v>3990</v>
      </c>
      <c r="B532" s="14" t="s">
        <v>4017</v>
      </c>
      <c r="C532" s="14">
        <v>76</v>
      </c>
      <c r="D532" s="16" t="s">
        <v>4018</v>
      </c>
      <c r="E532" s="16"/>
      <c r="F532" s="14" t="s">
        <v>4019</v>
      </c>
      <c r="G532" s="14">
        <v>3323030</v>
      </c>
      <c r="H532" s="14" t="s">
        <v>4020</v>
      </c>
      <c r="I532" s="15">
        <v>370</v>
      </c>
      <c r="J532" s="77">
        <v>6</v>
      </c>
      <c r="K532" s="92"/>
    </row>
    <row r="533" spans="1:11" ht="20.399999999999999" x14ac:dyDescent="0.25">
      <c r="A533" s="14" t="s">
        <v>3990</v>
      </c>
      <c r="B533" s="14" t="s">
        <v>4017</v>
      </c>
      <c r="C533" s="14">
        <v>4756730206</v>
      </c>
      <c r="D533" s="16" t="s">
        <v>4021</v>
      </c>
      <c r="E533" s="16" t="s">
        <v>4022</v>
      </c>
      <c r="F533" s="14" t="s">
        <v>4023</v>
      </c>
      <c r="G533" s="14"/>
      <c r="H533" s="14" t="s">
        <v>3054</v>
      </c>
      <c r="I533" s="15">
        <v>24.1</v>
      </c>
      <c r="J533" s="77">
        <v>6</v>
      </c>
      <c r="K533" s="92"/>
    </row>
    <row r="534" spans="1:11" ht="20.399999999999999" x14ac:dyDescent="0.25">
      <c r="A534" s="14" t="s">
        <v>3990</v>
      </c>
      <c r="B534" s="14" t="s">
        <v>4017</v>
      </c>
      <c r="C534" s="14"/>
      <c r="D534" s="16" t="s">
        <v>4022</v>
      </c>
      <c r="E534" s="16"/>
      <c r="F534" s="14" t="s">
        <v>4024</v>
      </c>
      <c r="G534" s="14"/>
      <c r="H534" s="14" t="s">
        <v>3054</v>
      </c>
      <c r="I534" s="15">
        <v>98</v>
      </c>
      <c r="J534" s="77">
        <v>6</v>
      </c>
      <c r="K534" s="92"/>
    </row>
    <row r="535" spans="1:11" ht="81.599999999999994" x14ac:dyDescent="0.25">
      <c r="A535" s="14" t="s">
        <v>3990</v>
      </c>
      <c r="B535" s="14"/>
      <c r="C535" s="14"/>
      <c r="D535" s="16"/>
      <c r="E535" s="16"/>
      <c r="F535" s="14" t="s">
        <v>4025</v>
      </c>
      <c r="G535" s="14"/>
      <c r="H535" s="14"/>
      <c r="I535" s="15"/>
      <c r="J535" s="77">
        <v>6</v>
      </c>
      <c r="K535" s="92"/>
    </row>
    <row r="536" spans="1:11" ht="30.6" x14ac:dyDescent="0.25">
      <c r="A536" s="14" t="s">
        <v>3990</v>
      </c>
      <c r="B536" s="14" t="s">
        <v>4026</v>
      </c>
      <c r="C536" s="14" t="s">
        <v>4027</v>
      </c>
      <c r="D536" s="16" t="s">
        <v>4028</v>
      </c>
      <c r="E536" s="16"/>
      <c r="F536" s="14" t="s">
        <v>4029</v>
      </c>
      <c r="G536" s="14">
        <v>36284696</v>
      </c>
      <c r="H536" s="14" t="s">
        <v>3036</v>
      </c>
      <c r="I536" s="15">
        <v>192</v>
      </c>
      <c r="J536" s="77">
        <v>6</v>
      </c>
      <c r="K536" s="92"/>
    </row>
    <row r="537" spans="1:11" ht="40.799999999999997" x14ac:dyDescent="0.25">
      <c r="A537" s="14" t="s">
        <v>3990</v>
      </c>
      <c r="B537" s="14" t="s">
        <v>4026</v>
      </c>
      <c r="C537" s="14">
        <v>20250644</v>
      </c>
      <c r="D537" s="16" t="s">
        <v>4030</v>
      </c>
      <c r="E537" s="16"/>
      <c r="F537" s="14" t="s">
        <v>4031</v>
      </c>
      <c r="G537" s="14">
        <v>4525009578</v>
      </c>
      <c r="H537" s="14" t="s">
        <v>4032</v>
      </c>
      <c r="I537" s="15">
        <v>607.5</v>
      </c>
      <c r="J537" s="77">
        <v>6</v>
      </c>
      <c r="K537" s="92"/>
    </row>
    <row r="538" spans="1:11" ht="20.399999999999999" x14ac:dyDescent="0.25">
      <c r="A538" s="14" t="s">
        <v>3990</v>
      </c>
      <c r="B538" s="14" t="s">
        <v>4026</v>
      </c>
      <c r="C538" s="14"/>
      <c r="D538" s="16" t="s">
        <v>4033</v>
      </c>
      <c r="E538" s="16"/>
      <c r="F538" s="14" t="s">
        <v>4034</v>
      </c>
      <c r="G538" s="14"/>
      <c r="H538" s="14" t="s">
        <v>3054</v>
      </c>
      <c r="I538" s="15">
        <v>63</v>
      </c>
      <c r="J538" s="77">
        <v>6</v>
      </c>
      <c r="K538" s="92"/>
    </row>
    <row r="539" spans="1:11" ht="81.599999999999994" x14ac:dyDescent="0.25">
      <c r="A539" s="14" t="s">
        <v>3990</v>
      </c>
      <c r="B539" s="14"/>
      <c r="C539" s="14"/>
      <c r="D539" s="16"/>
      <c r="E539" s="16"/>
      <c r="F539" s="14" t="s">
        <v>4035</v>
      </c>
      <c r="G539" s="14"/>
      <c r="H539" s="14"/>
      <c r="I539" s="15"/>
      <c r="J539" s="77">
        <v>6</v>
      </c>
      <c r="K539" s="92"/>
    </row>
    <row r="540" spans="1:11" ht="51" x14ac:dyDescent="0.25">
      <c r="A540" s="14" t="s">
        <v>3990</v>
      </c>
      <c r="B540" s="14" t="s">
        <v>4036</v>
      </c>
      <c r="C540" s="14">
        <v>654106135</v>
      </c>
      <c r="D540" s="16" t="s">
        <v>4037</v>
      </c>
      <c r="E540" s="16"/>
      <c r="F540" s="14" t="s">
        <v>4038</v>
      </c>
      <c r="G540" s="14">
        <v>55737854</v>
      </c>
      <c r="H540" s="14" t="s">
        <v>4039</v>
      </c>
      <c r="I540" s="15">
        <v>1629</v>
      </c>
      <c r="J540" s="77">
        <v>6</v>
      </c>
      <c r="K540" s="92"/>
    </row>
    <row r="541" spans="1:11" ht="91.8" x14ac:dyDescent="0.25">
      <c r="A541" s="14" t="s">
        <v>3990</v>
      </c>
      <c r="B541" s="14"/>
      <c r="C541" s="14"/>
      <c r="D541" s="16"/>
      <c r="E541" s="16"/>
      <c r="F541" s="14" t="s">
        <v>3050</v>
      </c>
      <c r="G541" s="14"/>
      <c r="H541" s="14"/>
      <c r="I541" s="15"/>
      <c r="J541" s="77">
        <v>6</v>
      </c>
      <c r="K541" s="92"/>
    </row>
    <row r="542" spans="1:11" ht="40.799999999999997" x14ac:dyDescent="0.25">
      <c r="A542" s="14" t="s">
        <v>3990</v>
      </c>
      <c r="B542" s="14" t="s">
        <v>3051</v>
      </c>
      <c r="C542" s="14" t="s">
        <v>3052</v>
      </c>
      <c r="D542" s="16" t="s">
        <v>2998</v>
      </c>
      <c r="E542" s="16"/>
      <c r="F542" s="14" t="s">
        <v>4040</v>
      </c>
      <c r="G542" s="14">
        <v>5252421465</v>
      </c>
      <c r="H542" s="14" t="s">
        <v>4041</v>
      </c>
      <c r="I542" s="15">
        <v>267.55</v>
      </c>
      <c r="J542" s="77">
        <v>6</v>
      </c>
      <c r="K542" s="92"/>
    </row>
    <row r="543" spans="1:11" ht="20.399999999999999" x14ac:dyDescent="0.25">
      <c r="A543" s="14" t="s">
        <v>3990</v>
      </c>
      <c r="B543" s="14" t="s">
        <v>3051</v>
      </c>
      <c r="C543" s="14"/>
      <c r="D543" s="16" t="s">
        <v>2998</v>
      </c>
      <c r="E543" s="16"/>
      <c r="F543" s="14" t="s">
        <v>4042</v>
      </c>
      <c r="G543" s="14"/>
      <c r="H543" s="14" t="s">
        <v>3054</v>
      </c>
      <c r="I543" s="15">
        <v>234.62</v>
      </c>
      <c r="J543" s="77">
        <v>6</v>
      </c>
      <c r="K543" s="92"/>
    </row>
    <row r="544" spans="1:11" ht="40.799999999999997" x14ac:dyDescent="0.25">
      <c r="A544" s="14" t="s">
        <v>3990</v>
      </c>
      <c r="B544" s="14" t="s">
        <v>3051</v>
      </c>
      <c r="C544" s="14" t="s">
        <v>3057</v>
      </c>
      <c r="D544" s="16" t="s">
        <v>3058</v>
      </c>
      <c r="E544" s="16"/>
      <c r="F544" s="14" t="s">
        <v>4043</v>
      </c>
      <c r="G544" s="14">
        <v>22670271</v>
      </c>
      <c r="H544" s="14" t="s">
        <v>3060</v>
      </c>
      <c r="I544" s="15">
        <v>316</v>
      </c>
      <c r="J544" s="77">
        <v>6</v>
      </c>
      <c r="K544" s="92"/>
    </row>
    <row r="545" spans="1:11" ht="81.599999999999994" x14ac:dyDescent="0.25">
      <c r="A545" s="14" t="s">
        <v>3990</v>
      </c>
      <c r="B545" s="14"/>
      <c r="C545" s="14"/>
      <c r="D545" s="16"/>
      <c r="E545" s="16"/>
      <c r="F545" s="14" t="s">
        <v>3061</v>
      </c>
      <c r="G545" s="14"/>
      <c r="H545" s="14"/>
      <c r="I545" s="15"/>
      <c r="J545" s="77">
        <v>6</v>
      </c>
      <c r="K545" s="92"/>
    </row>
    <row r="546" spans="1:11" ht="30.6" x14ac:dyDescent="0.25">
      <c r="A546" s="14" t="s">
        <v>3990</v>
      </c>
      <c r="B546" s="14" t="s">
        <v>3062</v>
      </c>
      <c r="C546" s="14" t="s">
        <v>3063</v>
      </c>
      <c r="D546" s="16" t="s">
        <v>3064</v>
      </c>
      <c r="E546" s="16"/>
      <c r="F546" s="14" t="s">
        <v>4044</v>
      </c>
      <c r="G546" s="14">
        <v>5156084</v>
      </c>
      <c r="H546" s="14" t="s">
        <v>3066</v>
      </c>
      <c r="I546" s="15">
        <v>460</v>
      </c>
      <c r="J546" s="77">
        <v>6</v>
      </c>
      <c r="K546" s="92"/>
    </row>
    <row r="547" spans="1:11" ht="30.6" x14ac:dyDescent="0.25">
      <c r="A547" s="14" t="s">
        <v>3990</v>
      </c>
      <c r="B547" s="14" t="s">
        <v>3062</v>
      </c>
      <c r="C547" s="14" t="s">
        <v>3067</v>
      </c>
      <c r="D547" s="16" t="s">
        <v>3064</v>
      </c>
      <c r="E547" s="16"/>
      <c r="F547" s="14" t="s">
        <v>4045</v>
      </c>
      <c r="G547" s="14">
        <v>36284696</v>
      </c>
      <c r="H547" s="14" t="s">
        <v>3036</v>
      </c>
      <c r="I547" s="15">
        <v>384</v>
      </c>
      <c r="J547" s="77">
        <v>6</v>
      </c>
      <c r="K547" s="92"/>
    </row>
    <row r="548" spans="1:11" ht="30.6" x14ac:dyDescent="0.25">
      <c r="A548" s="14" t="s">
        <v>3990</v>
      </c>
      <c r="B548" s="14" t="s">
        <v>3062</v>
      </c>
      <c r="C548" s="14"/>
      <c r="D548" s="16" t="s">
        <v>3064</v>
      </c>
      <c r="E548" s="16"/>
      <c r="F548" s="14" t="s">
        <v>4046</v>
      </c>
      <c r="G548" s="14" t="s">
        <v>3164</v>
      </c>
      <c r="H548" s="14" t="s">
        <v>3165</v>
      </c>
      <c r="I548" s="15">
        <v>25</v>
      </c>
      <c r="J548" s="77">
        <v>6</v>
      </c>
      <c r="K548" s="92"/>
    </row>
    <row r="549" spans="1:11" ht="30.6" x14ac:dyDescent="0.25">
      <c r="A549" s="14" t="s">
        <v>3990</v>
      </c>
      <c r="B549" s="14" t="s">
        <v>3062</v>
      </c>
      <c r="C549" s="14" t="s">
        <v>3069</v>
      </c>
      <c r="D549" s="16" t="s">
        <v>2998</v>
      </c>
      <c r="E549" s="16"/>
      <c r="F549" s="14" t="s">
        <v>4047</v>
      </c>
      <c r="G549" s="14">
        <v>5156084</v>
      </c>
      <c r="H549" s="14" t="s">
        <v>3066</v>
      </c>
      <c r="I549" s="15">
        <v>105</v>
      </c>
      <c r="J549" s="77">
        <v>6</v>
      </c>
      <c r="K549" s="92"/>
    </row>
    <row r="550" spans="1:11" ht="20.399999999999999" x14ac:dyDescent="0.25">
      <c r="A550" s="14" t="s">
        <v>3990</v>
      </c>
      <c r="B550" s="14" t="s">
        <v>3062</v>
      </c>
      <c r="C550" s="14"/>
      <c r="D550" s="16" t="s">
        <v>3071</v>
      </c>
      <c r="E550" s="16"/>
      <c r="F550" s="14" t="s">
        <v>4048</v>
      </c>
      <c r="G550" s="14"/>
      <c r="H550" s="14" t="s">
        <v>3054</v>
      </c>
      <c r="I550" s="15">
        <v>62.9</v>
      </c>
      <c r="J550" s="77">
        <v>6</v>
      </c>
      <c r="K550" s="92"/>
    </row>
    <row r="551" spans="1:11" ht="81.599999999999994" x14ac:dyDescent="0.25">
      <c r="A551" s="14" t="s">
        <v>3990</v>
      </c>
      <c r="B551" s="14"/>
      <c r="C551" s="14"/>
      <c r="D551" s="16"/>
      <c r="E551" s="16"/>
      <c r="F551" s="14" t="s">
        <v>4049</v>
      </c>
      <c r="G551" s="14"/>
      <c r="H551" s="14"/>
      <c r="I551" s="15"/>
      <c r="J551" s="77">
        <v>6</v>
      </c>
      <c r="K551" s="92"/>
    </row>
    <row r="552" spans="1:11" ht="40.799999999999997" x14ac:dyDescent="0.25">
      <c r="A552" s="14" t="s">
        <v>3990</v>
      </c>
      <c r="B552" s="14" t="s">
        <v>4050</v>
      </c>
      <c r="C552" s="14">
        <v>35419</v>
      </c>
      <c r="D552" s="16" t="s">
        <v>3679</v>
      </c>
      <c r="E552" s="16"/>
      <c r="F552" s="14" t="s">
        <v>4051</v>
      </c>
      <c r="G552" s="14" t="s">
        <v>4052</v>
      </c>
      <c r="H552" s="14" t="s">
        <v>4053</v>
      </c>
      <c r="I552" s="15">
        <v>120</v>
      </c>
      <c r="J552" s="77">
        <v>6</v>
      </c>
      <c r="K552" s="92"/>
    </row>
    <row r="553" spans="1:11" ht="30.6" x14ac:dyDescent="0.25">
      <c r="A553" s="14" t="s">
        <v>3990</v>
      </c>
      <c r="B553" s="14" t="s">
        <v>4050</v>
      </c>
      <c r="C553" s="14" t="s">
        <v>4054</v>
      </c>
      <c r="D553" s="16" t="s">
        <v>3107</v>
      </c>
      <c r="E553" s="16" t="s">
        <v>3103</v>
      </c>
      <c r="F553" s="14" t="s">
        <v>4055</v>
      </c>
      <c r="G553" s="14" t="s">
        <v>4056</v>
      </c>
      <c r="H553" s="14" t="s">
        <v>4057</v>
      </c>
      <c r="I553" s="15">
        <v>281.06</v>
      </c>
      <c r="J553" s="77">
        <v>6</v>
      </c>
      <c r="K553" s="92"/>
    </row>
    <row r="554" spans="1:11" ht="30.6" x14ac:dyDescent="0.25">
      <c r="A554" s="14" t="s">
        <v>3990</v>
      </c>
      <c r="B554" s="14" t="s">
        <v>4050</v>
      </c>
      <c r="C554" s="14" t="s">
        <v>4058</v>
      </c>
      <c r="D554" s="16" t="s">
        <v>3107</v>
      </c>
      <c r="E554" s="16" t="s">
        <v>3103</v>
      </c>
      <c r="F554" s="14" t="s">
        <v>4059</v>
      </c>
      <c r="G554" s="14" t="s">
        <v>4056</v>
      </c>
      <c r="H554" s="14" t="s">
        <v>4057</v>
      </c>
      <c r="I554" s="15">
        <v>71.849999999999994</v>
      </c>
      <c r="J554" s="77">
        <v>6</v>
      </c>
      <c r="K554" s="92"/>
    </row>
    <row r="555" spans="1:11" ht="51" x14ac:dyDescent="0.25">
      <c r="A555" s="14" t="s">
        <v>3990</v>
      </c>
      <c r="B555" s="14" t="s">
        <v>4050</v>
      </c>
      <c r="C555" s="14">
        <v>99999297887390</v>
      </c>
      <c r="D555" s="16" t="s">
        <v>4060</v>
      </c>
      <c r="E555" s="16" t="s">
        <v>3103</v>
      </c>
      <c r="F555" s="14" t="s">
        <v>4061</v>
      </c>
      <c r="G555" s="14" t="s">
        <v>4062</v>
      </c>
      <c r="H555" s="14" t="s">
        <v>4063</v>
      </c>
      <c r="I555" s="15">
        <v>35</v>
      </c>
      <c r="J555" s="77">
        <v>6</v>
      </c>
      <c r="K555" s="92"/>
    </row>
    <row r="556" spans="1:11" ht="51" x14ac:dyDescent="0.25">
      <c r="A556" s="14" t="s">
        <v>3990</v>
      </c>
      <c r="B556" s="14" t="s">
        <v>4050</v>
      </c>
      <c r="C556" s="14">
        <v>1122553310</v>
      </c>
      <c r="D556" s="16" t="s">
        <v>4060</v>
      </c>
      <c r="E556" s="16" t="s">
        <v>3103</v>
      </c>
      <c r="F556" s="14" t="s">
        <v>4064</v>
      </c>
      <c r="G556" s="14" t="s">
        <v>4065</v>
      </c>
      <c r="H556" s="14" t="s">
        <v>4066</v>
      </c>
      <c r="I556" s="15">
        <v>31.6</v>
      </c>
      <c r="J556" s="77">
        <v>6</v>
      </c>
      <c r="K556" s="92"/>
    </row>
    <row r="557" spans="1:11" ht="51" x14ac:dyDescent="0.25">
      <c r="A557" s="14" t="s">
        <v>3990</v>
      </c>
      <c r="B557" s="14" t="s">
        <v>4050</v>
      </c>
      <c r="C557" s="14" t="s">
        <v>4067</v>
      </c>
      <c r="D557" s="16" t="s">
        <v>4067</v>
      </c>
      <c r="E557" s="16" t="s">
        <v>3103</v>
      </c>
      <c r="F557" s="14" t="s">
        <v>4068</v>
      </c>
      <c r="G557" s="14" t="s">
        <v>4069</v>
      </c>
      <c r="H557" s="14" t="s">
        <v>4070</v>
      </c>
      <c r="I557" s="15">
        <v>29.99</v>
      </c>
      <c r="J557" s="77">
        <v>6</v>
      </c>
      <c r="K557" s="92"/>
    </row>
    <row r="558" spans="1:11" ht="51" x14ac:dyDescent="0.25">
      <c r="A558" s="14" t="s">
        <v>3990</v>
      </c>
      <c r="B558" s="14" t="s">
        <v>4050</v>
      </c>
      <c r="C558" s="14">
        <v>1122553310</v>
      </c>
      <c r="D558" s="16" t="s">
        <v>3071</v>
      </c>
      <c r="E558" s="16" t="s">
        <v>3103</v>
      </c>
      <c r="F558" s="14" t="s">
        <v>4071</v>
      </c>
      <c r="G558" s="14" t="s">
        <v>4065</v>
      </c>
      <c r="H558" s="14" t="s">
        <v>4066</v>
      </c>
      <c r="I558" s="15">
        <v>31.6</v>
      </c>
      <c r="J558" s="77">
        <v>6</v>
      </c>
      <c r="K558" s="92"/>
    </row>
    <row r="559" spans="1:11" ht="30.6" x14ac:dyDescent="0.25">
      <c r="A559" s="14" t="s">
        <v>3990</v>
      </c>
      <c r="B559" s="14" t="s">
        <v>4050</v>
      </c>
      <c r="C559" s="14" t="s">
        <v>4072</v>
      </c>
      <c r="D559" s="16" t="s">
        <v>3167</v>
      </c>
      <c r="E559" s="16"/>
      <c r="F559" s="14" t="s">
        <v>4073</v>
      </c>
      <c r="G559" s="14">
        <v>36284696</v>
      </c>
      <c r="H559" s="14" t="s">
        <v>3036</v>
      </c>
      <c r="I559" s="15">
        <v>240</v>
      </c>
      <c r="J559" s="77">
        <v>6</v>
      </c>
      <c r="K559" s="92"/>
    </row>
    <row r="560" spans="1:11" ht="40.799999999999997" x14ac:dyDescent="0.25">
      <c r="A560" s="14" t="s">
        <v>3990</v>
      </c>
      <c r="B560" s="14" t="s">
        <v>4050</v>
      </c>
      <c r="C560" s="14" t="s">
        <v>4074</v>
      </c>
      <c r="D560" s="16" t="s">
        <v>4075</v>
      </c>
      <c r="E560" s="16" t="s">
        <v>3103</v>
      </c>
      <c r="F560" s="14" t="s">
        <v>4076</v>
      </c>
      <c r="G560" s="14" t="s">
        <v>4589</v>
      </c>
      <c r="H560" s="14" t="s">
        <v>4077</v>
      </c>
      <c r="I560" s="15">
        <v>102.3</v>
      </c>
      <c r="J560" s="77">
        <v>6</v>
      </c>
      <c r="K560" s="92"/>
    </row>
    <row r="561" spans="1:11" ht="30.6" x14ac:dyDescent="0.25">
      <c r="A561" s="14" t="s">
        <v>3990</v>
      </c>
      <c r="B561" s="14" t="s">
        <v>4050</v>
      </c>
      <c r="C561" s="14" t="s">
        <v>4078</v>
      </c>
      <c r="D561" s="16" t="s">
        <v>3004</v>
      </c>
      <c r="E561" s="16"/>
      <c r="F561" s="14" t="s">
        <v>4079</v>
      </c>
      <c r="G561" s="14">
        <v>36284696</v>
      </c>
      <c r="H561" s="14" t="s">
        <v>3036</v>
      </c>
      <c r="I561" s="15">
        <v>70</v>
      </c>
      <c r="J561" s="77">
        <v>6</v>
      </c>
      <c r="K561" s="92"/>
    </row>
    <row r="562" spans="1:11" ht="20.399999999999999" x14ac:dyDescent="0.25">
      <c r="A562" s="14" t="s">
        <v>3990</v>
      </c>
      <c r="B562" s="14" t="s">
        <v>4050</v>
      </c>
      <c r="C562" s="14"/>
      <c r="D562" s="16" t="s">
        <v>3103</v>
      </c>
      <c r="E562" s="16"/>
      <c r="F562" s="14" t="s">
        <v>4080</v>
      </c>
      <c r="G562" s="14"/>
      <c r="H562" s="14" t="s">
        <v>3054</v>
      </c>
      <c r="I562" s="15">
        <v>450</v>
      </c>
      <c r="J562" s="77">
        <v>6</v>
      </c>
      <c r="K562" s="92"/>
    </row>
    <row r="563" spans="1:11" ht="81.599999999999994" x14ac:dyDescent="0.25">
      <c r="A563" s="14" t="s">
        <v>3990</v>
      </c>
      <c r="B563" s="14"/>
      <c r="C563" s="14"/>
      <c r="D563" s="16"/>
      <c r="E563" s="16"/>
      <c r="F563" s="14" t="s">
        <v>3073</v>
      </c>
      <c r="G563" s="14"/>
      <c r="H563" s="14"/>
      <c r="I563" s="15"/>
      <c r="J563" s="77">
        <v>6</v>
      </c>
      <c r="K563" s="92"/>
    </row>
    <row r="564" spans="1:11" ht="30.6" x14ac:dyDescent="0.25">
      <c r="A564" s="14" t="s">
        <v>3990</v>
      </c>
      <c r="B564" s="14" t="s">
        <v>3074</v>
      </c>
      <c r="C564" s="14">
        <v>3381165</v>
      </c>
      <c r="D564" s="16" t="s">
        <v>3058</v>
      </c>
      <c r="E564" s="16" t="s">
        <v>3077</v>
      </c>
      <c r="F564" s="14" t="s">
        <v>4081</v>
      </c>
      <c r="G564" s="14">
        <v>5347092</v>
      </c>
      <c r="H564" s="14" t="s">
        <v>4082</v>
      </c>
      <c r="I564" s="15">
        <v>19.8</v>
      </c>
      <c r="J564" s="77">
        <v>6</v>
      </c>
      <c r="K564" s="92"/>
    </row>
    <row r="565" spans="1:11" ht="30.6" x14ac:dyDescent="0.25">
      <c r="A565" s="14" t="s">
        <v>3990</v>
      </c>
      <c r="B565" s="14" t="s">
        <v>3074</v>
      </c>
      <c r="C565" s="14">
        <v>24494430</v>
      </c>
      <c r="D565" s="16" t="s">
        <v>3077</v>
      </c>
      <c r="E565" s="16"/>
      <c r="F565" s="14" t="s">
        <v>4083</v>
      </c>
      <c r="G565" s="14">
        <v>537560</v>
      </c>
      <c r="H565" s="14" t="s">
        <v>3076</v>
      </c>
      <c r="I565" s="15">
        <v>770</v>
      </c>
      <c r="J565" s="77">
        <v>6</v>
      </c>
      <c r="K565" s="92"/>
    </row>
    <row r="566" spans="1:11" ht="20.399999999999999" x14ac:dyDescent="0.25">
      <c r="A566" s="14" t="s">
        <v>3990</v>
      </c>
      <c r="B566" s="14" t="s">
        <v>3074</v>
      </c>
      <c r="C566" s="14"/>
      <c r="D566" s="16" t="s">
        <v>3077</v>
      </c>
      <c r="E566" s="16"/>
      <c r="F566" s="14" t="s">
        <v>4084</v>
      </c>
      <c r="G566" s="14"/>
      <c r="H566" s="14" t="s">
        <v>3054</v>
      </c>
      <c r="I566" s="15">
        <v>56.7</v>
      </c>
      <c r="J566" s="77">
        <v>6</v>
      </c>
      <c r="K566" s="92"/>
    </row>
    <row r="567" spans="1:11" ht="81.599999999999994" x14ac:dyDescent="0.25">
      <c r="A567" s="14" t="s">
        <v>3990</v>
      </c>
      <c r="B567" s="14"/>
      <c r="C567" s="14"/>
      <c r="D567" s="16"/>
      <c r="E567" s="16"/>
      <c r="F567" s="14" t="s">
        <v>3079</v>
      </c>
      <c r="G567" s="14"/>
      <c r="H567" s="14"/>
      <c r="I567" s="15"/>
      <c r="J567" s="77">
        <v>6</v>
      </c>
      <c r="K567" s="92"/>
    </row>
    <row r="568" spans="1:11" ht="40.799999999999997" x14ac:dyDescent="0.25">
      <c r="A568" s="14" t="s">
        <v>3990</v>
      </c>
      <c r="B568" s="14" t="s">
        <v>3080</v>
      </c>
      <c r="C568" s="14" t="s">
        <v>4085</v>
      </c>
      <c r="D568" s="16" t="s">
        <v>2998</v>
      </c>
      <c r="E568" s="16" t="s">
        <v>3077</v>
      </c>
      <c r="F568" s="14" t="s">
        <v>4086</v>
      </c>
      <c r="G568" s="14">
        <v>46640134</v>
      </c>
      <c r="H568" s="14" t="s">
        <v>3082</v>
      </c>
      <c r="I568" s="15">
        <v>20</v>
      </c>
      <c r="J568" s="77">
        <v>6</v>
      </c>
      <c r="K568" s="92"/>
    </row>
    <row r="569" spans="1:11" ht="40.799999999999997" x14ac:dyDescent="0.25">
      <c r="A569" s="14" t="s">
        <v>3990</v>
      </c>
      <c r="B569" s="14" t="s">
        <v>3080</v>
      </c>
      <c r="C569" s="14">
        <v>5020254471</v>
      </c>
      <c r="D569" s="16" t="s">
        <v>3083</v>
      </c>
      <c r="E569" s="16"/>
      <c r="F569" s="14" t="s">
        <v>4087</v>
      </c>
      <c r="G569" s="14">
        <v>46640134</v>
      </c>
      <c r="H569" s="14" t="s">
        <v>3082</v>
      </c>
      <c r="I569" s="15">
        <v>676</v>
      </c>
      <c r="J569" s="77">
        <v>6</v>
      </c>
      <c r="K569" s="92"/>
    </row>
    <row r="570" spans="1:11" ht="81.599999999999994" x14ac:dyDescent="0.25">
      <c r="A570" s="14" t="s">
        <v>3990</v>
      </c>
      <c r="B570" s="14"/>
      <c r="C570" s="14"/>
      <c r="D570" s="16"/>
      <c r="E570" s="16"/>
      <c r="F570" s="14" t="s">
        <v>4088</v>
      </c>
      <c r="G570" s="14"/>
      <c r="H570" s="14"/>
      <c r="I570" s="15"/>
      <c r="J570" s="77">
        <v>6</v>
      </c>
      <c r="K570" s="92"/>
    </row>
    <row r="571" spans="1:11" ht="30.6" x14ac:dyDescent="0.25">
      <c r="A571" s="14" t="s">
        <v>3990</v>
      </c>
      <c r="B571" s="14" t="s">
        <v>3859</v>
      </c>
      <c r="C571" s="14" t="s">
        <v>3860</v>
      </c>
      <c r="D571" s="16" t="s">
        <v>3289</v>
      </c>
      <c r="E571" s="16"/>
      <c r="F571" s="14" t="s">
        <v>4089</v>
      </c>
      <c r="G571" s="14">
        <v>36284696</v>
      </c>
      <c r="H571" s="14" t="s">
        <v>3036</v>
      </c>
      <c r="I571" s="15">
        <v>590</v>
      </c>
      <c r="J571" s="77">
        <v>6</v>
      </c>
      <c r="K571" s="92"/>
    </row>
    <row r="572" spans="1:11" ht="30.6" x14ac:dyDescent="0.25">
      <c r="A572" s="14" t="s">
        <v>3990</v>
      </c>
      <c r="B572" s="14" t="s">
        <v>3859</v>
      </c>
      <c r="C572" s="14" t="s">
        <v>3865</v>
      </c>
      <c r="D572" s="16" t="s">
        <v>3866</v>
      </c>
      <c r="E572" s="16"/>
      <c r="F572" s="14" t="s">
        <v>4090</v>
      </c>
      <c r="G572" s="14" t="s">
        <v>4588</v>
      </c>
      <c r="H572" s="14" t="s">
        <v>3868</v>
      </c>
      <c r="I572" s="15">
        <v>585</v>
      </c>
      <c r="J572" s="77">
        <v>6</v>
      </c>
      <c r="K572" s="92"/>
    </row>
    <row r="573" spans="1:11" ht="20.399999999999999" x14ac:dyDescent="0.25">
      <c r="A573" s="14" t="s">
        <v>3990</v>
      </c>
      <c r="B573" s="14" t="s">
        <v>3859</v>
      </c>
      <c r="C573" s="14"/>
      <c r="D573" s="16" t="s">
        <v>3880</v>
      </c>
      <c r="E573" s="16"/>
      <c r="F573" s="14" t="s">
        <v>4091</v>
      </c>
      <c r="G573" s="14"/>
      <c r="H573" s="14" t="s">
        <v>3054</v>
      </c>
      <c r="I573" s="15">
        <v>88</v>
      </c>
      <c r="J573" s="77">
        <v>6</v>
      </c>
      <c r="K573" s="92"/>
    </row>
    <row r="574" spans="1:11" ht="81.599999999999994" x14ac:dyDescent="0.25">
      <c r="A574" s="14" t="s">
        <v>3990</v>
      </c>
      <c r="B574" s="14"/>
      <c r="C574" s="14"/>
      <c r="D574" s="16"/>
      <c r="E574" s="16"/>
      <c r="F574" s="14" t="s">
        <v>3100</v>
      </c>
      <c r="G574" s="14"/>
      <c r="H574" s="14"/>
      <c r="I574" s="15"/>
      <c r="J574" s="77">
        <v>6</v>
      </c>
      <c r="K574" s="92"/>
    </row>
    <row r="575" spans="1:11" ht="40.799999999999997" x14ac:dyDescent="0.25">
      <c r="A575" s="14" t="s">
        <v>3990</v>
      </c>
      <c r="B575" s="14" t="s">
        <v>3101</v>
      </c>
      <c r="C575" s="14" t="s">
        <v>3102</v>
      </c>
      <c r="D575" s="16" t="s">
        <v>3103</v>
      </c>
      <c r="E575" s="16"/>
      <c r="F575" s="14" t="s">
        <v>4092</v>
      </c>
      <c r="G575" s="14">
        <v>60694472023</v>
      </c>
      <c r="H575" s="14" t="s">
        <v>3105</v>
      </c>
      <c r="I575" s="15">
        <v>560</v>
      </c>
      <c r="J575" s="77">
        <v>6</v>
      </c>
      <c r="K575" s="92"/>
    </row>
    <row r="576" spans="1:11" ht="81.599999999999994" x14ac:dyDescent="0.25">
      <c r="A576" s="14" t="s">
        <v>3990</v>
      </c>
      <c r="B576" s="14"/>
      <c r="C576" s="14"/>
      <c r="D576" s="16"/>
      <c r="E576" s="16"/>
      <c r="F576" s="14" t="s">
        <v>4093</v>
      </c>
      <c r="G576" s="14"/>
      <c r="H576" s="14"/>
      <c r="I576" s="15"/>
      <c r="J576" s="77">
        <v>6</v>
      </c>
      <c r="K576" s="92"/>
    </row>
    <row r="577" spans="1:11" ht="30.6" x14ac:dyDescent="0.25">
      <c r="A577" s="14" t="s">
        <v>3990</v>
      </c>
      <c r="B577" s="14" t="s">
        <v>4094</v>
      </c>
      <c r="C577" s="14" t="s">
        <v>4095</v>
      </c>
      <c r="D577" s="16" t="s">
        <v>3568</v>
      </c>
      <c r="E577" s="16"/>
      <c r="F577" s="14" t="s">
        <v>4096</v>
      </c>
      <c r="G577" s="14">
        <v>36284696</v>
      </c>
      <c r="H577" s="14" t="s">
        <v>3036</v>
      </c>
      <c r="I577" s="15">
        <v>765</v>
      </c>
      <c r="J577" s="77">
        <v>6</v>
      </c>
      <c r="K577" s="92"/>
    </row>
    <row r="578" spans="1:11" ht="81.599999999999994" x14ac:dyDescent="0.25">
      <c r="A578" s="14" t="s">
        <v>3990</v>
      </c>
      <c r="B578" s="14"/>
      <c r="C578" s="14"/>
      <c r="D578" s="16"/>
      <c r="E578" s="16"/>
      <c r="F578" s="14" t="s">
        <v>3116</v>
      </c>
      <c r="G578" s="14"/>
      <c r="H578" s="14"/>
      <c r="I578" s="15"/>
      <c r="J578" s="77">
        <v>6</v>
      </c>
      <c r="K578" s="92"/>
    </row>
    <row r="579" spans="1:11" ht="30.6" x14ac:dyDescent="0.25">
      <c r="A579" s="14" t="s">
        <v>3990</v>
      </c>
      <c r="B579" s="14" t="s">
        <v>3117</v>
      </c>
      <c r="C579" s="14" t="s">
        <v>3118</v>
      </c>
      <c r="D579" s="16" t="s">
        <v>3010</v>
      </c>
      <c r="E579" s="16"/>
      <c r="F579" s="14" t="s">
        <v>4097</v>
      </c>
      <c r="G579" s="14">
        <v>73072391</v>
      </c>
      <c r="H579" s="14" t="s">
        <v>3120</v>
      </c>
      <c r="I579" s="15">
        <v>461.54</v>
      </c>
      <c r="J579" s="77">
        <v>6</v>
      </c>
      <c r="K579" s="92"/>
    </row>
    <row r="580" spans="1:11" ht="30.6" x14ac:dyDescent="0.25">
      <c r="A580" s="14" t="s">
        <v>3990</v>
      </c>
      <c r="B580" s="14" t="s">
        <v>4098</v>
      </c>
      <c r="C580" s="14">
        <v>12025</v>
      </c>
      <c r="D580" s="16" t="s">
        <v>4099</v>
      </c>
      <c r="E580" s="16"/>
      <c r="F580" s="14" t="s">
        <v>4100</v>
      </c>
      <c r="G580" s="14">
        <v>31633293</v>
      </c>
      <c r="H580" s="14" t="s">
        <v>4101</v>
      </c>
      <c r="I580" s="15">
        <v>687.72</v>
      </c>
      <c r="J580" s="77">
        <v>6</v>
      </c>
      <c r="K580" s="92"/>
    </row>
    <row r="581" spans="1:11" ht="40.799999999999997" x14ac:dyDescent="0.25">
      <c r="A581" s="14" t="s">
        <v>3990</v>
      </c>
      <c r="B581" s="14" t="s">
        <v>3106</v>
      </c>
      <c r="C581" s="14">
        <v>2520897</v>
      </c>
      <c r="D581" s="16" t="s">
        <v>3107</v>
      </c>
      <c r="E581" s="16" t="s">
        <v>3004</v>
      </c>
      <c r="F581" s="14" t="s">
        <v>4102</v>
      </c>
      <c r="G581" s="14">
        <v>43976788</v>
      </c>
      <c r="H581" s="14" t="s">
        <v>3109</v>
      </c>
      <c r="I581" s="15">
        <v>178.42</v>
      </c>
      <c r="J581" s="77">
        <v>6</v>
      </c>
      <c r="K581" s="92"/>
    </row>
    <row r="582" spans="1:11" ht="40.799999999999997" x14ac:dyDescent="0.25">
      <c r="A582" s="14" t="s">
        <v>3990</v>
      </c>
      <c r="B582" s="14" t="s">
        <v>4103</v>
      </c>
      <c r="C582" s="14">
        <v>20274</v>
      </c>
      <c r="D582" s="16" t="s">
        <v>3004</v>
      </c>
      <c r="E582" s="16"/>
      <c r="F582" s="14" t="s">
        <v>4104</v>
      </c>
      <c r="G582" s="14">
        <v>17308518</v>
      </c>
      <c r="H582" s="14" t="s">
        <v>4105</v>
      </c>
      <c r="I582" s="15">
        <v>1000</v>
      </c>
      <c r="J582" s="77">
        <v>6</v>
      </c>
      <c r="K582" s="92"/>
    </row>
    <row r="583" spans="1:11" ht="30.6" x14ac:dyDescent="0.25">
      <c r="A583" s="14" t="s">
        <v>3990</v>
      </c>
      <c r="B583" s="14" t="s">
        <v>4106</v>
      </c>
      <c r="C583" s="14" t="s">
        <v>4107</v>
      </c>
      <c r="D583" s="16" t="s">
        <v>3508</v>
      </c>
      <c r="E583" s="16"/>
      <c r="F583" s="14" t="s">
        <v>4108</v>
      </c>
      <c r="G583" s="14" t="s">
        <v>4109</v>
      </c>
      <c r="H583" s="14" t="s">
        <v>4110</v>
      </c>
      <c r="I583" s="15">
        <v>123</v>
      </c>
      <c r="J583" s="77">
        <v>6</v>
      </c>
      <c r="K583" s="92"/>
    </row>
    <row r="584" spans="1:11" ht="13.2" x14ac:dyDescent="0.25">
      <c r="A584" s="14" t="s">
        <v>4111</v>
      </c>
      <c r="B584" s="14"/>
      <c r="C584" s="14"/>
      <c r="D584" s="16"/>
      <c r="E584" s="16"/>
      <c r="F584" s="14" t="s">
        <v>4112</v>
      </c>
      <c r="G584" s="14"/>
      <c r="H584" s="14"/>
      <c r="I584" s="15"/>
      <c r="J584" s="77">
        <v>6</v>
      </c>
      <c r="K584" s="92"/>
    </row>
    <row r="585" spans="1:11" ht="81.599999999999994" x14ac:dyDescent="0.25">
      <c r="A585" s="14" t="s">
        <v>4111</v>
      </c>
      <c r="B585" s="14"/>
      <c r="C585" s="14"/>
      <c r="D585" s="16"/>
      <c r="E585" s="16"/>
      <c r="F585" s="14" t="s">
        <v>4113</v>
      </c>
      <c r="G585" s="14"/>
      <c r="H585" s="14"/>
      <c r="I585" s="15"/>
      <c r="J585" s="77">
        <v>6</v>
      </c>
      <c r="K585" s="92"/>
    </row>
    <row r="586" spans="1:11" ht="40.799999999999997" x14ac:dyDescent="0.25">
      <c r="A586" s="14" t="s">
        <v>4111</v>
      </c>
      <c r="B586" s="14" t="s">
        <v>4114</v>
      </c>
      <c r="C586" s="14">
        <v>202501</v>
      </c>
      <c r="D586" s="16" t="s">
        <v>4115</v>
      </c>
      <c r="E586" s="16"/>
      <c r="F586" s="14" t="s">
        <v>4116</v>
      </c>
      <c r="G586" s="14">
        <v>37956035</v>
      </c>
      <c r="H586" s="14" t="s">
        <v>3355</v>
      </c>
      <c r="I586" s="15">
        <v>400</v>
      </c>
      <c r="J586" s="77">
        <v>6</v>
      </c>
      <c r="K586" s="92"/>
    </row>
    <row r="587" spans="1:11" ht="81.599999999999994" x14ac:dyDescent="0.25">
      <c r="A587" s="14" t="s">
        <v>4111</v>
      </c>
      <c r="B587" s="14"/>
      <c r="C587" s="14"/>
      <c r="D587" s="16"/>
      <c r="E587" s="16"/>
      <c r="F587" s="14" t="s">
        <v>4117</v>
      </c>
      <c r="G587" s="14"/>
      <c r="H587" s="14"/>
      <c r="I587" s="15"/>
      <c r="J587" s="77">
        <v>6</v>
      </c>
      <c r="K587" s="92"/>
    </row>
    <row r="588" spans="1:11" ht="30.6" x14ac:dyDescent="0.25">
      <c r="A588" s="14" t="s">
        <v>4111</v>
      </c>
      <c r="B588" s="14" t="s">
        <v>4118</v>
      </c>
      <c r="C588" s="14">
        <v>23592450</v>
      </c>
      <c r="D588" s="16" t="s">
        <v>4119</v>
      </c>
      <c r="E588" s="16"/>
      <c r="F588" s="14" t="s">
        <v>4120</v>
      </c>
      <c r="G588" s="14">
        <v>537560</v>
      </c>
      <c r="H588" s="14" t="s">
        <v>3076</v>
      </c>
      <c r="I588" s="15">
        <v>1550</v>
      </c>
      <c r="J588" s="77">
        <v>6</v>
      </c>
      <c r="K588" s="92"/>
    </row>
    <row r="589" spans="1:11" ht="30.6" x14ac:dyDescent="0.25">
      <c r="A589" s="14" t="s">
        <v>4111</v>
      </c>
      <c r="B589" s="14" t="s">
        <v>4118</v>
      </c>
      <c r="C589" s="14">
        <v>7</v>
      </c>
      <c r="D589" s="16" t="s">
        <v>4121</v>
      </c>
      <c r="E589" s="16" t="s">
        <v>3993</v>
      </c>
      <c r="F589" s="14" t="s">
        <v>4122</v>
      </c>
      <c r="G589" s="14">
        <v>22872035</v>
      </c>
      <c r="H589" s="14" t="s">
        <v>4123</v>
      </c>
      <c r="I589" s="15">
        <v>40.090000000000003</v>
      </c>
      <c r="J589" s="77">
        <v>6</v>
      </c>
      <c r="K589" s="92"/>
    </row>
    <row r="590" spans="1:11" ht="81.599999999999994" x14ac:dyDescent="0.25">
      <c r="A590" s="14" t="s">
        <v>4111</v>
      </c>
      <c r="B590" s="14"/>
      <c r="C590" s="14"/>
      <c r="D590" s="16"/>
      <c r="E590" s="16"/>
      <c r="F590" s="14" t="s">
        <v>3991</v>
      </c>
      <c r="G590" s="14"/>
      <c r="H590" s="14"/>
      <c r="I590" s="15"/>
      <c r="J590" s="77">
        <v>6</v>
      </c>
      <c r="K590" s="92"/>
    </row>
    <row r="591" spans="1:11" ht="30.6" x14ac:dyDescent="0.25">
      <c r="A591" s="14" t="s">
        <v>4111</v>
      </c>
      <c r="B591" s="14" t="s">
        <v>3992</v>
      </c>
      <c r="C591" s="14">
        <v>202553</v>
      </c>
      <c r="D591" s="16" t="s">
        <v>3286</v>
      </c>
      <c r="E591" s="16" t="s">
        <v>3993</v>
      </c>
      <c r="F591" s="14" t="s">
        <v>4124</v>
      </c>
      <c r="G591" s="14">
        <v>4261615</v>
      </c>
      <c r="H591" s="14" t="s">
        <v>3995</v>
      </c>
      <c r="I591" s="15">
        <v>102.24</v>
      </c>
      <c r="J591" s="77">
        <v>6</v>
      </c>
      <c r="K591" s="92"/>
    </row>
    <row r="592" spans="1:11" ht="30.6" x14ac:dyDescent="0.25">
      <c r="A592" s="14" t="s">
        <v>4111</v>
      </c>
      <c r="B592" s="14" t="s">
        <v>3992</v>
      </c>
      <c r="C592" s="14" t="s">
        <v>3996</v>
      </c>
      <c r="D592" s="16" t="s">
        <v>3997</v>
      </c>
      <c r="E592" s="16"/>
      <c r="F592" s="14" t="s">
        <v>4125</v>
      </c>
      <c r="G592" s="14">
        <v>73072391</v>
      </c>
      <c r="H592" s="14" t="s">
        <v>3120</v>
      </c>
      <c r="I592" s="15">
        <v>664</v>
      </c>
      <c r="J592" s="77">
        <v>6</v>
      </c>
      <c r="K592" s="92"/>
    </row>
    <row r="593" spans="1:11" ht="81.599999999999994" x14ac:dyDescent="0.25">
      <c r="A593" s="14" t="s">
        <v>4111</v>
      </c>
      <c r="B593" s="14"/>
      <c r="C593" s="14"/>
      <c r="D593" s="16"/>
      <c r="E593" s="16"/>
      <c r="F593" s="14" t="s">
        <v>3999</v>
      </c>
      <c r="G593" s="14"/>
      <c r="H593" s="14"/>
      <c r="I593" s="15"/>
      <c r="J593" s="77">
        <v>6</v>
      </c>
      <c r="K593" s="92"/>
    </row>
    <row r="594" spans="1:11" ht="30.6" x14ac:dyDescent="0.25">
      <c r="A594" s="14" t="s">
        <v>4111</v>
      </c>
      <c r="B594" s="14" t="s">
        <v>4000</v>
      </c>
      <c r="C594" s="14" t="s">
        <v>4001</v>
      </c>
      <c r="D594" s="16" t="s">
        <v>4002</v>
      </c>
      <c r="E594" s="16"/>
      <c r="F594" s="14" t="s">
        <v>4126</v>
      </c>
      <c r="G594" s="14">
        <v>36284696</v>
      </c>
      <c r="H594" s="14" t="s">
        <v>3036</v>
      </c>
      <c r="I594" s="15">
        <v>1458</v>
      </c>
      <c r="J594" s="77">
        <v>6</v>
      </c>
      <c r="K594" s="92"/>
    </row>
    <row r="595" spans="1:11" ht="30.6" x14ac:dyDescent="0.25">
      <c r="A595" s="14" t="s">
        <v>4111</v>
      </c>
      <c r="B595" s="14" t="s">
        <v>4000</v>
      </c>
      <c r="C595" s="14" t="s">
        <v>4004</v>
      </c>
      <c r="D595" s="16" t="s">
        <v>4005</v>
      </c>
      <c r="E595" s="16"/>
      <c r="F595" s="14" t="s">
        <v>4127</v>
      </c>
      <c r="G595" s="14">
        <v>204889282</v>
      </c>
      <c r="H595" s="14" t="s">
        <v>4007</v>
      </c>
      <c r="I595" s="15">
        <v>1035</v>
      </c>
      <c r="J595" s="77">
        <v>6</v>
      </c>
      <c r="K595" s="92"/>
    </row>
    <row r="596" spans="1:11" ht="30.6" x14ac:dyDescent="0.25">
      <c r="A596" s="14" t="s">
        <v>4111</v>
      </c>
      <c r="B596" s="14" t="s">
        <v>4000</v>
      </c>
      <c r="C596" s="14" t="s">
        <v>4008</v>
      </c>
      <c r="D596" s="16" t="s">
        <v>4005</v>
      </c>
      <c r="E596" s="16"/>
      <c r="F596" s="14" t="s">
        <v>4128</v>
      </c>
      <c r="G596" s="14">
        <v>204889282</v>
      </c>
      <c r="H596" s="14" t="s">
        <v>4007</v>
      </c>
      <c r="I596" s="15">
        <v>1080</v>
      </c>
      <c r="J596" s="77">
        <v>6</v>
      </c>
      <c r="K596" s="92"/>
    </row>
    <row r="597" spans="1:11" ht="30.6" x14ac:dyDescent="0.25">
      <c r="A597" s="14" t="s">
        <v>4111</v>
      </c>
      <c r="B597" s="14" t="s">
        <v>4000</v>
      </c>
      <c r="C597" s="14" t="s">
        <v>4008</v>
      </c>
      <c r="D597" s="16" t="s">
        <v>4005</v>
      </c>
      <c r="E597" s="16"/>
      <c r="F597" s="14" t="s">
        <v>4129</v>
      </c>
      <c r="G597" s="14">
        <v>204889282</v>
      </c>
      <c r="H597" s="14" t="s">
        <v>4007</v>
      </c>
      <c r="I597" s="15">
        <v>50</v>
      </c>
      <c r="J597" s="77">
        <v>6</v>
      </c>
      <c r="K597" s="92"/>
    </row>
    <row r="598" spans="1:11" ht="20.399999999999999" x14ac:dyDescent="0.25">
      <c r="A598" s="14" t="s">
        <v>4111</v>
      </c>
      <c r="B598" s="14" t="s">
        <v>4000</v>
      </c>
      <c r="C598" s="14">
        <v>274150</v>
      </c>
      <c r="D598" s="16" t="s">
        <v>4130</v>
      </c>
      <c r="E598" s="16" t="s">
        <v>4131</v>
      </c>
      <c r="F598" s="14" t="s">
        <v>4132</v>
      </c>
      <c r="G598" s="14"/>
      <c r="H598" s="14" t="s">
        <v>3054</v>
      </c>
      <c r="I598" s="15">
        <v>20.27</v>
      </c>
      <c r="J598" s="77">
        <v>6</v>
      </c>
      <c r="K598" s="92"/>
    </row>
    <row r="599" spans="1:11" ht="51" x14ac:dyDescent="0.25">
      <c r="A599" s="14" t="s">
        <v>4111</v>
      </c>
      <c r="B599" s="14" t="s">
        <v>4000</v>
      </c>
      <c r="C599" s="14">
        <v>68988</v>
      </c>
      <c r="D599" s="16" t="s">
        <v>4133</v>
      </c>
      <c r="E599" s="16" t="s">
        <v>4014</v>
      </c>
      <c r="F599" s="14" t="s">
        <v>4134</v>
      </c>
      <c r="G599" s="14">
        <v>43143200</v>
      </c>
      <c r="H599" s="14" t="s">
        <v>3187</v>
      </c>
      <c r="I599" s="15">
        <v>12.4</v>
      </c>
      <c r="J599" s="77">
        <v>6</v>
      </c>
      <c r="K599" s="92"/>
    </row>
    <row r="600" spans="1:11" ht="20.399999999999999" x14ac:dyDescent="0.25">
      <c r="A600" s="14" t="s">
        <v>4111</v>
      </c>
      <c r="B600" s="14" t="s">
        <v>4000</v>
      </c>
      <c r="C600" s="14">
        <v>389857</v>
      </c>
      <c r="D600" s="16" t="s">
        <v>4133</v>
      </c>
      <c r="E600" s="16" t="s">
        <v>4131</v>
      </c>
      <c r="F600" s="14" t="s">
        <v>4135</v>
      </c>
      <c r="G600" s="14"/>
      <c r="H600" s="14" t="s">
        <v>3054</v>
      </c>
      <c r="I600" s="15">
        <v>20.27</v>
      </c>
      <c r="J600" s="77">
        <v>6</v>
      </c>
      <c r="K600" s="92"/>
    </row>
    <row r="601" spans="1:11" ht="20.399999999999999" x14ac:dyDescent="0.25">
      <c r="A601" s="14" t="s">
        <v>4111</v>
      </c>
      <c r="B601" s="14" t="s">
        <v>4000</v>
      </c>
      <c r="C601" s="14">
        <v>84404</v>
      </c>
      <c r="D601" s="16" t="s">
        <v>4136</v>
      </c>
      <c r="E601" s="16" t="s">
        <v>4131</v>
      </c>
      <c r="F601" s="14" t="s">
        <v>4137</v>
      </c>
      <c r="G601" s="14"/>
      <c r="H601" s="14" t="s">
        <v>3054</v>
      </c>
      <c r="I601" s="15">
        <v>15.2</v>
      </c>
      <c r="J601" s="77">
        <v>6</v>
      </c>
      <c r="K601" s="92"/>
    </row>
    <row r="602" spans="1:11" ht="30.6" x14ac:dyDescent="0.25">
      <c r="A602" s="14" t="s">
        <v>4111</v>
      </c>
      <c r="B602" s="14" t="s">
        <v>4000</v>
      </c>
      <c r="C602" s="14" t="s">
        <v>4138</v>
      </c>
      <c r="D602" s="16" t="s">
        <v>4139</v>
      </c>
      <c r="E602" s="16" t="s">
        <v>4014</v>
      </c>
      <c r="F602" s="14" t="s">
        <v>4140</v>
      </c>
      <c r="G602" s="14" t="s">
        <v>3882</v>
      </c>
      <c r="H602" s="14" t="s">
        <v>3883</v>
      </c>
      <c r="I602" s="15">
        <v>83</v>
      </c>
      <c r="J602" s="77">
        <v>6</v>
      </c>
      <c r="K602" s="92"/>
    </row>
    <row r="603" spans="1:11" ht="71.400000000000006" x14ac:dyDescent="0.25">
      <c r="A603" s="14" t="s">
        <v>4111</v>
      </c>
      <c r="B603" s="14" t="s">
        <v>4000</v>
      </c>
      <c r="C603" s="14"/>
      <c r="D603" s="16" t="s">
        <v>4014</v>
      </c>
      <c r="E603" s="16"/>
      <c r="F603" s="14" t="s">
        <v>4141</v>
      </c>
      <c r="G603" s="14"/>
      <c r="H603" s="14" t="s">
        <v>3054</v>
      </c>
      <c r="I603" s="15">
        <v>80.400000000000006</v>
      </c>
      <c r="J603" s="77">
        <v>6</v>
      </c>
      <c r="K603" s="92"/>
    </row>
    <row r="604" spans="1:11" ht="20.399999999999999" x14ac:dyDescent="0.25">
      <c r="A604" s="14" t="s">
        <v>4111</v>
      </c>
      <c r="B604" s="14" t="s">
        <v>4000</v>
      </c>
      <c r="C604" s="14"/>
      <c r="D604" s="16" t="s">
        <v>4014</v>
      </c>
      <c r="E604" s="16"/>
      <c r="F604" s="14" t="s">
        <v>4142</v>
      </c>
      <c r="G604" s="14"/>
      <c r="H604" s="14" t="s">
        <v>3054</v>
      </c>
      <c r="I604" s="15">
        <v>217.5</v>
      </c>
      <c r="J604" s="77">
        <v>6</v>
      </c>
      <c r="K604" s="92"/>
    </row>
    <row r="605" spans="1:11" ht="81.599999999999994" x14ac:dyDescent="0.25">
      <c r="A605" s="14" t="s">
        <v>4111</v>
      </c>
      <c r="B605" s="14"/>
      <c r="C605" s="14"/>
      <c r="D605" s="16"/>
      <c r="E605" s="16"/>
      <c r="F605" s="14" t="s">
        <v>4143</v>
      </c>
      <c r="G605" s="14"/>
      <c r="H605" s="14"/>
      <c r="I605" s="15"/>
      <c r="J605" s="77">
        <v>6</v>
      </c>
      <c r="K605" s="92"/>
    </row>
    <row r="606" spans="1:11" ht="40.799999999999997" x14ac:dyDescent="0.25">
      <c r="A606" s="14" t="s">
        <v>4111</v>
      </c>
      <c r="B606" s="14" t="s">
        <v>4144</v>
      </c>
      <c r="C606" s="14" t="s">
        <v>4145</v>
      </c>
      <c r="D606" s="16" t="s">
        <v>4139</v>
      </c>
      <c r="E606" s="16"/>
      <c r="F606" s="14" t="s">
        <v>4146</v>
      </c>
      <c r="G606" s="14" t="s">
        <v>3484</v>
      </c>
      <c r="H606" s="14" t="s">
        <v>3485</v>
      </c>
      <c r="I606" s="15">
        <v>570</v>
      </c>
      <c r="J606" s="77">
        <v>6</v>
      </c>
      <c r="K606" s="92"/>
    </row>
    <row r="607" spans="1:11" ht="61.2" x14ac:dyDescent="0.25">
      <c r="A607" s="14" t="s">
        <v>4111</v>
      </c>
      <c r="B607" s="14" t="s">
        <v>4144</v>
      </c>
      <c r="C607" s="14"/>
      <c r="D607" s="16" t="s">
        <v>4014</v>
      </c>
      <c r="E607" s="16"/>
      <c r="F607" s="14" t="s">
        <v>4147</v>
      </c>
      <c r="G607" s="14"/>
      <c r="H607" s="14" t="s">
        <v>3054</v>
      </c>
      <c r="I607" s="15">
        <v>65.099999999999994</v>
      </c>
      <c r="J607" s="77">
        <v>6</v>
      </c>
      <c r="K607" s="92"/>
    </row>
    <row r="608" spans="1:11" ht="81.599999999999994" x14ac:dyDescent="0.25">
      <c r="A608" s="14" t="s">
        <v>4111</v>
      </c>
      <c r="B608" s="14"/>
      <c r="C608" s="14"/>
      <c r="D608" s="16"/>
      <c r="E608" s="16"/>
      <c r="F608" s="14" t="s">
        <v>4148</v>
      </c>
      <c r="G608" s="14"/>
      <c r="H608" s="14"/>
      <c r="I608" s="15"/>
      <c r="J608" s="77">
        <v>6</v>
      </c>
      <c r="K608" s="92"/>
    </row>
    <row r="609" spans="1:11" ht="20.399999999999999" x14ac:dyDescent="0.25">
      <c r="A609" s="14" t="s">
        <v>4111</v>
      </c>
      <c r="B609" s="14" t="s">
        <v>4149</v>
      </c>
      <c r="C609" s="14" t="s">
        <v>4150</v>
      </c>
      <c r="D609" s="16" t="s">
        <v>4151</v>
      </c>
      <c r="E609" s="16" t="s">
        <v>4152</v>
      </c>
      <c r="F609" s="14" t="s">
        <v>4153</v>
      </c>
      <c r="G609" s="14"/>
      <c r="H609" s="14" t="s">
        <v>3054</v>
      </c>
      <c r="I609" s="15">
        <v>138.22</v>
      </c>
      <c r="J609" s="77">
        <v>6</v>
      </c>
      <c r="K609" s="92"/>
    </row>
    <row r="610" spans="1:11" ht="20.399999999999999" x14ac:dyDescent="0.25">
      <c r="A610" s="14" t="s">
        <v>4111</v>
      </c>
      <c r="B610" s="14" t="s">
        <v>4149</v>
      </c>
      <c r="C610" s="14"/>
      <c r="D610" s="16" t="s">
        <v>4152</v>
      </c>
      <c r="E610" s="16"/>
      <c r="F610" s="14" t="s">
        <v>4154</v>
      </c>
      <c r="G610" s="14"/>
      <c r="H610" s="14" t="s">
        <v>3054</v>
      </c>
      <c r="I610" s="15">
        <v>166.5</v>
      </c>
      <c r="J610" s="77">
        <v>6</v>
      </c>
      <c r="K610" s="92"/>
    </row>
    <row r="611" spans="1:11" ht="71.400000000000006" x14ac:dyDescent="0.25">
      <c r="A611" s="14" t="s">
        <v>4111</v>
      </c>
      <c r="B611" s="14" t="s">
        <v>4149</v>
      </c>
      <c r="C611" s="14"/>
      <c r="D611" s="16" t="s">
        <v>4152</v>
      </c>
      <c r="E611" s="16"/>
      <c r="F611" s="14" t="s">
        <v>4155</v>
      </c>
      <c r="G611" s="14"/>
      <c r="H611" s="14" t="s">
        <v>3054</v>
      </c>
      <c r="I611" s="15">
        <v>47.4</v>
      </c>
      <c r="J611" s="77">
        <v>6</v>
      </c>
      <c r="K611" s="92"/>
    </row>
    <row r="612" spans="1:11" ht="81.599999999999994" x14ac:dyDescent="0.25">
      <c r="A612" s="14" t="s">
        <v>4111</v>
      </c>
      <c r="B612" s="14"/>
      <c r="C612" s="14"/>
      <c r="D612" s="16"/>
      <c r="E612" s="16"/>
      <c r="F612" s="14" t="s">
        <v>4025</v>
      </c>
      <c r="G612" s="14"/>
      <c r="H612" s="14"/>
      <c r="I612" s="15"/>
      <c r="J612" s="77">
        <v>6</v>
      </c>
      <c r="K612" s="92"/>
    </row>
    <row r="613" spans="1:11" ht="30.6" x14ac:dyDescent="0.25">
      <c r="A613" s="14" t="s">
        <v>4111</v>
      </c>
      <c r="B613" s="14" t="s">
        <v>4026</v>
      </c>
      <c r="C613" s="14" t="s">
        <v>4027</v>
      </c>
      <c r="D613" s="16" t="s">
        <v>4028</v>
      </c>
      <c r="E613" s="16"/>
      <c r="F613" s="14" t="s">
        <v>4156</v>
      </c>
      <c r="G613" s="14">
        <v>36284696</v>
      </c>
      <c r="H613" s="14" t="s">
        <v>3036</v>
      </c>
      <c r="I613" s="15">
        <v>576</v>
      </c>
      <c r="J613" s="77">
        <v>6</v>
      </c>
      <c r="K613" s="92"/>
    </row>
    <row r="614" spans="1:11" ht="40.799999999999997" x14ac:dyDescent="0.25">
      <c r="A614" s="14" t="s">
        <v>4111</v>
      </c>
      <c r="B614" s="14" t="s">
        <v>4026</v>
      </c>
      <c r="C614" s="14">
        <v>20250644</v>
      </c>
      <c r="D614" s="16" t="s">
        <v>4030</v>
      </c>
      <c r="E614" s="16"/>
      <c r="F614" s="14" t="s">
        <v>4157</v>
      </c>
      <c r="G614" s="14">
        <v>4525009578</v>
      </c>
      <c r="H614" s="14" t="s">
        <v>4032</v>
      </c>
      <c r="I614" s="15">
        <v>1892.5</v>
      </c>
      <c r="J614" s="77">
        <v>6</v>
      </c>
      <c r="K614" s="92"/>
    </row>
    <row r="615" spans="1:11" ht="20.399999999999999" x14ac:dyDescent="0.25">
      <c r="A615" s="14" t="s">
        <v>4111</v>
      </c>
      <c r="B615" s="14" t="s">
        <v>4026</v>
      </c>
      <c r="C615" s="14" t="s">
        <v>4158</v>
      </c>
      <c r="D615" s="16" t="s">
        <v>4159</v>
      </c>
      <c r="E615" s="16" t="s">
        <v>4033</v>
      </c>
      <c r="F615" s="14" t="s">
        <v>4160</v>
      </c>
      <c r="G615" s="14"/>
      <c r="H615" s="14" t="s">
        <v>3054</v>
      </c>
      <c r="I615" s="15">
        <v>52.67</v>
      </c>
      <c r="J615" s="77">
        <v>6</v>
      </c>
      <c r="K615" s="92"/>
    </row>
    <row r="616" spans="1:11" ht="30.6" x14ac:dyDescent="0.25">
      <c r="A616" s="14" t="s">
        <v>4111</v>
      </c>
      <c r="B616" s="14" t="s">
        <v>4026</v>
      </c>
      <c r="C616" s="14" t="s">
        <v>4161</v>
      </c>
      <c r="D616" s="16" t="s">
        <v>4162</v>
      </c>
      <c r="E616" s="16"/>
      <c r="F616" s="14" t="s">
        <v>4163</v>
      </c>
      <c r="G616" s="14">
        <v>36284696</v>
      </c>
      <c r="H616" s="14" t="s">
        <v>3036</v>
      </c>
      <c r="I616" s="15">
        <v>29</v>
      </c>
      <c r="J616" s="77">
        <v>6</v>
      </c>
      <c r="K616" s="92"/>
    </row>
    <row r="617" spans="1:11" ht="20.399999999999999" x14ac:dyDescent="0.25">
      <c r="A617" s="14" t="s">
        <v>4111</v>
      </c>
      <c r="B617" s="14" t="s">
        <v>4026</v>
      </c>
      <c r="C617" s="14"/>
      <c r="D617" s="16" t="s">
        <v>4033</v>
      </c>
      <c r="E617" s="16"/>
      <c r="F617" s="14" t="s">
        <v>4164</v>
      </c>
      <c r="G617" s="14"/>
      <c r="H617" s="14" t="s">
        <v>3054</v>
      </c>
      <c r="I617" s="15">
        <v>189</v>
      </c>
      <c r="J617" s="77">
        <v>6</v>
      </c>
      <c r="K617" s="92"/>
    </row>
    <row r="618" spans="1:11" ht="91.8" x14ac:dyDescent="0.25">
      <c r="A618" s="14" t="s">
        <v>4111</v>
      </c>
      <c r="B618" s="14"/>
      <c r="C618" s="14"/>
      <c r="D618" s="16"/>
      <c r="E618" s="16"/>
      <c r="F618" s="14" t="s">
        <v>3887</v>
      </c>
      <c r="G618" s="14"/>
      <c r="H618" s="14"/>
      <c r="I618" s="15"/>
      <c r="J618" s="77">
        <v>6</v>
      </c>
      <c r="K618" s="92"/>
    </row>
    <row r="619" spans="1:11" ht="30.6" x14ac:dyDescent="0.25">
      <c r="A619" s="14" t="s">
        <v>4111</v>
      </c>
      <c r="B619" s="14" t="s">
        <v>3888</v>
      </c>
      <c r="C619" s="14" t="s">
        <v>4165</v>
      </c>
      <c r="D619" s="16" t="s">
        <v>3890</v>
      </c>
      <c r="E619" s="16"/>
      <c r="F619" s="14" t="s">
        <v>4166</v>
      </c>
      <c r="G619" s="14">
        <v>36284696</v>
      </c>
      <c r="H619" s="14" t="s">
        <v>3036</v>
      </c>
      <c r="I619" s="15">
        <v>334</v>
      </c>
      <c r="J619" s="77">
        <v>6</v>
      </c>
      <c r="K619" s="92"/>
    </row>
    <row r="620" spans="1:11" ht="40.799999999999997" x14ac:dyDescent="0.25">
      <c r="A620" s="14" t="s">
        <v>4111</v>
      </c>
      <c r="B620" s="14" t="s">
        <v>3888</v>
      </c>
      <c r="C620" s="14" t="s">
        <v>4167</v>
      </c>
      <c r="D620" s="16" t="s">
        <v>3890</v>
      </c>
      <c r="E620" s="16"/>
      <c r="F620" s="14" t="s">
        <v>4168</v>
      </c>
      <c r="G620" s="14">
        <v>2673053</v>
      </c>
      <c r="H620" s="14" t="s">
        <v>3892</v>
      </c>
      <c r="I620" s="15">
        <v>656</v>
      </c>
      <c r="J620" s="77">
        <v>6</v>
      </c>
      <c r="K620" s="92"/>
    </row>
    <row r="621" spans="1:11" ht="20.399999999999999" x14ac:dyDescent="0.25">
      <c r="A621" s="14" t="s">
        <v>4111</v>
      </c>
      <c r="B621" s="14" t="s">
        <v>3888</v>
      </c>
      <c r="C621" s="14"/>
      <c r="D621" s="16" t="s">
        <v>3893</v>
      </c>
      <c r="E621" s="16"/>
      <c r="F621" s="14" t="s">
        <v>4169</v>
      </c>
      <c r="G621" s="14"/>
      <c r="H621" s="14" t="s">
        <v>3154</v>
      </c>
      <c r="I621" s="15">
        <v>78</v>
      </c>
      <c r="J621" s="77">
        <v>6</v>
      </c>
      <c r="K621" s="92"/>
    </row>
    <row r="622" spans="1:11" ht="81.599999999999994" x14ac:dyDescent="0.25">
      <c r="A622" s="14" t="s">
        <v>4111</v>
      </c>
      <c r="B622" s="14"/>
      <c r="C622" s="14"/>
      <c r="D622" s="16"/>
      <c r="E622" s="16"/>
      <c r="F622" s="14" t="s">
        <v>4170</v>
      </c>
      <c r="G622" s="14"/>
      <c r="H622" s="14"/>
      <c r="I622" s="15"/>
      <c r="J622" s="77">
        <v>6</v>
      </c>
      <c r="K622" s="92"/>
    </row>
    <row r="623" spans="1:11" ht="30.6" x14ac:dyDescent="0.25">
      <c r="A623" s="14" t="s">
        <v>4111</v>
      </c>
      <c r="B623" s="14" t="s">
        <v>4171</v>
      </c>
      <c r="C623" s="14" t="s">
        <v>4172</v>
      </c>
      <c r="D623" s="16" t="s">
        <v>4152</v>
      </c>
      <c r="E623" s="16"/>
      <c r="F623" s="14" t="s">
        <v>4173</v>
      </c>
      <c r="G623" s="14">
        <v>36284696</v>
      </c>
      <c r="H623" s="14" t="s">
        <v>3036</v>
      </c>
      <c r="I623" s="15">
        <v>582</v>
      </c>
      <c r="J623" s="77">
        <v>6</v>
      </c>
      <c r="K623" s="92"/>
    </row>
    <row r="624" spans="1:11" ht="30.6" x14ac:dyDescent="0.25">
      <c r="A624" s="14" t="s">
        <v>4111</v>
      </c>
      <c r="B624" s="14" t="s">
        <v>4171</v>
      </c>
      <c r="C624" s="14" t="s">
        <v>4174</v>
      </c>
      <c r="D624" s="16" t="s">
        <v>4175</v>
      </c>
      <c r="E624" s="16" t="s">
        <v>4162</v>
      </c>
      <c r="F624" s="14" t="s">
        <v>4176</v>
      </c>
      <c r="G624" s="14">
        <v>53648919</v>
      </c>
      <c r="H624" s="14" t="s">
        <v>4177</v>
      </c>
      <c r="I624" s="15">
        <v>60</v>
      </c>
      <c r="J624" s="77">
        <v>6</v>
      </c>
      <c r="K624" s="92"/>
    </row>
    <row r="625" spans="1:11" ht="30.6" x14ac:dyDescent="0.25">
      <c r="A625" s="14" t="s">
        <v>4111</v>
      </c>
      <c r="B625" s="14" t="s">
        <v>4171</v>
      </c>
      <c r="C625" s="14" t="s">
        <v>4178</v>
      </c>
      <c r="D625" s="16" t="s">
        <v>4175</v>
      </c>
      <c r="E625" s="16" t="s">
        <v>4162</v>
      </c>
      <c r="F625" s="14" t="s">
        <v>4179</v>
      </c>
      <c r="G625" s="14">
        <v>53648919</v>
      </c>
      <c r="H625" s="14" t="s">
        <v>4177</v>
      </c>
      <c r="I625" s="15">
        <v>35.99</v>
      </c>
      <c r="J625" s="77">
        <v>6</v>
      </c>
      <c r="K625" s="92"/>
    </row>
    <row r="626" spans="1:11" ht="30.6" x14ac:dyDescent="0.25">
      <c r="A626" s="14" t="s">
        <v>4111</v>
      </c>
      <c r="B626" s="14" t="s">
        <v>4171</v>
      </c>
      <c r="C626" s="14" t="s">
        <v>4180</v>
      </c>
      <c r="D626" s="16" t="s">
        <v>4181</v>
      </c>
      <c r="E626" s="16"/>
      <c r="F626" s="14" t="s">
        <v>4182</v>
      </c>
      <c r="G626" s="14" t="s">
        <v>3040</v>
      </c>
      <c r="H626" s="14" t="s">
        <v>3041</v>
      </c>
      <c r="I626" s="15">
        <v>2840</v>
      </c>
      <c r="J626" s="77">
        <v>6</v>
      </c>
      <c r="K626" s="92"/>
    </row>
    <row r="627" spans="1:11" ht="30.6" x14ac:dyDescent="0.25">
      <c r="A627" s="14" t="s">
        <v>4111</v>
      </c>
      <c r="B627" s="14" t="s">
        <v>4171</v>
      </c>
      <c r="C627" s="14" t="s">
        <v>4183</v>
      </c>
      <c r="D627" s="16" t="s">
        <v>4099</v>
      </c>
      <c r="E627" s="16"/>
      <c r="F627" s="14" t="s">
        <v>4184</v>
      </c>
      <c r="G627" s="14">
        <v>36284696</v>
      </c>
      <c r="H627" s="14" t="s">
        <v>3036</v>
      </c>
      <c r="I627" s="15">
        <v>256</v>
      </c>
      <c r="J627" s="77">
        <v>6</v>
      </c>
      <c r="K627" s="92"/>
    </row>
    <row r="628" spans="1:11" ht="30.6" x14ac:dyDescent="0.25">
      <c r="A628" s="14" t="s">
        <v>4111</v>
      </c>
      <c r="B628" s="14" t="s">
        <v>4171</v>
      </c>
      <c r="C628" s="14" t="s">
        <v>4183</v>
      </c>
      <c r="D628" s="16" t="s">
        <v>4099</v>
      </c>
      <c r="E628" s="16"/>
      <c r="F628" s="14" t="s">
        <v>4185</v>
      </c>
      <c r="G628" s="14">
        <v>36284696</v>
      </c>
      <c r="H628" s="14" t="s">
        <v>3036</v>
      </c>
      <c r="I628" s="15">
        <v>236</v>
      </c>
      <c r="J628" s="77">
        <v>6</v>
      </c>
      <c r="K628" s="92"/>
    </row>
    <row r="629" spans="1:11" ht="81.599999999999994" x14ac:dyDescent="0.25">
      <c r="A629" s="14" t="s">
        <v>4111</v>
      </c>
      <c r="B629" s="14"/>
      <c r="C629" s="14"/>
      <c r="D629" s="16"/>
      <c r="E629" s="16"/>
      <c r="F629" s="14" t="s">
        <v>4186</v>
      </c>
      <c r="G629" s="14"/>
      <c r="H629" s="14"/>
      <c r="I629" s="15"/>
      <c r="J629" s="77">
        <v>6</v>
      </c>
      <c r="K629" s="92"/>
    </row>
    <row r="630" spans="1:11" ht="30.6" x14ac:dyDescent="0.25">
      <c r="A630" s="14" t="s">
        <v>4111</v>
      </c>
      <c r="B630" s="14" t="s">
        <v>4187</v>
      </c>
      <c r="C630" s="14" t="s">
        <v>4188</v>
      </c>
      <c r="D630" s="16" t="s">
        <v>4022</v>
      </c>
      <c r="E630" s="16"/>
      <c r="F630" s="14" t="s">
        <v>4189</v>
      </c>
      <c r="G630" s="14" t="s">
        <v>4190</v>
      </c>
      <c r="H630" s="14" t="s">
        <v>4191</v>
      </c>
      <c r="I630" s="15">
        <v>712</v>
      </c>
      <c r="J630" s="77">
        <v>6</v>
      </c>
      <c r="K630" s="92"/>
    </row>
    <row r="631" spans="1:11" ht="81.599999999999994" x14ac:dyDescent="0.25">
      <c r="A631" s="14" t="s">
        <v>4111</v>
      </c>
      <c r="B631" s="14"/>
      <c r="C631" s="14"/>
      <c r="D631" s="16"/>
      <c r="E631" s="16"/>
      <c r="F631" s="14" t="s">
        <v>4192</v>
      </c>
      <c r="G631" s="14"/>
      <c r="H631" s="14"/>
      <c r="I631" s="15"/>
      <c r="J631" s="77">
        <v>6</v>
      </c>
      <c r="K631" s="92"/>
    </row>
    <row r="632" spans="1:11" ht="40.799999999999997" x14ac:dyDescent="0.25">
      <c r="A632" s="14" t="s">
        <v>4111</v>
      </c>
      <c r="B632" s="14" t="s">
        <v>4193</v>
      </c>
      <c r="C632" s="14">
        <v>202509</v>
      </c>
      <c r="D632" s="16" t="s">
        <v>4194</v>
      </c>
      <c r="E632" s="16"/>
      <c r="F632" s="14" t="s">
        <v>4195</v>
      </c>
      <c r="G632" s="14">
        <v>37956035</v>
      </c>
      <c r="H632" s="14" t="s">
        <v>3355</v>
      </c>
      <c r="I632" s="15">
        <v>120</v>
      </c>
      <c r="J632" s="77">
        <v>6</v>
      </c>
      <c r="K632" s="92"/>
    </row>
    <row r="633" spans="1:11" ht="30.6" x14ac:dyDescent="0.25">
      <c r="A633" s="14" t="s">
        <v>4111</v>
      </c>
      <c r="B633" s="14" t="s">
        <v>4193</v>
      </c>
      <c r="C633" s="14"/>
      <c r="D633" s="16" t="s">
        <v>4194</v>
      </c>
      <c r="E633" s="16"/>
      <c r="F633" s="14" t="s">
        <v>4196</v>
      </c>
      <c r="G633" s="14"/>
      <c r="H633" s="14" t="s">
        <v>3054</v>
      </c>
      <c r="I633" s="15">
        <v>63.9</v>
      </c>
      <c r="J633" s="77">
        <v>6</v>
      </c>
      <c r="K633" s="92"/>
    </row>
    <row r="634" spans="1:11" ht="71.400000000000006" x14ac:dyDescent="0.25">
      <c r="A634" s="14" t="s">
        <v>4111</v>
      </c>
      <c r="B634" s="14" t="s">
        <v>4193</v>
      </c>
      <c r="C634" s="14"/>
      <c r="D634" s="16" t="s">
        <v>4194</v>
      </c>
      <c r="E634" s="16"/>
      <c r="F634" s="14" t="s">
        <v>4197</v>
      </c>
      <c r="G634" s="14"/>
      <c r="H634" s="14" t="s">
        <v>3054</v>
      </c>
      <c r="I634" s="15">
        <v>73.5</v>
      </c>
      <c r="J634" s="77">
        <v>6</v>
      </c>
      <c r="K634" s="92"/>
    </row>
    <row r="635" spans="1:11" ht="81.599999999999994" x14ac:dyDescent="0.25">
      <c r="A635" s="14" t="s">
        <v>4111</v>
      </c>
      <c r="B635" s="14"/>
      <c r="C635" s="14"/>
      <c r="D635" s="16"/>
      <c r="E635" s="16"/>
      <c r="F635" s="14" t="s">
        <v>4035</v>
      </c>
      <c r="G635" s="14"/>
      <c r="H635" s="14"/>
      <c r="I635" s="15"/>
      <c r="J635" s="77">
        <v>6</v>
      </c>
      <c r="K635" s="92"/>
    </row>
    <row r="636" spans="1:11" ht="51" x14ac:dyDescent="0.25">
      <c r="A636" s="14" t="s">
        <v>4111</v>
      </c>
      <c r="B636" s="14" t="s">
        <v>4036</v>
      </c>
      <c r="C636" s="14" t="s">
        <v>4198</v>
      </c>
      <c r="D636" s="16" t="s">
        <v>3633</v>
      </c>
      <c r="E636" s="16" t="s">
        <v>4037</v>
      </c>
      <c r="F636" s="14" t="s">
        <v>4199</v>
      </c>
      <c r="G636" s="14">
        <v>54264511</v>
      </c>
      <c r="H636" s="14" t="s">
        <v>4200</v>
      </c>
      <c r="I636" s="15">
        <v>39</v>
      </c>
      <c r="J636" s="77">
        <v>6</v>
      </c>
      <c r="K636" s="92"/>
    </row>
    <row r="637" spans="1:11" ht="51" x14ac:dyDescent="0.25">
      <c r="A637" s="14" t="s">
        <v>4111</v>
      </c>
      <c r="B637" s="14" t="s">
        <v>4036</v>
      </c>
      <c r="C637" s="14" t="s">
        <v>4201</v>
      </c>
      <c r="D637" s="16" t="s">
        <v>3633</v>
      </c>
      <c r="E637" s="16" t="s">
        <v>4037</v>
      </c>
      <c r="F637" s="14" t="s">
        <v>4202</v>
      </c>
      <c r="G637" s="14">
        <v>54264511</v>
      </c>
      <c r="H637" s="14" t="s">
        <v>4200</v>
      </c>
      <c r="I637" s="15">
        <v>39</v>
      </c>
      <c r="J637" s="77">
        <v>6</v>
      </c>
      <c r="K637" s="92"/>
    </row>
    <row r="638" spans="1:11" ht="71.400000000000006" x14ac:dyDescent="0.25">
      <c r="A638" s="14" t="s">
        <v>4111</v>
      </c>
      <c r="B638" s="14" t="s">
        <v>4036</v>
      </c>
      <c r="C638" s="14"/>
      <c r="D638" s="16" t="s">
        <v>4037</v>
      </c>
      <c r="E638" s="16"/>
      <c r="F638" s="14" t="s">
        <v>4203</v>
      </c>
      <c r="G638" s="14">
        <v>53648919</v>
      </c>
      <c r="H638" s="14" t="s">
        <v>4177</v>
      </c>
      <c r="I638" s="15">
        <v>33.9</v>
      </c>
      <c r="J638" s="77">
        <v>6</v>
      </c>
      <c r="K638" s="92"/>
    </row>
    <row r="639" spans="1:11" ht="51" x14ac:dyDescent="0.25">
      <c r="A639" s="14" t="s">
        <v>4111</v>
      </c>
      <c r="B639" s="14" t="s">
        <v>4036</v>
      </c>
      <c r="C639" s="14">
        <v>654106135</v>
      </c>
      <c r="D639" s="16" t="s">
        <v>4037</v>
      </c>
      <c r="E639" s="16"/>
      <c r="F639" s="14" t="s">
        <v>4204</v>
      </c>
      <c r="G639" s="14">
        <v>55737854</v>
      </c>
      <c r="H639" s="14" t="s">
        <v>4039</v>
      </c>
      <c r="I639" s="15">
        <v>2151</v>
      </c>
      <c r="J639" s="77">
        <v>6</v>
      </c>
      <c r="K639" s="92"/>
    </row>
    <row r="640" spans="1:11" ht="81.599999999999994" x14ac:dyDescent="0.25">
      <c r="A640" s="14" t="s">
        <v>4111</v>
      </c>
      <c r="B640" s="14"/>
      <c r="C640" s="14"/>
      <c r="D640" s="16"/>
      <c r="E640" s="16"/>
      <c r="F640" s="14" t="s">
        <v>4205</v>
      </c>
      <c r="G640" s="14"/>
      <c r="H640" s="14"/>
      <c r="I640" s="15"/>
      <c r="J640" s="77">
        <v>6</v>
      </c>
      <c r="K640" s="92"/>
    </row>
    <row r="641" spans="1:11" ht="40.799999999999997" x14ac:dyDescent="0.25">
      <c r="A641" s="14" t="s">
        <v>4111</v>
      </c>
      <c r="B641" s="14" t="s">
        <v>4206</v>
      </c>
      <c r="C641" s="14">
        <v>182025</v>
      </c>
      <c r="D641" s="16" t="s">
        <v>2998</v>
      </c>
      <c r="E641" s="16"/>
      <c r="F641" s="14" t="s">
        <v>4207</v>
      </c>
      <c r="G641" s="14">
        <v>37956035</v>
      </c>
      <c r="H641" s="14" t="s">
        <v>3355</v>
      </c>
      <c r="I641" s="15">
        <v>350</v>
      </c>
      <c r="J641" s="77">
        <v>6</v>
      </c>
      <c r="K641" s="92"/>
    </row>
    <row r="642" spans="1:11" ht="81.599999999999994" x14ac:dyDescent="0.25">
      <c r="A642" s="14" t="s">
        <v>4111</v>
      </c>
      <c r="B642" s="14"/>
      <c r="C642" s="14"/>
      <c r="D642" s="16"/>
      <c r="E642" s="16"/>
      <c r="F642" s="14" t="s">
        <v>4208</v>
      </c>
      <c r="G642" s="14"/>
      <c r="H642" s="14"/>
      <c r="I642" s="15"/>
      <c r="J642" s="77">
        <v>6</v>
      </c>
      <c r="K642" s="92"/>
    </row>
    <row r="643" spans="1:11" ht="30.6" x14ac:dyDescent="0.25">
      <c r="A643" s="14" t="s">
        <v>4111</v>
      </c>
      <c r="B643" s="14" t="s">
        <v>4209</v>
      </c>
      <c r="C643" s="14">
        <v>5627380985</v>
      </c>
      <c r="D643" s="16" t="s">
        <v>4210</v>
      </c>
      <c r="E643" s="16"/>
      <c r="F643" s="14" t="s">
        <v>4211</v>
      </c>
      <c r="G643" s="14" t="s">
        <v>4590</v>
      </c>
      <c r="H643" s="14" t="s">
        <v>4212</v>
      </c>
      <c r="I643" s="15">
        <v>1612.11</v>
      </c>
      <c r="J643" s="77">
        <v>6</v>
      </c>
      <c r="K643" s="92"/>
    </row>
    <row r="644" spans="1:11" ht="30.6" x14ac:dyDescent="0.25">
      <c r="A644" s="14" t="s">
        <v>4111</v>
      </c>
      <c r="B644" s="14" t="s">
        <v>4209</v>
      </c>
      <c r="C644" s="14">
        <v>5574599464</v>
      </c>
      <c r="D644" s="16" t="s">
        <v>4210</v>
      </c>
      <c r="E644" s="16"/>
      <c r="F644" s="14" t="s">
        <v>4213</v>
      </c>
      <c r="G644" s="14" t="s">
        <v>4590</v>
      </c>
      <c r="H644" s="14" t="s">
        <v>4212</v>
      </c>
      <c r="I644" s="15">
        <v>462.07</v>
      </c>
      <c r="J644" s="77">
        <v>6</v>
      </c>
      <c r="K644" s="92"/>
    </row>
    <row r="645" spans="1:11" ht="30.6" x14ac:dyDescent="0.25">
      <c r="A645" s="14" t="s">
        <v>4111</v>
      </c>
      <c r="B645" s="14" t="s">
        <v>4209</v>
      </c>
      <c r="C645" s="14" t="s">
        <v>4214</v>
      </c>
      <c r="D645" s="16" t="s">
        <v>4215</v>
      </c>
      <c r="E645" s="16"/>
      <c r="F645" s="14" t="s">
        <v>4216</v>
      </c>
      <c r="G645" s="14">
        <v>36284696</v>
      </c>
      <c r="H645" s="14" t="s">
        <v>3036</v>
      </c>
      <c r="I645" s="15">
        <v>2786</v>
      </c>
      <c r="J645" s="77">
        <v>6</v>
      </c>
      <c r="K645" s="92"/>
    </row>
    <row r="646" spans="1:11" ht="81.599999999999994" x14ac:dyDescent="0.25">
      <c r="A646" s="14" t="s">
        <v>4111</v>
      </c>
      <c r="B646" s="14" t="s">
        <v>4209</v>
      </c>
      <c r="C646" s="14" t="s">
        <v>4217</v>
      </c>
      <c r="D646" s="16" t="s">
        <v>3385</v>
      </c>
      <c r="E646" s="16"/>
      <c r="F646" s="14" t="s">
        <v>4218</v>
      </c>
      <c r="G646" s="14" t="s">
        <v>4219</v>
      </c>
      <c r="H646" s="14" t="s">
        <v>4220</v>
      </c>
      <c r="I646" s="15">
        <v>444.97</v>
      </c>
      <c r="J646" s="77">
        <v>6</v>
      </c>
      <c r="K646" s="92"/>
    </row>
    <row r="647" spans="1:11" ht="71.400000000000006" x14ac:dyDescent="0.25">
      <c r="A647" s="14" t="s">
        <v>4111</v>
      </c>
      <c r="B647" s="14" t="s">
        <v>4209</v>
      </c>
      <c r="C647" s="14"/>
      <c r="D647" s="16" t="s">
        <v>3385</v>
      </c>
      <c r="E647" s="16"/>
      <c r="F647" s="14" t="s">
        <v>4221</v>
      </c>
      <c r="G647" s="14">
        <v>53648919</v>
      </c>
      <c r="H647" s="14" t="s">
        <v>4177</v>
      </c>
      <c r="I647" s="15">
        <v>60</v>
      </c>
      <c r="J647" s="77">
        <v>6</v>
      </c>
      <c r="K647" s="92"/>
    </row>
    <row r="648" spans="1:11" ht="20.399999999999999" x14ac:dyDescent="0.25">
      <c r="A648" s="14" t="s">
        <v>4111</v>
      </c>
      <c r="B648" s="14" t="s">
        <v>4209</v>
      </c>
      <c r="C648" s="14" t="s">
        <v>4222</v>
      </c>
      <c r="D648" s="16" t="s">
        <v>3385</v>
      </c>
      <c r="E648" s="16"/>
      <c r="F648" s="14" t="s">
        <v>4223</v>
      </c>
      <c r="G648" s="14"/>
      <c r="H648" s="14" t="s">
        <v>3054</v>
      </c>
      <c r="I648" s="15">
        <v>128.56</v>
      </c>
      <c r="J648" s="77">
        <v>6</v>
      </c>
      <c r="K648" s="92"/>
    </row>
    <row r="649" spans="1:11" ht="30.6" x14ac:dyDescent="0.25">
      <c r="A649" s="14" t="s">
        <v>4111</v>
      </c>
      <c r="B649" s="14" t="s">
        <v>4209</v>
      </c>
      <c r="C649" s="14">
        <v>336779</v>
      </c>
      <c r="D649" s="16" t="s">
        <v>3385</v>
      </c>
      <c r="E649" s="16"/>
      <c r="F649" s="14" t="s">
        <v>4224</v>
      </c>
      <c r="G649" s="14" t="s">
        <v>4591</v>
      </c>
      <c r="H649" s="14" t="s">
        <v>4225</v>
      </c>
      <c r="I649" s="15">
        <v>42.5</v>
      </c>
      <c r="J649" s="77">
        <v>6</v>
      </c>
      <c r="K649" s="92"/>
    </row>
    <row r="650" spans="1:11" ht="40.799999999999997" x14ac:dyDescent="0.25">
      <c r="A650" s="14" t="s">
        <v>4111</v>
      </c>
      <c r="B650" s="14" t="s">
        <v>4209</v>
      </c>
      <c r="C650" s="14"/>
      <c r="D650" s="16" t="s">
        <v>3385</v>
      </c>
      <c r="E650" s="16"/>
      <c r="F650" s="14" t="s">
        <v>4226</v>
      </c>
      <c r="G650" s="14"/>
      <c r="H650" s="14" t="s">
        <v>3054</v>
      </c>
      <c r="I650" s="15">
        <v>2369.44</v>
      </c>
      <c r="J650" s="77">
        <v>6</v>
      </c>
      <c r="K650" s="92"/>
    </row>
    <row r="651" spans="1:11" ht="81.599999999999994" x14ac:dyDescent="0.25">
      <c r="A651" s="14" t="s">
        <v>4111</v>
      </c>
      <c r="B651" s="14"/>
      <c r="C651" s="14"/>
      <c r="D651" s="16"/>
      <c r="E651" s="16"/>
      <c r="F651" s="14" t="s">
        <v>4227</v>
      </c>
      <c r="G651" s="14"/>
      <c r="H651" s="14"/>
      <c r="I651" s="15"/>
      <c r="J651" s="77">
        <v>6</v>
      </c>
      <c r="K651" s="92"/>
    </row>
    <row r="652" spans="1:11" ht="30.6" x14ac:dyDescent="0.25">
      <c r="A652" s="14" t="s">
        <v>4111</v>
      </c>
      <c r="B652" s="14" t="s">
        <v>4228</v>
      </c>
      <c r="C652" s="14" t="s">
        <v>4214</v>
      </c>
      <c r="D652" s="16" t="s">
        <v>4215</v>
      </c>
      <c r="E652" s="16"/>
      <c r="F652" s="14" t="s">
        <v>4229</v>
      </c>
      <c r="G652" s="14">
        <v>36284696</v>
      </c>
      <c r="H652" s="14" t="s">
        <v>3036</v>
      </c>
      <c r="I652" s="15">
        <v>915</v>
      </c>
      <c r="J652" s="77">
        <v>6</v>
      </c>
      <c r="K652" s="92"/>
    </row>
    <row r="653" spans="1:11" ht="40.799999999999997" x14ac:dyDescent="0.25">
      <c r="A653" s="14" t="s">
        <v>4111</v>
      </c>
      <c r="B653" s="14" t="s">
        <v>4228</v>
      </c>
      <c r="C653" s="14" t="s">
        <v>4230</v>
      </c>
      <c r="D653" s="16" t="s">
        <v>3985</v>
      </c>
      <c r="E653" s="16"/>
      <c r="F653" s="14" t="s">
        <v>4231</v>
      </c>
      <c r="G653" s="14"/>
      <c r="H653" s="14" t="s">
        <v>4232</v>
      </c>
      <c r="I653" s="15">
        <v>1451.03</v>
      </c>
      <c r="J653" s="77">
        <v>6</v>
      </c>
      <c r="K653" s="92"/>
    </row>
    <row r="654" spans="1:11" ht="30.6" x14ac:dyDescent="0.25">
      <c r="A654" s="14" t="s">
        <v>4111</v>
      </c>
      <c r="B654" s="14" t="s">
        <v>4228</v>
      </c>
      <c r="C654" s="14"/>
      <c r="D654" s="16" t="s">
        <v>3985</v>
      </c>
      <c r="E654" s="16"/>
      <c r="F654" s="14" t="s">
        <v>4233</v>
      </c>
      <c r="G654" s="14" t="s">
        <v>3164</v>
      </c>
      <c r="H654" s="14" t="s">
        <v>3165</v>
      </c>
      <c r="I654" s="15">
        <v>21.23</v>
      </c>
      <c r="J654" s="77">
        <v>6</v>
      </c>
      <c r="K654" s="92"/>
    </row>
    <row r="655" spans="1:11" ht="81.599999999999994" x14ac:dyDescent="0.25">
      <c r="A655" s="14" t="s">
        <v>4111</v>
      </c>
      <c r="B655" s="14"/>
      <c r="C655" s="14"/>
      <c r="D655" s="16"/>
      <c r="E655" s="16"/>
      <c r="F655" s="14" t="s">
        <v>4234</v>
      </c>
      <c r="G655" s="14"/>
      <c r="H655" s="14"/>
      <c r="I655" s="15"/>
      <c r="J655" s="77">
        <v>6</v>
      </c>
      <c r="K655" s="92"/>
    </row>
    <row r="656" spans="1:11" ht="40.799999999999997" x14ac:dyDescent="0.25">
      <c r="A656" s="14" t="s">
        <v>4111</v>
      </c>
      <c r="B656" s="14" t="s">
        <v>4050</v>
      </c>
      <c r="C656" s="14">
        <v>35419</v>
      </c>
      <c r="D656" s="16" t="s">
        <v>3679</v>
      </c>
      <c r="E656" s="16"/>
      <c r="F656" s="14" t="s">
        <v>4235</v>
      </c>
      <c r="G656" s="14" t="s">
        <v>4052</v>
      </c>
      <c r="H656" s="14" t="s">
        <v>4053</v>
      </c>
      <c r="I656" s="15">
        <v>150</v>
      </c>
      <c r="J656" s="77">
        <v>6</v>
      </c>
      <c r="K656" s="92"/>
    </row>
    <row r="657" spans="1:11" ht="40.799999999999997" x14ac:dyDescent="0.25">
      <c r="A657" s="14" t="s">
        <v>4111</v>
      </c>
      <c r="B657" s="14" t="s">
        <v>4050</v>
      </c>
      <c r="C657" s="14">
        <v>35419</v>
      </c>
      <c r="D657" s="16" t="s">
        <v>3679</v>
      </c>
      <c r="E657" s="16"/>
      <c r="F657" s="14" t="s">
        <v>4236</v>
      </c>
      <c r="G657" s="14" t="s">
        <v>4052</v>
      </c>
      <c r="H657" s="14" t="s">
        <v>4053</v>
      </c>
      <c r="I657" s="15">
        <v>1890</v>
      </c>
      <c r="J657" s="77">
        <v>6</v>
      </c>
      <c r="K657" s="92"/>
    </row>
    <row r="658" spans="1:11" ht="30.6" x14ac:dyDescent="0.25">
      <c r="A658" s="14" t="s">
        <v>4111</v>
      </c>
      <c r="B658" s="14" t="s">
        <v>4050</v>
      </c>
      <c r="C658" s="14" t="s">
        <v>4054</v>
      </c>
      <c r="D658" s="16" t="s">
        <v>3107</v>
      </c>
      <c r="E658" s="16" t="s">
        <v>3103</v>
      </c>
      <c r="F658" s="14" t="s">
        <v>4237</v>
      </c>
      <c r="G658" s="14" t="s">
        <v>4056</v>
      </c>
      <c r="H658" s="14" t="s">
        <v>4057</v>
      </c>
      <c r="I658" s="15">
        <v>352.92</v>
      </c>
      <c r="J658" s="77">
        <v>6</v>
      </c>
      <c r="K658" s="92"/>
    </row>
    <row r="659" spans="1:11" ht="51" x14ac:dyDescent="0.25">
      <c r="A659" s="14" t="s">
        <v>4111</v>
      </c>
      <c r="B659" s="14" t="s">
        <v>4050</v>
      </c>
      <c r="C659" s="14" t="s">
        <v>4592</v>
      </c>
      <c r="D659" s="16" t="s">
        <v>4060</v>
      </c>
      <c r="E659" s="16" t="s">
        <v>3103</v>
      </c>
      <c r="F659" s="14" t="s">
        <v>4238</v>
      </c>
      <c r="G659" s="14" t="s">
        <v>4062</v>
      </c>
      <c r="H659" s="14" t="s">
        <v>4063</v>
      </c>
      <c r="I659" s="15">
        <v>35</v>
      </c>
      <c r="J659" s="77">
        <v>6</v>
      </c>
      <c r="K659" s="92"/>
    </row>
    <row r="660" spans="1:11" ht="51" x14ac:dyDescent="0.25">
      <c r="A660" s="14" t="s">
        <v>4111</v>
      </c>
      <c r="B660" s="14" t="s">
        <v>4050</v>
      </c>
      <c r="C660" s="14">
        <v>1120715766</v>
      </c>
      <c r="D660" s="16" t="s">
        <v>4060</v>
      </c>
      <c r="E660" s="16" t="s">
        <v>3103</v>
      </c>
      <c r="F660" s="14" t="s">
        <v>4239</v>
      </c>
      <c r="G660" s="14" t="s">
        <v>4065</v>
      </c>
      <c r="H660" s="14" t="s">
        <v>4066</v>
      </c>
      <c r="I660" s="15">
        <v>31.6</v>
      </c>
      <c r="J660" s="77">
        <v>6</v>
      </c>
      <c r="K660" s="92"/>
    </row>
    <row r="661" spans="1:11" ht="51" x14ac:dyDescent="0.25">
      <c r="A661" s="14" t="s">
        <v>4111</v>
      </c>
      <c r="B661" s="14" t="s">
        <v>4050</v>
      </c>
      <c r="C661" s="14" t="s">
        <v>4593</v>
      </c>
      <c r="D661" s="16" t="s">
        <v>4060</v>
      </c>
      <c r="E661" s="16" t="s">
        <v>3103</v>
      </c>
      <c r="F661" s="14" t="s">
        <v>4240</v>
      </c>
      <c r="G661" s="14" t="s">
        <v>4062</v>
      </c>
      <c r="H661" s="14" t="s">
        <v>4063</v>
      </c>
      <c r="I661" s="15">
        <v>18</v>
      </c>
      <c r="J661" s="77">
        <v>6</v>
      </c>
      <c r="K661" s="92"/>
    </row>
    <row r="662" spans="1:11" ht="51" x14ac:dyDescent="0.25">
      <c r="A662" s="14" t="s">
        <v>4111</v>
      </c>
      <c r="B662" s="14" t="s">
        <v>4050</v>
      </c>
      <c r="C662" s="14">
        <v>1120715216</v>
      </c>
      <c r="D662" s="16" t="s">
        <v>4060</v>
      </c>
      <c r="E662" s="16" t="s">
        <v>3103</v>
      </c>
      <c r="F662" s="14" t="s">
        <v>4241</v>
      </c>
      <c r="G662" s="14" t="s">
        <v>4065</v>
      </c>
      <c r="H662" s="14" t="s">
        <v>4066</v>
      </c>
      <c r="I662" s="15">
        <v>31.6</v>
      </c>
      <c r="J662" s="77">
        <v>6</v>
      </c>
      <c r="K662" s="92"/>
    </row>
    <row r="663" spans="1:11" ht="51" x14ac:dyDescent="0.25">
      <c r="A663" s="14" t="s">
        <v>4111</v>
      </c>
      <c r="B663" s="14" t="s">
        <v>4050</v>
      </c>
      <c r="C663" s="14" t="s">
        <v>4242</v>
      </c>
      <c r="D663" s="16" t="s">
        <v>4060</v>
      </c>
      <c r="E663" s="16" t="s">
        <v>3103</v>
      </c>
      <c r="F663" s="14" t="s">
        <v>4243</v>
      </c>
      <c r="G663" s="14" t="s">
        <v>4062</v>
      </c>
      <c r="H663" s="14" t="s">
        <v>4063</v>
      </c>
      <c r="I663" s="15">
        <v>35</v>
      </c>
      <c r="J663" s="77">
        <v>6</v>
      </c>
      <c r="K663" s="92"/>
    </row>
    <row r="664" spans="1:11" ht="51" x14ac:dyDescent="0.25">
      <c r="A664" s="14" t="s">
        <v>4111</v>
      </c>
      <c r="B664" s="14" t="s">
        <v>4050</v>
      </c>
      <c r="C664" s="14">
        <v>1120715746</v>
      </c>
      <c r="D664" s="16" t="s">
        <v>4060</v>
      </c>
      <c r="E664" s="16" t="s">
        <v>3103</v>
      </c>
      <c r="F664" s="14" t="s">
        <v>4244</v>
      </c>
      <c r="G664" s="14" t="s">
        <v>4065</v>
      </c>
      <c r="H664" s="14" t="s">
        <v>4066</v>
      </c>
      <c r="I664" s="15">
        <v>31.6</v>
      </c>
      <c r="J664" s="77">
        <v>6</v>
      </c>
      <c r="K664" s="92"/>
    </row>
    <row r="665" spans="1:11" ht="51" x14ac:dyDescent="0.25">
      <c r="A665" s="14" t="s">
        <v>4111</v>
      </c>
      <c r="B665" s="14" t="s">
        <v>4050</v>
      </c>
      <c r="C665" s="14" t="s">
        <v>4067</v>
      </c>
      <c r="D665" s="16" t="s">
        <v>4067</v>
      </c>
      <c r="E665" s="16" t="s">
        <v>3103</v>
      </c>
      <c r="F665" s="14" t="s">
        <v>4245</v>
      </c>
      <c r="G665" s="14" t="s">
        <v>4069</v>
      </c>
      <c r="H665" s="14" t="s">
        <v>4070</v>
      </c>
      <c r="I665" s="15">
        <v>29.99</v>
      </c>
      <c r="J665" s="77">
        <v>6</v>
      </c>
      <c r="K665" s="92"/>
    </row>
    <row r="666" spans="1:11" ht="51" x14ac:dyDescent="0.25">
      <c r="A666" s="14" t="s">
        <v>4111</v>
      </c>
      <c r="B666" s="14" t="s">
        <v>4050</v>
      </c>
      <c r="C666" s="14" t="s">
        <v>4067</v>
      </c>
      <c r="D666" s="16" t="s">
        <v>4067</v>
      </c>
      <c r="E666" s="16" t="s">
        <v>3103</v>
      </c>
      <c r="F666" s="14" t="s">
        <v>4246</v>
      </c>
      <c r="G666" s="14" t="s">
        <v>4069</v>
      </c>
      <c r="H666" s="14" t="s">
        <v>4070</v>
      </c>
      <c r="I666" s="15">
        <v>59.99</v>
      </c>
      <c r="J666" s="77">
        <v>6</v>
      </c>
      <c r="K666" s="92"/>
    </row>
    <row r="667" spans="1:11" ht="51" x14ac:dyDescent="0.25">
      <c r="A667" s="14" t="s">
        <v>4111</v>
      </c>
      <c r="B667" s="14" t="s">
        <v>4050</v>
      </c>
      <c r="C667" s="14">
        <v>11222854459</v>
      </c>
      <c r="D667" s="16" t="s">
        <v>3328</v>
      </c>
      <c r="E667" s="16" t="s">
        <v>3103</v>
      </c>
      <c r="F667" s="14" t="s">
        <v>4247</v>
      </c>
      <c r="G667" s="14" t="s">
        <v>4065</v>
      </c>
      <c r="H667" s="14" t="s">
        <v>4066</v>
      </c>
      <c r="I667" s="15">
        <v>31.6</v>
      </c>
      <c r="J667" s="77">
        <v>6</v>
      </c>
      <c r="K667" s="92"/>
    </row>
    <row r="668" spans="1:11" ht="51" x14ac:dyDescent="0.25">
      <c r="A668" s="14" t="s">
        <v>4111</v>
      </c>
      <c r="B668" s="14" t="s">
        <v>4050</v>
      </c>
      <c r="C668" s="14">
        <v>1122558687</v>
      </c>
      <c r="D668" s="16" t="s">
        <v>3071</v>
      </c>
      <c r="E668" s="16" t="s">
        <v>3103</v>
      </c>
      <c r="F668" s="14" t="s">
        <v>4248</v>
      </c>
      <c r="G668" s="14" t="s">
        <v>4065</v>
      </c>
      <c r="H668" s="14" t="s">
        <v>4066</v>
      </c>
      <c r="I668" s="15">
        <v>31.6</v>
      </c>
      <c r="J668" s="77">
        <v>6</v>
      </c>
      <c r="K668" s="92"/>
    </row>
    <row r="669" spans="1:11" ht="51" x14ac:dyDescent="0.25">
      <c r="A669" s="14" t="s">
        <v>4111</v>
      </c>
      <c r="B669" s="14" t="s">
        <v>4050</v>
      </c>
      <c r="C669" s="14">
        <v>1122653217</v>
      </c>
      <c r="D669" s="16" t="s">
        <v>3071</v>
      </c>
      <c r="E669" s="16" t="s">
        <v>3103</v>
      </c>
      <c r="F669" s="14" t="s">
        <v>4249</v>
      </c>
      <c r="G669" s="14" t="s">
        <v>4065</v>
      </c>
      <c r="H669" s="14" t="s">
        <v>4066</v>
      </c>
      <c r="I669" s="15">
        <v>31.6</v>
      </c>
      <c r="J669" s="77">
        <v>6</v>
      </c>
      <c r="K669" s="92"/>
    </row>
    <row r="670" spans="1:11" ht="30.6" x14ac:dyDescent="0.25">
      <c r="A670" s="14" t="s">
        <v>4111</v>
      </c>
      <c r="B670" s="14" t="s">
        <v>4050</v>
      </c>
      <c r="C670" s="14" t="s">
        <v>4072</v>
      </c>
      <c r="D670" s="16" t="s">
        <v>3167</v>
      </c>
      <c r="E670" s="16"/>
      <c r="F670" s="14" t="s">
        <v>4250</v>
      </c>
      <c r="G670" s="14">
        <v>36284696</v>
      </c>
      <c r="H670" s="14" t="s">
        <v>3036</v>
      </c>
      <c r="I670" s="15">
        <v>600</v>
      </c>
      <c r="J670" s="77">
        <v>6</v>
      </c>
      <c r="K670" s="92"/>
    </row>
    <row r="671" spans="1:11" ht="40.799999999999997" x14ac:dyDescent="0.25">
      <c r="A671" s="14" t="s">
        <v>4111</v>
      </c>
      <c r="B671" s="14" t="s">
        <v>4050</v>
      </c>
      <c r="C671" s="14">
        <v>35571</v>
      </c>
      <c r="D671" s="16" t="s">
        <v>3167</v>
      </c>
      <c r="E671" s="16"/>
      <c r="F671" s="14" t="s">
        <v>4251</v>
      </c>
      <c r="G671" s="14" t="s">
        <v>4052</v>
      </c>
      <c r="H671" s="14" t="s">
        <v>4053</v>
      </c>
      <c r="I671" s="15">
        <v>90</v>
      </c>
      <c r="J671" s="77">
        <v>6</v>
      </c>
      <c r="K671" s="92"/>
    </row>
    <row r="672" spans="1:11" ht="51" x14ac:dyDescent="0.25">
      <c r="A672" s="14" t="s">
        <v>4111</v>
      </c>
      <c r="B672" s="14" t="s">
        <v>4050</v>
      </c>
      <c r="C672" s="14">
        <v>1124311653</v>
      </c>
      <c r="D672" s="16" t="s">
        <v>4252</v>
      </c>
      <c r="E672" s="16" t="s">
        <v>3103</v>
      </c>
      <c r="F672" s="14" t="s">
        <v>4253</v>
      </c>
      <c r="G672" s="14" t="s">
        <v>4065</v>
      </c>
      <c r="H672" s="14" t="s">
        <v>4066</v>
      </c>
      <c r="I672" s="15">
        <v>31.6</v>
      </c>
      <c r="J672" s="77">
        <v>6</v>
      </c>
      <c r="K672" s="92"/>
    </row>
    <row r="673" spans="1:11" ht="51" x14ac:dyDescent="0.25">
      <c r="A673" s="14" t="s">
        <v>4111</v>
      </c>
      <c r="B673" s="14" t="s">
        <v>4050</v>
      </c>
      <c r="C673" s="14">
        <v>1124321536</v>
      </c>
      <c r="D673" s="16" t="s">
        <v>4252</v>
      </c>
      <c r="E673" s="16" t="s">
        <v>3103</v>
      </c>
      <c r="F673" s="14" t="s">
        <v>4254</v>
      </c>
      <c r="G673" s="14" t="s">
        <v>4065</v>
      </c>
      <c r="H673" s="14" t="s">
        <v>4066</v>
      </c>
      <c r="I673" s="15">
        <v>31.6</v>
      </c>
      <c r="J673" s="77">
        <v>6</v>
      </c>
      <c r="K673" s="92"/>
    </row>
    <row r="674" spans="1:11" ht="30.6" x14ac:dyDescent="0.25">
      <c r="A674" s="14" t="s">
        <v>4111</v>
      </c>
      <c r="B674" s="14" t="s">
        <v>4050</v>
      </c>
      <c r="C674" s="14" t="s">
        <v>4078</v>
      </c>
      <c r="D674" s="16" t="s">
        <v>3004</v>
      </c>
      <c r="E674" s="16"/>
      <c r="F674" s="14" t="s">
        <v>4255</v>
      </c>
      <c r="G674" s="14">
        <v>36284696</v>
      </c>
      <c r="H674" s="14" t="s">
        <v>3036</v>
      </c>
      <c r="I674" s="15">
        <v>133</v>
      </c>
      <c r="J674" s="77">
        <v>6</v>
      </c>
      <c r="K674" s="92"/>
    </row>
    <row r="675" spans="1:11" ht="20.399999999999999" x14ac:dyDescent="0.25">
      <c r="A675" s="14" t="s">
        <v>4111</v>
      </c>
      <c r="B675" s="14" t="s">
        <v>4050</v>
      </c>
      <c r="C675" s="14"/>
      <c r="D675" s="16" t="s">
        <v>3103</v>
      </c>
      <c r="E675" s="16"/>
      <c r="F675" s="14" t="s">
        <v>4256</v>
      </c>
      <c r="G675" s="14"/>
      <c r="H675" s="14" t="s">
        <v>3054</v>
      </c>
      <c r="I675" s="15">
        <v>1035</v>
      </c>
      <c r="J675" s="77">
        <v>6</v>
      </c>
      <c r="K675" s="92"/>
    </row>
    <row r="676" spans="1:11" ht="20.399999999999999" x14ac:dyDescent="0.25">
      <c r="A676" s="14" t="s">
        <v>4111</v>
      </c>
      <c r="B676" s="14" t="s">
        <v>4050</v>
      </c>
      <c r="C676" s="14"/>
      <c r="D676" s="16" t="s">
        <v>3103</v>
      </c>
      <c r="E676" s="16"/>
      <c r="F676" s="14" t="s">
        <v>4257</v>
      </c>
      <c r="G676" s="14"/>
      <c r="H676" s="14" t="s">
        <v>3054</v>
      </c>
      <c r="I676" s="15">
        <v>360</v>
      </c>
      <c r="J676" s="77">
        <v>6</v>
      </c>
      <c r="K676" s="92"/>
    </row>
    <row r="677" spans="1:11" ht="81.599999999999994" x14ac:dyDescent="0.25">
      <c r="A677" s="14" t="s">
        <v>4111</v>
      </c>
      <c r="B677" s="14"/>
      <c r="C677" s="14"/>
      <c r="D677" s="16"/>
      <c r="E677" s="16"/>
      <c r="F677" s="14" t="s">
        <v>4258</v>
      </c>
      <c r="G677" s="14"/>
      <c r="H677" s="14"/>
      <c r="I677" s="15"/>
      <c r="J677" s="77">
        <v>6</v>
      </c>
      <c r="K677" s="92"/>
    </row>
    <row r="678" spans="1:11" ht="30.6" x14ac:dyDescent="0.25">
      <c r="A678" s="14" t="s">
        <v>4111</v>
      </c>
      <c r="B678" s="14" t="s">
        <v>4259</v>
      </c>
      <c r="C678" s="14" t="s">
        <v>4260</v>
      </c>
      <c r="D678" s="16" t="s">
        <v>3385</v>
      </c>
      <c r="E678" s="16"/>
      <c r="F678" s="14" t="s">
        <v>4261</v>
      </c>
      <c r="G678" s="14">
        <v>36284696</v>
      </c>
      <c r="H678" s="14" t="s">
        <v>3036</v>
      </c>
      <c r="I678" s="15">
        <v>75</v>
      </c>
      <c r="J678" s="77">
        <v>6</v>
      </c>
      <c r="K678" s="92"/>
    </row>
    <row r="679" spans="1:11" ht="40.799999999999997" x14ac:dyDescent="0.25">
      <c r="A679" s="14" t="s">
        <v>4111</v>
      </c>
      <c r="B679" s="14" t="s">
        <v>4259</v>
      </c>
      <c r="C679" s="14">
        <v>35735</v>
      </c>
      <c r="D679" s="16" t="s">
        <v>3385</v>
      </c>
      <c r="E679" s="16"/>
      <c r="F679" s="14" t="s">
        <v>4262</v>
      </c>
      <c r="G679" s="14" t="s">
        <v>4052</v>
      </c>
      <c r="H679" s="14" t="s">
        <v>4053</v>
      </c>
      <c r="I679" s="15">
        <v>918</v>
      </c>
      <c r="J679" s="77">
        <v>6</v>
      </c>
      <c r="K679" s="92"/>
    </row>
    <row r="680" spans="1:11" ht="51" x14ac:dyDescent="0.25">
      <c r="A680" s="14" t="s">
        <v>4111</v>
      </c>
      <c r="B680" s="14" t="s">
        <v>4259</v>
      </c>
      <c r="C680" s="14">
        <v>1126623158</v>
      </c>
      <c r="D680" s="16" t="s">
        <v>4263</v>
      </c>
      <c r="E680" s="16" t="s">
        <v>3718</v>
      </c>
      <c r="F680" s="14" t="s">
        <v>4244</v>
      </c>
      <c r="G680" s="14" t="s">
        <v>4065</v>
      </c>
      <c r="H680" s="14" t="s">
        <v>4066</v>
      </c>
      <c r="I680" s="15">
        <v>31.6</v>
      </c>
      <c r="J680" s="77">
        <v>6</v>
      </c>
      <c r="K680" s="92"/>
    </row>
    <row r="681" spans="1:11" ht="30.6" x14ac:dyDescent="0.25">
      <c r="A681" s="14" t="s">
        <v>4111</v>
      </c>
      <c r="B681" s="14" t="s">
        <v>4259</v>
      </c>
      <c r="C681" s="14" t="s">
        <v>4264</v>
      </c>
      <c r="D681" s="16" t="s">
        <v>3103</v>
      </c>
      <c r="E681" s="16"/>
      <c r="F681" s="14" t="s">
        <v>4265</v>
      </c>
      <c r="G681" s="14">
        <v>36284696</v>
      </c>
      <c r="H681" s="14" t="s">
        <v>3036</v>
      </c>
      <c r="I681" s="15">
        <v>122</v>
      </c>
      <c r="J681" s="77">
        <v>6</v>
      </c>
      <c r="K681" s="92"/>
    </row>
    <row r="682" spans="1:11" ht="20.399999999999999" x14ac:dyDescent="0.25">
      <c r="A682" s="14" t="s">
        <v>4111</v>
      </c>
      <c r="B682" s="14" t="s">
        <v>4259</v>
      </c>
      <c r="C682" s="14"/>
      <c r="D682" s="16" t="s">
        <v>3718</v>
      </c>
      <c r="E682" s="16"/>
      <c r="F682" s="14" t="s">
        <v>4266</v>
      </c>
      <c r="G682" s="14"/>
      <c r="H682" s="14" t="s">
        <v>3054</v>
      </c>
      <c r="I682" s="15">
        <v>202.5</v>
      </c>
      <c r="J682" s="77">
        <v>6</v>
      </c>
      <c r="K682" s="92"/>
    </row>
    <row r="683" spans="1:11" ht="81.599999999999994" x14ac:dyDescent="0.25">
      <c r="A683" s="14" t="s">
        <v>4111</v>
      </c>
      <c r="B683" s="14"/>
      <c r="C683" s="14"/>
      <c r="D683" s="16"/>
      <c r="E683" s="16"/>
      <c r="F683" s="14" t="s">
        <v>4267</v>
      </c>
      <c r="G683" s="14"/>
      <c r="H683" s="14"/>
      <c r="I683" s="15"/>
      <c r="J683" s="77">
        <v>6</v>
      </c>
      <c r="K683" s="92"/>
    </row>
    <row r="684" spans="1:11" ht="30.6" x14ac:dyDescent="0.25">
      <c r="A684" s="14" t="s">
        <v>4111</v>
      </c>
      <c r="B684" s="14" t="s">
        <v>4268</v>
      </c>
      <c r="C684" s="14" t="s">
        <v>4269</v>
      </c>
      <c r="D684" s="16" t="s">
        <v>3004</v>
      </c>
      <c r="E684" s="16"/>
      <c r="F684" s="14" t="s">
        <v>4270</v>
      </c>
      <c r="G684" s="14">
        <v>36284696</v>
      </c>
      <c r="H684" s="14" t="s">
        <v>3036</v>
      </c>
      <c r="I684" s="15">
        <v>1230</v>
      </c>
      <c r="J684" s="77">
        <v>6</v>
      </c>
      <c r="K684" s="92"/>
    </row>
    <row r="685" spans="1:11" ht="51" x14ac:dyDescent="0.25">
      <c r="A685" s="14" t="s">
        <v>4111</v>
      </c>
      <c r="B685" s="14" t="s">
        <v>4268</v>
      </c>
      <c r="C685" s="14">
        <v>202521</v>
      </c>
      <c r="D685" s="16" t="s">
        <v>3718</v>
      </c>
      <c r="E685" s="16"/>
      <c r="F685" s="14" t="s">
        <v>4271</v>
      </c>
      <c r="G685" s="14">
        <v>37956035</v>
      </c>
      <c r="H685" s="14" t="s">
        <v>3355</v>
      </c>
      <c r="I685" s="15">
        <v>690</v>
      </c>
      <c r="J685" s="77">
        <v>6</v>
      </c>
      <c r="K685" s="92"/>
    </row>
    <row r="686" spans="1:11" ht="30.6" x14ac:dyDescent="0.25">
      <c r="A686" s="14" t="s">
        <v>4111</v>
      </c>
      <c r="B686" s="14" t="s">
        <v>4268</v>
      </c>
      <c r="C686" s="14"/>
      <c r="D686" s="16" t="s">
        <v>3718</v>
      </c>
      <c r="E686" s="16"/>
      <c r="F686" s="14" t="s">
        <v>4272</v>
      </c>
      <c r="G686" s="14"/>
      <c r="H686" s="14" t="s">
        <v>3054</v>
      </c>
      <c r="I686" s="15">
        <v>168</v>
      </c>
      <c r="J686" s="77">
        <v>6</v>
      </c>
      <c r="K686" s="92"/>
    </row>
    <row r="687" spans="1:11" ht="81.599999999999994" x14ac:dyDescent="0.25">
      <c r="A687" s="14" t="s">
        <v>4111</v>
      </c>
      <c r="B687" s="14"/>
      <c r="C687" s="14"/>
      <c r="D687" s="16"/>
      <c r="E687" s="16"/>
      <c r="F687" s="14" t="s">
        <v>4273</v>
      </c>
      <c r="G687" s="14"/>
      <c r="H687" s="14"/>
      <c r="I687" s="15"/>
      <c r="J687" s="77">
        <v>6</v>
      </c>
      <c r="K687" s="92"/>
    </row>
    <row r="688" spans="1:11" ht="30.6" x14ac:dyDescent="0.25">
      <c r="A688" s="14" t="s">
        <v>4111</v>
      </c>
      <c r="B688" s="14" t="s">
        <v>3089</v>
      </c>
      <c r="C688" s="14" t="s">
        <v>3090</v>
      </c>
      <c r="D688" s="16" t="s">
        <v>3091</v>
      </c>
      <c r="E688" s="16"/>
      <c r="F688" s="14" t="s">
        <v>4274</v>
      </c>
      <c r="G688" s="14">
        <v>36284696</v>
      </c>
      <c r="H688" s="14" t="s">
        <v>3036</v>
      </c>
      <c r="I688" s="15">
        <v>536</v>
      </c>
      <c r="J688" s="77">
        <v>6</v>
      </c>
      <c r="K688" s="92"/>
    </row>
    <row r="689" spans="1:11" ht="30.6" x14ac:dyDescent="0.25">
      <c r="A689" s="14" t="s">
        <v>4111</v>
      </c>
      <c r="B689" s="14" t="s">
        <v>3089</v>
      </c>
      <c r="C689" s="14" t="s">
        <v>3093</v>
      </c>
      <c r="D689" s="16" t="s">
        <v>3094</v>
      </c>
      <c r="E689" s="16"/>
      <c r="F689" s="14" t="s">
        <v>4275</v>
      </c>
      <c r="G689" s="14"/>
      <c r="H689" s="14" t="s">
        <v>3096</v>
      </c>
      <c r="I689" s="15">
        <v>1131</v>
      </c>
      <c r="J689" s="77">
        <v>6</v>
      </c>
      <c r="K689" s="92"/>
    </row>
    <row r="690" spans="1:11" ht="30.6" x14ac:dyDescent="0.25">
      <c r="A690" s="14" t="s">
        <v>4111</v>
      </c>
      <c r="B690" s="14" t="s">
        <v>3089</v>
      </c>
      <c r="C690" s="14"/>
      <c r="D690" s="16" t="s">
        <v>3094</v>
      </c>
      <c r="E690" s="16"/>
      <c r="F690" s="14" t="s">
        <v>4276</v>
      </c>
      <c r="G690" s="14" t="s">
        <v>3164</v>
      </c>
      <c r="H690" s="14" t="s">
        <v>3165</v>
      </c>
      <c r="I690" s="15">
        <v>31.49</v>
      </c>
      <c r="J690" s="77">
        <v>6</v>
      </c>
      <c r="K690" s="92"/>
    </row>
    <row r="691" spans="1:11" ht="81.599999999999994" x14ac:dyDescent="0.25">
      <c r="A691" s="14" t="s">
        <v>4111</v>
      </c>
      <c r="B691" s="14"/>
      <c r="C691" s="14"/>
      <c r="D691" s="16"/>
      <c r="E691" s="16"/>
      <c r="F691" s="14" t="s">
        <v>4277</v>
      </c>
      <c r="G691" s="14"/>
      <c r="H691" s="14"/>
      <c r="I691" s="15"/>
      <c r="J691" s="77">
        <v>6</v>
      </c>
      <c r="K691" s="92"/>
    </row>
    <row r="692" spans="1:11" ht="30.6" x14ac:dyDescent="0.25">
      <c r="A692" s="14" t="s">
        <v>4111</v>
      </c>
      <c r="B692" s="14" t="s">
        <v>4278</v>
      </c>
      <c r="C692" s="14" t="s">
        <v>4279</v>
      </c>
      <c r="D692" s="16" t="s">
        <v>3047</v>
      </c>
      <c r="E692" s="16"/>
      <c r="F692" s="14" t="s">
        <v>4280</v>
      </c>
      <c r="G692" s="14">
        <v>36284696</v>
      </c>
      <c r="H692" s="14" t="s">
        <v>3036</v>
      </c>
      <c r="I692" s="15">
        <v>1024</v>
      </c>
      <c r="J692" s="77">
        <v>6</v>
      </c>
      <c r="K692" s="92"/>
    </row>
    <row r="693" spans="1:11" ht="30.6" x14ac:dyDescent="0.25">
      <c r="A693" s="14" t="s">
        <v>4111</v>
      </c>
      <c r="B693" s="14" t="s">
        <v>4278</v>
      </c>
      <c r="C693" s="14" t="s">
        <v>4279</v>
      </c>
      <c r="D693" s="16" t="s">
        <v>3047</v>
      </c>
      <c r="E693" s="16"/>
      <c r="F693" s="14" t="s">
        <v>4281</v>
      </c>
      <c r="G693" s="14">
        <v>36284696</v>
      </c>
      <c r="H693" s="14" t="s">
        <v>3036</v>
      </c>
      <c r="I693" s="15">
        <v>1024</v>
      </c>
      <c r="J693" s="77">
        <v>6</v>
      </c>
      <c r="K693" s="92"/>
    </row>
    <row r="694" spans="1:11" ht="30.6" x14ac:dyDescent="0.25">
      <c r="A694" s="14" t="s">
        <v>4111</v>
      </c>
      <c r="B694" s="14" t="s">
        <v>4278</v>
      </c>
      <c r="C694" s="14" t="s">
        <v>4279</v>
      </c>
      <c r="D694" s="16" t="s">
        <v>3047</v>
      </c>
      <c r="E694" s="16"/>
      <c r="F694" s="14" t="s">
        <v>4282</v>
      </c>
      <c r="G694" s="14">
        <v>36284696</v>
      </c>
      <c r="H694" s="14" t="s">
        <v>3036</v>
      </c>
      <c r="I694" s="15">
        <v>1049</v>
      </c>
      <c r="J694" s="77">
        <v>6</v>
      </c>
      <c r="K694" s="92"/>
    </row>
    <row r="695" spans="1:11" ht="30.6" x14ac:dyDescent="0.25">
      <c r="A695" s="14" t="s">
        <v>4111</v>
      </c>
      <c r="B695" s="14" t="s">
        <v>4278</v>
      </c>
      <c r="C695" s="14">
        <v>5049727892</v>
      </c>
      <c r="D695" s="16" t="s">
        <v>3010</v>
      </c>
      <c r="E695" s="16"/>
      <c r="F695" s="14" t="s">
        <v>4283</v>
      </c>
      <c r="G695" s="14" t="s">
        <v>4590</v>
      </c>
      <c r="H695" s="14" t="s">
        <v>4212</v>
      </c>
      <c r="I695" s="15">
        <v>308.17</v>
      </c>
      <c r="J695" s="77">
        <v>6</v>
      </c>
      <c r="K695" s="92"/>
    </row>
    <row r="696" spans="1:11" ht="40.799999999999997" x14ac:dyDescent="0.25">
      <c r="A696" s="14" t="s">
        <v>4111</v>
      </c>
      <c r="B696" s="14" t="s">
        <v>4103</v>
      </c>
      <c r="C696" s="14">
        <v>20274</v>
      </c>
      <c r="D696" s="16" t="s">
        <v>3004</v>
      </c>
      <c r="E696" s="16"/>
      <c r="F696" s="14" t="s">
        <v>4284</v>
      </c>
      <c r="G696" s="14">
        <v>17308518</v>
      </c>
      <c r="H696" s="14" t="s">
        <v>4105</v>
      </c>
      <c r="I696" s="15">
        <v>1900</v>
      </c>
      <c r="J696" s="77">
        <v>6</v>
      </c>
      <c r="K696" s="92"/>
    </row>
    <row r="697" spans="1:11" ht="51" x14ac:dyDescent="0.25">
      <c r="A697" s="14" t="s">
        <v>4111</v>
      </c>
      <c r="B697" s="14" t="s">
        <v>3330</v>
      </c>
      <c r="C697" s="14"/>
      <c r="D697" s="16" t="s">
        <v>3331</v>
      </c>
      <c r="E697" s="16"/>
      <c r="F697" s="14" t="s">
        <v>4285</v>
      </c>
      <c r="G697" s="14">
        <v>31692907</v>
      </c>
      <c r="H697" s="14" t="s">
        <v>3000</v>
      </c>
      <c r="I697" s="15">
        <v>5000.62</v>
      </c>
      <c r="J697" s="77">
        <v>6</v>
      </c>
      <c r="K697" s="92"/>
    </row>
    <row r="698" spans="1:11" ht="40.799999999999997" x14ac:dyDescent="0.25">
      <c r="A698" s="14" t="s">
        <v>4111</v>
      </c>
      <c r="B698" s="14" t="s">
        <v>4286</v>
      </c>
      <c r="C698" s="14">
        <v>35050187</v>
      </c>
      <c r="D698" s="16" t="s">
        <v>3010</v>
      </c>
      <c r="E698" s="16"/>
      <c r="F698" s="14" t="s">
        <v>4287</v>
      </c>
      <c r="G698" s="14">
        <v>7195559</v>
      </c>
      <c r="H698" s="14" t="s">
        <v>4288</v>
      </c>
      <c r="I698" s="15">
        <v>8.9600000000000009</v>
      </c>
      <c r="J698" s="77">
        <v>6</v>
      </c>
      <c r="K698" s="92"/>
    </row>
    <row r="699" spans="1:11" ht="13.2" x14ac:dyDescent="0.25">
      <c r="A699" s="14" t="s">
        <v>4289</v>
      </c>
      <c r="B699" s="14"/>
      <c r="C699" s="14"/>
      <c r="D699" s="16"/>
      <c r="E699" s="16"/>
      <c r="F699" s="14" t="s">
        <v>4290</v>
      </c>
      <c r="G699" s="14"/>
      <c r="H699" s="14"/>
      <c r="I699" s="15"/>
      <c r="J699" s="77">
        <v>6</v>
      </c>
      <c r="K699" s="92"/>
    </row>
    <row r="700" spans="1:11" ht="81.599999999999994" x14ac:dyDescent="0.25">
      <c r="A700" s="14" t="s">
        <v>4289</v>
      </c>
      <c r="B700" s="14"/>
      <c r="C700" s="14"/>
      <c r="D700" s="16"/>
      <c r="E700" s="16"/>
      <c r="F700" s="14" t="s">
        <v>3991</v>
      </c>
      <c r="G700" s="14"/>
      <c r="H700" s="14"/>
      <c r="I700" s="15"/>
      <c r="J700" s="77">
        <v>6</v>
      </c>
      <c r="K700" s="92"/>
    </row>
    <row r="701" spans="1:11" ht="30.6" x14ac:dyDescent="0.25">
      <c r="A701" s="14" t="s">
        <v>4289</v>
      </c>
      <c r="B701" s="14" t="s">
        <v>3992</v>
      </c>
      <c r="C701" s="14">
        <v>202553</v>
      </c>
      <c r="D701" s="16" t="s">
        <v>3286</v>
      </c>
      <c r="E701" s="16" t="s">
        <v>3993</v>
      </c>
      <c r="F701" s="14" t="s">
        <v>4291</v>
      </c>
      <c r="G701" s="14">
        <v>4261615</v>
      </c>
      <c r="H701" s="14" t="s">
        <v>3995</v>
      </c>
      <c r="I701" s="15">
        <v>68.16</v>
      </c>
      <c r="J701" s="77">
        <v>6</v>
      </c>
      <c r="K701" s="92"/>
    </row>
    <row r="702" spans="1:11" ht="30.6" x14ac:dyDescent="0.25">
      <c r="A702" s="14" t="s">
        <v>4289</v>
      </c>
      <c r="B702" s="14" t="s">
        <v>3992</v>
      </c>
      <c r="C702" s="14" t="s">
        <v>3996</v>
      </c>
      <c r="D702" s="16" t="s">
        <v>3997</v>
      </c>
      <c r="E702" s="16"/>
      <c r="F702" s="14" t="s">
        <v>4292</v>
      </c>
      <c r="G702" s="14">
        <v>73072391</v>
      </c>
      <c r="H702" s="14" t="s">
        <v>3120</v>
      </c>
      <c r="I702" s="15">
        <v>1328</v>
      </c>
      <c r="J702" s="77">
        <v>6</v>
      </c>
      <c r="K702" s="92"/>
    </row>
    <row r="703" spans="1:11" ht="81.599999999999994" x14ac:dyDescent="0.25">
      <c r="A703" s="14" t="s">
        <v>4289</v>
      </c>
      <c r="B703" s="14"/>
      <c r="C703" s="14"/>
      <c r="D703" s="16"/>
      <c r="E703" s="16"/>
      <c r="F703" s="14" t="s">
        <v>3999</v>
      </c>
      <c r="G703" s="14"/>
      <c r="H703" s="14"/>
      <c r="I703" s="15"/>
      <c r="J703" s="77">
        <v>6</v>
      </c>
      <c r="K703" s="92"/>
    </row>
    <row r="704" spans="1:11" ht="30.6" x14ac:dyDescent="0.25">
      <c r="A704" s="14" t="s">
        <v>4289</v>
      </c>
      <c r="B704" s="14" t="s">
        <v>4000</v>
      </c>
      <c r="C704" s="14">
        <v>1163</v>
      </c>
      <c r="D704" s="16" t="s">
        <v>4293</v>
      </c>
      <c r="E704" s="16" t="s">
        <v>4014</v>
      </c>
      <c r="F704" s="14" t="s">
        <v>4294</v>
      </c>
      <c r="G704" s="14"/>
      <c r="H704" s="14" t="s">
        <v>3054</v>
      </c>
      <c r="I704" s="15">
        <v>57.61</v>
      </c>
      <c r="J704" s="77">
        <v>6</v>
      </c>
      <c r="K704" s="92"/>
    </row>
    <row r="705" spans="1:11" ht="30.6" x14ac:dyDescent="0.25">
      <c r="A705" s="14" t="s">
        <v>4289</v>
      </c>
      <c r="B705" s="14" t="s">
        <v>4000</v>
      </c>
      <c r="C705" s="14" t="s">
        <v>4001</v>
      </c>
      <c r="D705" s="16" t="s">
        <v>4002</v>
      </c>
      <c r="E705" s="16"/>
      <c r="F705" s="14" t="s">
        <v>4295</v>
      </c>
      <c r="G705" s="14">
        <v>36284696</v>
      </c>
      <c r="H705" s="14" t="s">
        <v>3036</v>
      </c>
      <c r="I705" s="15">
        <v>972</v>
      </c>
      <c r="J705" s="77">
        <v>6</v>
      </c>
      <c r="K705" s="92"/>
    </row>
    <row r="706" spans="1:11" ht="30.6" x14ac:dyDescent="0.25">
      <c r="A706" s="14" t="s">
        <v>4289</v>
      </c>
      <c r="B706" s="14" t="s">
        <v>4000</v>
      </c>
      <c r="C706" s="14" t="s">
        <v>4004</v>
      </c>
      <c r="D706" s="16" t="s">
        <v>4005</v>
      </c>
      <c r="E706" s="16"/>
      <c r="F706" s="14" t="s">
        <v>4296</v>
      </c>
      <c r="G706" s="14">
        <v>204889282</v>
      </c>
      <c r="H706" s="14" t="s">
        <v>4007</v>
      </c>
      <c r="I706" s="15">
        <v>840</v>
      </c>
      <c r="J706" s="77">
        <v>6</v>
      </c>
      <c r="K706" s="92"/>
    </row>
    <row r="707" spans="1:11" ht="30.6" x14ac:dyDescent="0.25">
      <c r="A707" s="14" t="s">
        <v>4289</v>
      </c>
      <c r="B707" s="14" t="s">
        <v>4000</v>
      </c>
      <c r="C707" s="14" t="s">
        <v>4008</v>
      </c>
      <c r="D707" s="16" t="s">
        <v>4005</v>
      </c>
      <c r="E707" s="16"/>
      <c r="F707" s="14" t="s">
        <v>4297</v>
      </c>
      <c r="G707" s="14">
        <v>204889282</v>
      </c>
      <c r="H707" s="14" t="s">
        <v>4007</v>
      </c>
      <c r="I707" s="15">
        <v>880</v>
      </c>
      <c r="J707" s="77">
        <v>6</v>
      </c>
      <c r="K707" s="92"/>
    </row>
    <row r="708" spans="1:11" ht="13.2" x14ac:dyDescent="0.25">
      <c r="A708" s="14" t="s">
        <v>4289</v>
      </c>
      <c r="B708" s="14" t="s">
        <v>4000</v>
      </c>
      <c r="C708" s="14"/>
      <c r="D708" s="16" t="s">
        <v>4005</v>
      </c>
      <c r="E708" s="16"/>
      <c r="F708" s="14" t="s">
        <v>4010</v>
      </c>
      <c r="G708" s="14"/>
      <c r="H708" s="14"/>
      <c r="I708" s="15">
        <v>20</v>
      </c>
      <c r="J708" s="77">
        <v>6</v>
      </c>
      <c r="K708" s="92"/>
    </row>
    <row r="709" spans="1:11" ht="30.6" x14ac:dyDescent="0.25">
      <c r="A709" s="14" t="s">
        <v>4289</v>
      </c>
      <c r="B709" s="14" t="s">
        <v>4000</v>
      </c>
      <c r="C709" s="14" t="s">
        <v>4008</v>
      </c>
      <c r="D709" s="16" t="s">
        <v>4005</v>
      </c>
      <c r="E709" s="16"/>
      <c r="F709" s="14" t="s">
        <v>4298</v>
      </c>
      <c r="G709" s="14">
        <v>204889282</v>
      </c>
      <c r="H709" s="14" t="s">
        <v>4007</v>
      </c>
      <c r="I709" s="15">
        <v>50</v>
      </c>
      <c r="J709" s="77">
        <v>6</v>
      </c>
      <c r="K709" s="92"/>
    </row>
    <row r="710" spans="1:11" ht="30.6" x14ac:dyDescent="0.25">
      <c r="A710" s="14" t="s">
        <v>4289</v>
      </c>
      <c r="B710" s="14" t="s">
        <v>4000</v>
      </c>
      <c r="C710" s="14"/>
      <c r="D710" s="16" t="s">
        <v>4012</v>
      </c>
      <c r="E710" s="16"/>
      <c r="F710" s="14" t="s">
        <v>4013</v>
      </c>
      <c r="G710" s="14" t="s">
        <v>3164</v>
      </c>
      <c r="H710" s="14" t="s">
        <v>3165</v>
      </c>
      <c r="I710" s="15">
        <v>17</v>
      </c>
      <c r="J710" s="77">
        <v>6</v>
      </c>
      <c r="K710" s="92"/>
    </row>
    <row r="711" spans="1:11" ht="20.399999999999999" x14ac:dyDescent="0.25">
      <c r="A711" s="14" t="s">
        <v>4289</v>
      </c>
      <c r="B711" s="14" t="s">
        <v>4000</v>
      </c>
      <c r="C711" s="14"/>
      <c r="D711" s="16" t="s">
        <v>4014</v>
      </c>
      <c r="E711" s="16"/>
      <c r="F711" s="14" t="s">
        <v>4299</v>
      </c>
      <c r="G711" s="14"/>
      <c r="H711" s="14" t="s">
        <v>3054</v>
      </c>
      <c r="I711" s="15">
        <v>94.25</v>
      </c>
      <c r="J711" s="77">
        <v>6</v>
      </c>
      <c r="K711" s="92"/>
    </row>
    <row r="712" spans="1:11" ht="20.399999999999999" x14ac:dyDescent="0.25">
      <c r="A712" s="14" t="s">
        <v>4289</v>
      </c>
      <c r="B712" s="14" t="s">
        <v>4000</v>
      </c>
      <c r="C712" s="14"/>
      <c r="D712" s="16" t="s">
        <v>4014</v>
      </c>
      <c r="E712" s="16"/>
      <c r="F712" s="14" t="s">
        <v>4300</v>
      </c>
      <c r="G712" s="14"/>
      <c r="H712" s="14" t="s">
        <v>3054</v>
      </c>
      <c r="I712" s="15">
        <v>72.5</v>
      </c>
      <c r="J712" s="77">
        <v>6</v>
      </c>
      <c r="K712" s="92"/>
    </row>
    <row r="713" spans="1:11" ht="81.599999999999994" x14ac:dyDescent="0.25">
      <c r="A713" s="14" t="s">
        <v>4289</v>
      </c>
      <c r="B713" s="14"/>
      <c r="C713" s="14"/>
      <c r="D713" s="16"/>
      <c r="E713" s="16"/>
      <c r="F713" s="14" t="s">
        <v>4301</v>
      </c>
      <c r="G713" s="14"/>
      <c r="H713" s="14"/>
      <c r="I713" s="15"/>
      <c r="J713" s="77">
        <v>6</v>
      </c>
      <c r="K713" s="92"/>
    </row>
    <row r="714" spans="1:11" ht="30.6" x14ac:dyDescent="0.25">
      <c r="A714" s="14" t="s">
        <v>4289</v>
      </c>
      <c r="B714" s="14" t="s">
        <v>4302</v>
      </c>
      <c r="C714" s="14" t="s">
        <v>4303</v>
      </c>
      <c r="D714" s="16" t="s">
        <v>4304</v>
      </c>
      <c r="E714" s="16"/>
      <c r="F714" s="14" t="s">
        <v>4305</v>
      </c>
      <c r="G714" s="14">
        <v>36284696</v>
      </c>
      <c r="H714" s="14" t="s">
        <v>3036</v>
      </c>
      <c r="I714" s="15">
        <v>1152</v>
      </c>
      <c r="J714" s="77">
        <v>6</v>
      </c>
      <c r="K714" s="92"/>
    </row>
    <row r="715" spans="1:11" ht="30.6" x14ac:dyDescent="0.25">
      <c r="A715" s="14" t="s">
        <v>4289</v>
      </c>
      <c r="B715" s="14" t="s">
        <v>4302</v>
      </c>
      <c r="C715" s="14" t="s">
        <v>4303</v>
      </c>
      <c r="D715" s="16" t="s">
        <v>4304</v>
      </c>
      <c r="E715" s="16"/>
      <c r="F715" s="14" t="s">
        <v>4306</v>
      </c>
      <c r="G715" s="14">
        <v>36284696</v>
      </c>
      <c r="H715" s="14" t="s">
        <v>3036</v>
      </c>
      <c r="I715" s="15">
        <v>576</v>
      </c>
      <c r="J715" s="77">
        <v>6</v>
      </c>
      <c r="K715" s="92"/>
    </row>
    <row r="716" spans="1:11" ht="30.6" x14ac:dyDescent="0.25">
      <c r="A716" s="14" t="s">
        <v>4289</v>
      </c>
      <c r="B716" s="14" t="s">
        <v>4098</v>
      </c>
      <c r="C716" s="14">
        <v>12025</v>
      </c>
      <c r="D716" s="16" t="s">
        <v>4099</v>
      </c>
      <c r="E716" s="16"/>
      <c r="F716" s="14" t="s">
        <v>4307</v>
      </c>
      <c r="G716" s="14">
        <v>31633293</v>
      </c>
      <c r="H716" s="14" t="s">
        <v>4101</v>
      </c>
      <c r="I716" s="15">
        <v>800</v>
      </c>
      <c r="J716" s="77">
        <v>6</v>
      </c>
      <c r="K716" s="92"/>
    </row>
    <row r="717" spans="1:11" ht="40.799999999999997" x14ac:dyDescent="0.25">
      <c r="A717" s="14" t="s">
        <v>4289</v>
      </c>
      <c r="B717" s="14" t="s">
        <v>4308</v>
      </c>
      <c r="C717" s="14">
        <v>202502</v>
      </c>
      <c r="D717" s="16" t="s">
        <v>4309</v>
      </c>
      <c r="E717" s="16"/>
      <c r="F717" s="14" t="s">
        <v>4310</v>
      </c>
      <c r="G717" s="14">
        <v>51673991</v>
      </c>
      <c r="H717" s="14" t="s">
        <v>4311</v>
      </c>
      <c r="I717" s="15">
        <v>400</v>
      </c>
      <c r="J717" s="77">
        <v>6</v>
      </c>
      <c r="K717" s="92"/>
    </row>
    <row r="718" spans="1:11" ht="30.6" x14ac:dyDescent="0.25">
      <c r="A718" s="14" t="s">
        <v>4289</v>
      </c>
      <c r="B718" s="14" t="s">
        <v>4312</v>
      </c>
      <c r="C718" s="14">
        <v>362025</v>
      </c>
      <c r="D718" s="16" t="s">
        <v>3624</v>
      </c>
      <c r="E718" s="16"/>
      <c r="F718" s="14" t="s">
        <v>4313</v>
      </c>
      <c r="G718" s="14">
        <v>31633293</v>
      </c>
      <c r="H718" s="14" t="s">
        <v>4101</v>
      </c>
      <c r="I718" s="15">
        <v>1072.6199999999999</v>
      </c>
      <c r="J718" s="77">
        <v>6</v>
      </c>
      <c r="K718" s="92"/>
    </row>
    <row r="719" spans="1:11" ht="40.799999999999997" x14ac:dyDescent="0.25">
      <c r="A719" s="14" t="s">
        <v>4289</v>
      </c>
      <c r="B719" s="14" t="s">
        <v>4314</v>
      </c>
      <c r="C719" s="14">
        <v>20259</v>
      </c>
      <c r="D719" s="16" t="s">
        <v>3624</v>
      </c>
      <c r="E719" s="16"/>
      <c r="F719" s="14" t="s">
        <v>4315</v>
      </c>
      <c r="G719" s="14">
        <v>17308518</v>
      </c>
      <c r="H719" s="14" t="s">
        <v>4105</v>
      </c>
      <c r="I719" s="15">
        <v>2550</v>
      </c>
      <c r="J719" s="77">
        <v>6</v>
      </c>
      <c r="K719" s="92"/>
    </row>
    <row r="720" spans="1:11" ht="30.6" x14ac:dyDescent="0.25">
      <c r="A720" s="14" t="s">
        <v>4289</v>
      </c>
      <c r="B720" s="14" t="s">
        <v>4316</v>
      </c>
      <c r="C720" s="14">
        <v>250162</v>
      </c>
      <c r="D720" s="16" t="s">
        <v>3635</v>
      </c>
      <c r="E720" s="16"/>
      <c r="F720" s="14" t="s">
        <v>4317</v>
      </c>
      <c r="G720" s="14">
        <v>31633293</v>
      </c>
      <c r="H720" s="14" t="s">
        <v>4101</v>
      </c>
      <c r="I720" s="15">
        <v>293.10000000000002</v>
      </c>
      <c r="J720" s="77">
        <v>6</v>
      </c>
      <c r="K720" s="92"/>
    </row>
    <row r="721" spans="1:11" ht="40.799999999999997" x14ac:dyDescent="0.25">
      <c r="A721" s="14" t="s">
        <v>4289</v>
      </c>
      <c r="B721" s="14" t="s">
        <v>3106</v>
      </c>
      <c r="C721" s="14">
        <v>2520897</v>
      </c>
      <c r="D721" s="16" t="s">
        <v>3107</v>
      </c>
      <c r="E721" s="16" t="s">
        <v>3004</v>
      </c>
      <c r="F721" s="14" t="s">
        <v>4318</v>
      </c>
      <c r="G721" s="14">
        <v>43976788</v>
      </c>
      <c r="H721" s="14" t="s">
        <v>3109</v>
      </c>
      <c r="I721" s="15">
        <v>178.42</v>
      </c>
      <c r="J721" s="77">
        <v>6</v>
      </c>
      <c r="K721" s="92"/>
    </row>
    <row r="722" spans="1:11" ht="40.799999999999997" x14ac:dyDescent="0.25">
      <c r="A722" s="14" t="s">
        <v>4289</v>
      </c>
      <c r="B722" s="14" t="s">
        <v>4319</v>
      </c>
      <c r="C722" s="14">
        <v>202506</v>
      </c>
      <c r="D722" s="16" t="s">
        <v>3160</v>
      </c>
      <c r="E722" s="16"/>
      <c r="F722" s="14" t="s">
        <v>4320</v>
      </c>
      <c r="G722" s="14">
        <v>51673991</v>
      </c>
      <c r="H722" s="14" t="s">
        <v>4311</v>
      </c>
      <c r="I722" s="15">
        <v>300</v>
      </c>
      <c r="J722" s="77">
        <v>6</v>
      </c>
      <c r="K722" s="92"/>
    </row>
    <row r="723" spans="1:11" ht="30.6" x14ac:dyDescent="0.25">
      <c r="A723" s="14" t="s">
        <v>4289</v>
      </c>
      <c r="B723" s="14" t="s">
        <v>4321</v>
      </c>
      <c r="C723" s="14">
        <v>20250033</v>
      </c>
      <c r="D723" s="16" t="s">
        <v>3071</v>
      </c>
      <c r="E723" s="16"/>
      <c r="F723" s="14" t="s">
        <v>4322</v>
      </c>
      <c r="G723" s="14">
        <v>44340354</v>
      </c>
      <c r="H723" s="14" t="s">
        <v>4323</v>
      </c>
      <c r="I723" s="15">
        <v>1500</v>
      </c>
      <c r="J723" s="77">
        <v>6</v>
      </c>
      <c r="K723" s="92"/>
    </row>
    <row r="724" spans="1:11" ht="40.799999999999997" x14ac:dyDescent="0.25">
      <c r="A724" s="14" t="s">
        <v>4289</v>
      </c>
      <c r="B724" s="14" t="s">
        <v>4324</v>
      </c>
      <c r="C724" s="14">
        <v>10003630124</v>
      </c>
      <c r="D724" s="16" t="s">
        <v>3071</v>
      </c>
      <c r="E724" s="16"/>
      <c r="F724" s="14" t="s">
        <v>4325</v>
      </c>
      <c r="G724" s="14" t="s">
        <v>3291</v>
      </c>
      <c r="H724" s="14" t="s">
        <v>3292</v>
      </c>
      <c r="I724" s="15">
        <v>133.9</v>
      </c>
      <c r="J724" s="77">
        <v>6</v>
      </c>
      <c r="K724" s="92"/>
    </row>
    <row r="725" spans="1:11" ht="30.6" x14ac:dyDescent="0.25">
      <c r="A725" s="14" t="s">
        <v>4289</v>
      </c>
      <c r="B725" s="14" t="s">
        <v>4106</v>
      </c>
      <c r="C725" s="14" t="s">
        <v>4107</v>
      </c>
      <c r="D725" s="16" t="s">
        <v>3508</v>
      </c>
      <c r="E725" s="16"/>
      <c r="F725" s="14" t="s">
        <v>4326</v>
      </c>
      <c r="G725" s="14" t="s">
        <v>4109</v>
      </c>
      <c r="H725" s="14" t="s">
        <v>4110</v>
      </c>
      <c r="I725" s="15">
        <v>123</v>
      </c>
      <c r="J725" s="77">
        <v>6</v>
      </c>
      <c r="K725" s="92"/>
    </row>
    <row r="726" spans="1:11" ht="40.799999999999997" x14ac:dyDescent="0.25">
      <c r="A726" s="14" t="s">
        <v>4289</v>
      </c>
      <c r="B726" s="14" t="s">
        <v>4327</v>
      </c>
      <c r="C726" s="14">
        <v>5415666640</v>
      </c>
      <c r="D726" s="16" t="s">
        <v>3508</v>
      </c>
      <c r="E726" s="16"/>
      <c r="F726" s="14" t="s">
        <v>4328</v>
      </c>
      <c r="G726" s="14">
        <v>36562939</v>
      </c>
      <c r="H726" s="14" t="s">
        <v>4329</v>
      </c>
      <c r="I726" s="15">
        <v>614.45000000000005</v>
      </c>
      <c r="J726" s="77">
        <v>6</v>
      </c>
      <c r="K726" s="92"/>
    </row>
    <row r="727" spans="1:11" ht="40.799999999999997" x14ac:dyDescent="0.25">
      <c r="A727" s="14" t="s">
        <v>4289</v>
      </c>
      <c r="B727" s="14" t="s">
        <v>3124</v>
      </c>
      <c r="C727" s="14" t="s">
        <v>3125</v>
      </c>
      <c r="D727" s="16" t="s">
        <v>3010</v>
      </c>
      <c r="E727" s="16"/>
      <c r="F727" s="14" t="s">
        <v>4330</v>
      </c>
      <c r="G727" s="14">
        <v>6990258</v>
      </c>
      <c r="H727" s="14" t="s">
        <v>3127</v>
      </c>
      <c r="I727" s="15">
        <v>906.99</v>
      </c>
      <c r="J727" s="77">
        <v>6</v>
      </c>
      <c r="K727" s="92"/>
    </row>
    <row r="728" spans="1:11" ht="81.599999999999994" x14ac:dyDescent="0.25">
      <c r="A728" s="14" t="s">
        <v>4331</v>
      </c>
      <c r="B728" s="14"/>
      <c r="C728" s="14"/>
      <c r="D728" s="16"/>
      <c r="E728" s="16"/>
      <c r="F728" s="14" t="s">
        <v>4332</v>
      </c>
      <c r="G728" s="14"/>
      <c r="H728" s="14"/>
      <c r="I728" s="15"/>
      <c r="J728" s="77">
        <v>6</v>
      </c>
      <c r="K728" s="92"/>
    </row>
    <row r="729" spans="1:11" ht="20.399999999999999" x14ac:dyDescent="0.25">
      <c r="A729" s="14" t="s">
        <v>4331</v>
      </c>
      <c r="B729" s="14" t="s">
        <v>4333</v>
      </c>
      <c r="C729" s="14">
        <v>4886633053</v>
      </c>
      <c r="D729" s="16" t="s">
        <v>4334</v>
      </c>
      <c r="E729" s="16" t="s">
        <v>3997</v>
      </c>
      <c r="F729" s="14" t="s">
        <v>4335</v>
      </c>
      <c r="G729" s="14"/>
      <c r="H729" s="14" t="s">
        <v>3054</v>
      </c>
      <c r="I729" s="15">
        <v>781.65</v>
      </c>
      <c r="J729" s="77">
        <v>6</v>
      </c>
      <c r="K729" s="92"/>
    </row>
    <row r="730" spans="1:11" ht="20.399999999999999" x14ac:dyDescent="0.25">
      <c r="A730" s="14" t="s">
        <v>4331</v>
      </c>
      <c r="B730" s="14" t="s">
        <v>4333</v>
      </c>
      <c r="C730" s="14"/>
      <c r="D730" s="16" t="s">
        <v>3997</v>
      </c>
      <c r="E730" s="16"/>
      <c r="F730" s="14" t="s">
        <v>4336</v>
      </c>
      <c r="G730" s="14"/>
      <c r="H730" s="14" t="s">
        <v>3054</v>
      </c>
      <c r="I730" s="15">
        <v>664.54</v>
      </c>
      <c r="J730" s="77">
        <v>6</v>
      </c>
      <c r="K730" s="92"/>
    </row>
    <row r="731" spans="1:11" ht="81.599999999999994" x14ac:dyDescent="0.25">
      <c r="A731" s="14" t="s">
        <v>4331</v>
      </c>
      <c r="B731" s="14"/>
      <c r="C731" s="14"/>
      <c r="D731" s="16"/>
      <c r="E731" s="16"/>
      <c r="F731" s="14" t="s">
        <v>4117</v>
      </c>
      <c r="G731" s="14"/>
      <c r="H731" s="14"/>
      <c r="I731" s="15"/>
      <c r="J731" s="77">
        <v>6</v>
      </c>
      <c r="K731" s="92"/>
    </row>
    <row r="732" spans="1:11" ht="30.6" x14ac:dyDescent="0.25">
      <c r="A732" s="14" t="s">
        <v>4331</v>
      </c>
      <c r="B732" s="14" t="s">
        <v>4118</v>
      </c>
      <c r="C732" s="14">
        <v>23592450</v>
      </c>
      <c r="D732" s="16" t="s">
        <v>4119</v>
      </c>
      <c r="E732" s="16"/>
      <c r="F732" s="14" t="s">
        <v>4337</v>
      </c>
      <c r="G732" s="14">
        <v>537560</v>
      </c>
      <c r="H732" s="14" t="s">
        <v>3076</v>
      </c>
      <c r="I732" s="15">
        <v>550</v>
      </c>
      <c r="J732" s="77">
        <v>6</v>
      </c>
      <c r="K732" s="92"/>
    </row>
    <row r="733" spans="1:11" ht="81.599999999999994" x14ac:dyDescent="0.25">
      <c r="A733" s="14" t="s">
        <v>4331</v>
      </c>
      <c r="B733" s="14"/>
      <c r="C733" s="14"/>
      <c r="D733" s="16"/>
      <c r="E733" s="16"/>
      <c r="F733" s="14" t="s">
        <v>4016</v>
      </c>
      <c r="G733" s="14"/>
      <c r="H733" s="14"/>
      <c r="I733" s="15"/>
      <c r="J733" s="77">
        <v>6</v>
      </c>
      <c r="K733" s="92"/>
    </row>
    <row r="734" spans="1:11" ht="30.6" x14ac:dyDescent="0.25">
      <c r="A734" s="14" t="s">
        <v>4331</v>
      </c>
      <c r="B734" s="14" t="s">
        <v>4017</v>
      </c>
      <c r="C734" s="14">
        <v>76</v>
      </c>
      <c r="D734" s="16" t="s">
        <v>4018</v>
      </c>
      <c r="E734" s="16"/>
      <c r="F734" s="14" t="s">
        <v>4338</v>
      </c>
      <c r="G734" s="14">
        <v>3323030</v>
      </c>
      <c r="H734" s="14" t="s">
        <v>4020</v>
      </c>
      <c r="I734" s="15">
        <v>690</v>
      </c>
      <c r="J734" s="77">
        <v>6</v>
      </c>
      <c r="K734" s="92"/>
    </row>
    <row r="735" spans="1:11" ht="20.399999999999999" x14ac:dyDescent="0.25">
      <c r="A735" s="14" t="s">
        <v>4331</v>
      </c>
      <c r="B735" s="14" t="s">
        <v>4017</v>
      </c>
      <c r="C735" s="14">
        <v>4756730206</v>
      </c>
      <c r="D735" s="16" t="s">
        <v>4021</v>
      </c>
      <c r="E735" s="16" t="s">
        <v>4022</v>
      </c>
      <c r="F735" s="14" t="s">
        <v>4339</v>
      </c>
      <c r="G735" s="14"/>
      <c r="H735" s="14" t="s">
        <v>3054</v>
      </c>
      <c r="I735" s="15">
        <v>48.15</v>
      </c>
      <c r="J735" s="77">
        <v>6</v>
      </c>
      <c r="K735" s="92"/>
    </row>
    <row r="736" spans="1:11" ht="20.399999999999999" x14ac:dyDescent="0.25">
      <c r="A736" s="14" t="s">
        <v>4331</v>
      </c>
      <c r="B736" s="14" t="s">
        <v>4017</v>
      </c>
      <c r="C736" s="14"/>
      <c r="D736" s="16" t="s">
        <v>4022</v>
      </c>
      <c r="E736" s="16"/>
      <c r="F736" s="14" t="s">
        <v>4340</v>
      </c>
      <c r="G736" s="14"/>
      <c r="H736" s="14" t="s">
        <v>3054</v>
      </c>
      <c r="I736" s="15">
        <v>196</v>
      </c>
      <c r="J736" s="77">
        <v>6</v>
      </c>
      <c r="K736" s="92"/>
    </row>
    <row r="737" spans="1:11" ht="81.599999999999994" x14ac:dyDescent="0.25">
      <c r="A737" s="14" t="s">
        <v>4331</v>
      </c>
      <c r="B737" s="14"/>
      <c r="C737" s="14"/>
      <c r="D737" s="16"/>
      <c r="E737" s="16"/>
      <c r="F737" s="14" t="s">
        <v>4341</v>
      </c>
      <c r="G737" s="14"/>
      <c r="H737" s="14"/>
      <c r="I737" s="15"/>
      <c r="J737" s="77">
        <v>6</v>
      </c>
      <c r="K737" s="92"/>
    </row>
    <row r="738" spans="1:11" ht="30.6" x14ac:dyDescent="0.25">
      <c r="A738" s="14" t="s">
        <v>4331</v>
      </c>
      <c r="B738" s="14" t="s">
        <v>4342</v>
      </c>
      <c r="C738" s="14">
        <v>172496</v>
      </c>
      <c r="D738" s="16" t="s">
        <v>4343</v>
      </c>
      <c r="E738" s="16"/>
      <c r="F738" s="14" t="s">
        <v>4344</v>
      </c>
      <c r="G738" s="14">
        <v>80056457</v>
      </c>
      <c r="H738" s="14" t="s">
        <v>4345</v>
      </c>
      <c r="I738" s="15">
        <v>810</v>
      </c>
      <c r="J738" s="77">
        <v>6</v>
      </c>
      <c r="K738" s="92"/>
    </row>
    <row r="739" spans="1:11" ht="30.6" x14ac:dyDescent="0.25">
      <c r="A739" s="14" t="s">
        <v>4331</v>
      </c>
      <c r="B739" s="14" t="s">
        <v>4342</v>
      </c>
      <c r="C739" s="14" t="s">
        <v>4346</v>
      </c>
      <c r="D739" s="16" t="s">
        <v>4343</v>
      </c>
      <c r="E739" s="16"/>
      <c r="F739" s="14" t="s">
        <v>4347</v>
      </c>
      <c r="G739" s="14">
        <v>36284696</v>
      </c>
      <c r="H739" s="14" t="s">
        <v>3036</v>
      </c>
      <c r="I739" s="15">
        <v>978</v>
      </c>
      <c r="J739" s="77">
        <v>6</v>
      </c>
      <c r="K739" s="92"/>
    </row>
    <row r="740" spans="1:11" ht="81.599999999999994" x14ac:dyDescent="0.25">
      <c r="A740" s="14" t="s">
        <v>4331</v>
      </c>
      <c r="B740" s="14"/>
      <c r="C740" s="14"/>
      <c r="D740" s="16"/>
      <c r="E740" s="16"/>
      <c r="F740" s="14" t="s">
        <v>4348</v>
      </c>
      <c r="G740" s="14"/>
      <c r="H740" s="14"/>
      <c r="I740" s="15"/>
      <c r="J740" s="77">
        <v>6</v>
      </c>
      <c r="K740" s="92"/>
    </row>
    <row r="741" spans="1:11" ht="30.6" x14ac:dyDescent="0.25">
      <c r="A741" s="14" t="s">
        <v>4331</v>
      </c>
      <c r="B741" s="14" t="s">
        <v>4349</v>
      </c>
      <c r="C741" s="14" t="s">
        <v>4350</v>
      </c>
      <c r="D741" s="16" t="s">
        <v>3193</v>
      </c>
      <c r="E741" s="16"/>
      <c r="F741" s="14" t="s">
        <v>4351</v>
      </c>
      <c r="G741" s="14" t="s">
        <v>3183</v>
      </c>
      <c r="H741" s="14" t="s">
        <v>3184</v>
      </c>
      <c r="I741" s="15">
        <v>1185</v>
      </c>
      <c r="J741" s="77">
        <v>6</v>
      </c>
      <c r="K741" s="92"/>
    </row>
    <row r="742" spans="1:11" ht="81.599999999999994" x14ac:dyDescent="0.25">
      <c r="A742" s="14" t="s">
        <v>4331</v>
      </c>
      <c r="B742" s="14"/>
      <c r="C742" s="14"/>
      <c r="D742" s="16"/>
      <c r="E742" s="16"/>
      <c r="F742" s="14" t="s">
        <v>3061</v>
      </c>
      <c r="G742" s="14"/>
      <c r="H742" s="14"/>
      <c r="I742" s="15"/>
      <c r="J742" s="77">
        <v>6</v>
      </c>
      <c r="K742" s="92"/>
    </row>
    <row r="743" spans="1:11" ht="30.6" x14ac:dyDescent="0.25">
      <c r="A743" s="14" t="s">
        <v>4331</v>
      </c>
      <c r="B743" s="14" t="s">
        <v>3062</v>
      </c>
      <c r="C743" s="14" t="s">
        <v>3063</v>
      </c>
      <c r="D743" s="16" t="s">
        <v>3064</v>
      </c>
      <c r="E743" s="16"/>
      <c r="F743" s="14" t="s">
        <v>4352</v>
      </c>
      <c r="G743" s="14">
        <v>5156084</v>
      </c>
      <c r="H743" s="14" t="s">
        <v>3066</v>
      </c>
      <c r="I743" s="15">
        <v>385</v>
      </c>
      <c r="J743" s="77">
        <v>6</v>
      </c>
      <c r="K743" s="92"/>
    </row>
    <row r="744" spans="1:11" ht="30.6" x14ac:dyDescent="0.25">
      <c r="A744" s="14" t="s">
        <v>4331</v>
      </c>
      <c r="B744" s="14" t="s">
        <v>3062</v>
      </c>
      <c r="C744" s="14" t="s">
        <v>3067</v>
      </c>
      <c r="D744" s="16" t="s">
        <v>3064</v>
      </c>
      <c r="E744" s="16"/>
      <c r="F744" s="14" t="s">
        <v>4353</v>
      </c>
      <c r="G744" s="14">
        <v>36284696</v>
      </c>
      <c r="H744" s="14" t="s">
        <v>3036</v>
      </c>
      <c r="I744" s="15">
        <v>384</v>
      </c>
      <c r="J744" s="77">
        <v>6</v>
      </c>
      <c r="K744" s="92"/>
    </row>
    <row r="745" spans="1:11" ht="30.6" x14ac:dyDescent="0.25">
      <c r="A745" s="14" t="s">
        <v>4331</v>
      </c>
      <c r="B745" s="14" t="s">
        <v>3062</v>
      </c>
      <c r="C745" s="14" t="s">
        <v>3069</v>
      </c>
      <c r="D745" s="16" t="s">
        <v>2998</v>
      </c>
      <c r="E745" s="16"/>
      <c r="F745" s="14" t="s">
        <v>4354</v>
      </c>
      <c r="G745" s="14">
        <v>5156084</v>
      </c>
      <c r="H745" s="14" t="s">
        <v>3066</v>
      </c>
      <c r="I745" s="15">
        <v>140</v>
      </c>
      <c r="J745" s="77">
        <v>6</v>
      </c>
      <c r="K745" s="92"/>
    </row>
    <row r="746" spans="1:11" ht="30.6" x14ac:dyDescent="0.25">
      <c r="A746" s="14" t="s">
        <v>4331</v>
      </c>
      <c r="B746" s="14" t="s">
        <v>3062</v>
      </c>
      <c r="C746" s="14"/>
      <c r="D746" s="16" t="s">
        <v>2998</v>
      </c>
      <c r="E746" s="16"/>
      <c r="F746" s="14" t="s">
        <v>4046</v>
      </c>
      <c r="G746" s="14" t="s">
        <v>3164</v>
      </c>
      <c r="H746" s="14" t="s">
        <v>3165</v>
      </c>
      <c r="I746" s="15">
        <v>25</v>
      </c>
      <c r="J746" s="77">
        <v>6</v>
      </c>
      <c r="K746" s="92"/>
    </row>
    <row r="747" spans="1:11" ht="40.799999999999997" x14ac:dyDescent="0.25">
      <c r="A747" s="14" t="s">
        <v>4331</v>
      </c>
      <c r="B747" s="14" t="s">
        <v>3062</v>
      </c>
      <c r="C747" s="14" t="s">
        <v>4355</v>
      </c>
      <c r="D747" s="16" t="s">
        <v>3071</v>
      </c>
      <c r="E747" s="16"/>
      <c r="F747" s="14" t="s">
        <v>4356</v>
      </c>
      <c r="G747" s="14" t="s">
        <v>4357</v>
      </c>
      <c r="H747" s="14" t="s">
        <v>4358</v>
      </c>
      <c r="I747" s="15">
        <v>11.98</v>
      </c>
      <c r="J747" s="77">
        <v>6</v>
      </c>
      <c r="K747" s="92"/>
    </row>
    <row r="748" spans="1:11" ht="20.399999999999999" x14ac:dyDescent="0.25">
      <c r="A748" s="14" t="s">
        <v>4331</v>
      </c>
      <c r="B748" s="14" t="s">
        <v>3062</v>
      </c>
      <c r="C748" s="14"/>
      <c r="D748" s="16" t="s">
        <v>3071</v>
      </c>
      <c r="E748" s="16"/>
      <c r="F748" s="14" t="s">
        <v>4359</v>
      </c>
      <c r="G748" s="14"/>
      <c r="H748" s="14" t="s">
        <v>3054</v>
      </c>
      <c r="I748" s="15">
        <v>48.1</v>
      </c>
      <c r="J748" s="77">
        <v>6</v>
      </c>
      <c r="K748" s="92"/>
    </row>
    <row r="749" spans="1:11" ht="81.599999999999994" x14ac:dyDescent="0.25">
      <c r="A749" s="14" t="s">
        <v>4331</v>
      </c>
      <c r="B749" s="14"/>
      <c r="C749" s="14"/>
      <c r="D749" s="16"/>
      <c r="E749" s="16"/>
      <c r="F749" s="14" t="s">
        <v>3073</v>
      </c>
      <c r="G749" s="14"/>
      <c r="H749" s="14"/>
      <c r="I749" s="15"/>
      <c r="J749" s="77">
        <v>6</v>
      </c>
      <c r="K749" s="92"/>
    </row>
    <row r="750" spans="1:11" ht="20.399999999999999" x14ac:dyDescent="0.25">
      <c r="A750" s="14" t="s">
        <v>4331</v>
      </c>
      <c r="B750" s="14" t="s">
        <v>3074</v>
      </c>
      <c r="C750" s="14"/>
      <c r="D750" s="16" t="s">
        <v>3077</v>
      </c>
      <c r="E750" s="16"/>
      <c r="F750" s="14" t="s">
        <v>4360</v>
      </c>
      <c r="G750" s="14"/>
      <c r="H750" s="14" t="s">
        <v>3054</v>
      </c>
      <c r="I750" s="15">
        <v>28.35</v>
      </c>
      <c r="J750" s="77">
        <v>6</v>
      </c>
      <c r="K750" s="92"/>
    </row>
    <row r="751" spans="1:11" ht="30.6" x14ac:dyDescent="0.25">
      <c r="A751" s="14" t="s">
        <v>4331</v>
      </c>
      <c r="B751" s="14" t="s">
        <v>3074</v>
      </c>
      <c r="C751" s="14">
        <v>24494430</v>
      </c>
      <c r="D751" s="16" t="s">
        <v>3077</v>
      </c>
      <c r="E751" s="16"/>
      <c r="F751" s="14" t="s">
        <v>4361</v>
      </c>
      <c r="G751" s="14"/>
      <c r="H751" s="14" t="s">
        <v>3054</v>
      </c>
      <c r="I751" s="15">
        <v>470</v>
      </c>
      <c r="J751" s="77">
        <v>6</v>
      </c>
      <c r="K751" s="92"/>
    </row>
    <row r="752" spans="1:11" ht="81.599999999999994" x14ac:dyDescent="0.25">
      <c r="A752" s="14" t="s">
        <v>4331</v>
      </c>
      <c r="B752" s="14"/>
      <c r="C752" s="14"/>
      <c r="D752" s="16"/>
      <c r="E752" s="16"/>
      <c r="F752" s="14" t="s">
        <v>3079</v>
      </c>
      <c r="G752" s="14"/>
      <c r="H752" s="14"/>
      <c r="I752" s="15"/>
      <c r="J752" s="77">
        <v>6</v>
      </c>
      <c r="K752" s="92"/>
    </row>
    <row r="753" spans="1:11" ht="40.799999999999997" x14ac:dyDescent="0.25">
      <c r="A753" s="14" t="s">
        <v>4331</v>
      </c>
      <c r="B753" s="14" t="s">
        <v>3080</v>
      </c>
      <c r="C753" s="14">
        <v>277</v>
      </c>
      <c r="D753" s="16" t="s">
        <v>2998</v>
      </c>
      <c r="E753" s="16" t="s">
        <v>3077</v>
      </c>
      <c r="F753" s="14" t="s">
        <v>4362</v>
      </c>
      <c r="G753" s="14">
        <v>46640134</v>
      </c>
      <c r="H753" s="14" t="s">
        <v>3082</v>
      </c>
      <c r="I753" s="15">
        <v>20</v>
      </c>
      <c r="J753" s="77">
        <v>6</v>
      </c>
      <c r="K753" s="92"/>
    </row>
    <row r="754" spans="1:11" ht="40.799999999999997" x14ac:dyDescent="0.25">
      <c r="A754" s="14" t="s">
        <v>4331</v>
      </c>
      <c r="B754" s="14" t="s">
        <v>3080</v>
      </c>
      <c r="C754" s="14">
        <v>5020254471</v>
      </c>
      <c r="D754" s="16" t="s">
        <v>3083</v>
      </c>
      <c r="E754" s="16"/>
      <c r="F754" s="14" t="s">
        <v>4363</v>
      </c>
      <c r="G754" s="14">
        <v>46640134</v>
      </c>
      <c r="H754" s="14" t="s">
        <v>3082</v>
      </c>
      <c r="I754" s="15">
        <v>428</v>
      </c>
      <c r="J754" s="77">
        <v>6</v>
      </c>
      <c r="K754" s="92"/>
    </row>
    <row r="755" spans="1:11" ht="81.599999999999994" x14ac:dyDescent="0.25">
      <c r="A755" s="14" t="s">
        <v>4331</v>
      </c>
      <c r="B755" s="14"/>
      <c r="C755" s="14"/>
      <c r="D755" s="16"/>
      <c r="E755" s="16"/>
      <c r="F755" s="14" t="s">
        <v>4049</v>
      </c>
      <c r="G755" s="14"/>
      <c r="H755" s="14"/>
      <c r="I755" s="15"/>
      <c r="J755" s="77">
        <v>6</v>
      </c>
      <c r="K755" s="92"/>
    </row>
    <row r="756" spans="1:11" ht="40.799999999999997" x14ac:dyDescent="0.25">
      <c r="A756" s="14" t="s">
        <v>4331</v>
      </c>
      <c r="B756" s="14" t="s">
        <v>4050</v>
      </c>
      <c r="C756" s="14" t="s">
        <v>4364</v>
      </c>
      <c r="D756" s="16" t="s">
        <v>3679</v>
      </c>
      <c r="E756" s="16"/>
      <c r="F756" s="14" t="s">
        <v>4365</v>
      </c>
      <c r="G756" s="14" t="s">
        <v>4052</v>
      </c>
      <c r="H756" s="14" t="s">
        <v>4053</v>
      </c>
      <c r="I756" s="15">
        <v>120</v>
      </c>
      <c r="J756" s="77">
        <v>6</v>
      </c>
      <c r="K756" s="92"/>
    </row>
    <row r="757" spans="1:11" ht="30.6" x14ac:dyDescent="0.25">
      <c r="A757" s="14" t="s">
        <v>4331</v>
      </c>
      <c r="B757" s="14" t="s">
        <v>4050</v>
      </c>
      <c r="C757" s="14" t="s">
        <v>4054</v>
      </c>
      <c r="D757" s="16" t="s">
        <v>3107</v>
      </c>
      <c r="E757" s="16" t="s">
        <v>3103</v>
      </c>
      <c r="F757" s="14" t="s">
        <v>4366</v>
      </c>
      <c r="G757" s="14" t="s">
        <v>4056</v>
      </c>
      <c r="H757" s="14" t="s">
        <v>4057</v>
      </c>
      <c r="I757" s="15">
        <v>352.91</v>
      </c>
      <c r="J757" s="77">
        <v>6</v>
      </c>
      <c r="K757" s="92"/>
    </row>
    <row r="758" spans="1:11" ht="51" x14ac:dyDescent="0.25">
      <c r="A758" s="14" t="s">
        <v>4331</v>
      </c>
      <c r="B758" s="14" t="s">
        <v>4050</v>
      </c>
      <c r="C758" s="14" t="s">
        <v>4594</v>
      </c>
      <c r="D758" s="16" t="s">
        <v>4060</v>
      </c>
      <c r="E758" s="16" t="s">
        <v>3103</v>
      </c>
      <c r="F758" s="14" t="s">
        <v>4367</v>
      </c>
      <c r="G758" s="14" t="s">
        <v>4062</v>
      </c>
      <c r="H758" s="14" t="s">
        <v>4063</v>
      </c>
      <c r="I758" s="15">
        <v>35</v>
      </c>
      <c r="J758" s="77">
        <v>6</v>
      </c>
      <c r="K758" s="92"/>
    </row>
    <row r="759" spans="1:11" ht="51" x14ac:dyDescent="0.25">
      <c r="A759" s="14" t="s">
        <v>4331</v>
      </c>
      <c r="B759" s="14" t="s">
        <v>4050</v>
      </c>
      <c r="C759" s="14" t="s">
        <v>4067</v>
      </c>
      <c r="D759" s="16" t="s">
        <v>4067</v>
      </c>
      <c r="E759" s="16" t="s">
        <v>3103</v>
      </c>
      <c r="F759" s="14" t="s">
        <v>4368</v>
      </c>
      <c r="G759" s="14" t="s">
        <v>4069</v>
      </c>
      <c r="H759" s="14" t="s">
        <v>4070</v>
      </c>
      <c r="I759" s="15">
        <v>29.99</v>
      </c>
      <c r="J759" s="77">
        <v>6</v>
      </c>
      <c r="K759" s="92"/>
    </row>
    <row r="760" spans="1:11" ht="51" x14ac:dyDescent="0.25">
      <c r="A760" s="14" t="s">
        <v>4331</v>
      </c>
      <c r="B760" s="14" t="s">
        <v>4050</v>
      </c>
      <c r="C760" s="14">
        <v>1120715657</v>
      </c>
      <c r="D760" s="16" t="s">
        <v>3328</v>
      </c>
      <c r="E760" s="16" t="s">
        <v>3103</v>
      </c>
      <c r="F760" s="14" t="s">
        <v>4369</v>
      </c>
      <c r="G760" s="14" t="s">
        <v>4065</v>
      </c>
      <c r="H760" s="14" t="s">
        <v>4066</v>
      </c>
      <c r="I760" s="15">
        <v>31.6</v>
      </c>
      <c r="J760" s="77">
        <v>6</v>
      </c>
      <c r="K760" s="92"/>
    </row>
    <row r="761" spans="1:11" ht="51" x14ac:dyDescent="0.25">
      <c r="A761" s="14" t="s">
        <v>4331</v>
      </c>
      <c r="B761" s="14" t="s">
        <v>4050</v>
      </c>
      <c r="C761" s="14">
        <v>11225429201</v>
      </c>
      <c r="D761" s="16" t="s">
        <v>3152</v>
      </c>
      <c r="E761" s="16" t="s">
        <v>3103</v>
      </c>
      <c r="F761" s="14" t="s">
        <v>4370</v>
      </c>
      <c r="G761" s="14" t="s">
        <v>4065</v>
      </c>
      <c r="H761" s="14" t="s">
        <v>4066</v>
      </c>
      <c r="I761" s="15">
        <v>31.6</v>
      </c>
      <c r="J761" s="77">
        <v>6</v>
      </c>
      <c r="K761" s="92"/>
    </row>
    <row r="762" spans="1:11" ht="30.6" x14ac:dyDescent="0.25">
      <c r="A762" s="14" t="s">
        <v>4331</v>
      </c>
      <c r="B762" s="14" t="s">
        <v>4050</v>
      </c>
      <c r="C762" s="14" t="s">
        <v>4072</v>
      </c>
      <c r="D762" s="16" t="s">
        <v>3167</v>
      </c>
      <c r="E762" s="16"/>
      <c r="F762" s="14" t="s">
        <v>4371</v>
      </c>
      <c r="G762" s="14">
        <v>36284696</v>
      </c>
      <c r="H762" s="14" t="s">
        <v>3036</v>
      </c>
      <c r="I762" s="15">
        <v>240</v>
      </c>
      <c r="J762" s="77">
        <v>6</v>
      </c>
      <c r="K762" s="92"/>
    </row>
    <row r="763" spans="1:11" ht="20.399999999999999" x14ac:dyDescent="0.25">
      <c r="A763" s="14" t="s">
        <v>4331</v>
      </c>
      <c r="B763" s="14" t="s">
        <v>4050</v>
      </c>
      <c r="C763" s="14"/>
      <c r="D763" s="16" t="s">
        <v>3103</v>
      </c>
      <c r="E763" s="16"/>
      <c r="F763" s="14" t="s">
        <v>4372</v>
      </c>
      <c r="G763" s="14"/>
      <c r="H763" s="14" t="s">
        <v>3054</v>
      </c>
      <c r="I763" s="15">
        <v>450</v>
      </c>
      <c r="J763" s="77">
        <v>6</v>
      </c>
      <c r="K763" s="92"/>
    </row>
    <row r="764" spans="1:11" ht="81.599999999999994" x14ac:dyDescent="0.25">
      <c r="A764" s="14" t="s">
        <v>4331</v>
      </c>
      <c r="B764" s="14"/>
      <c r="C764" s="14"/>
      <c r="D764" s="16"/>
      <c r="E764" s="16"/>
      <c r="F764" s="14" t="s">
        <v>3116</v>
      </c>
      <c r="G764" s="14"/>
      <c r="H764" s="14"/>
      <c r="I764" s="15"/>
      <c r="J764" s="77">
        <v>6</v>
      </c>
      <c r="K764" s="92"/>
    </row>
    <row r="765" spans="1:11" ht="30.6" x14ac:dyDescent="0.25">
      <c r="A765" s="14" t="s">
        <v>4331</v>
      </c>
      <c r="B765" s="14" t="s">
        <v>3117</v>
      </c>
      <c r="C765" s="14" t="s">
        <v>3118</v>
      </c>
      <c r="D765" s="16" t="s">
        <v>3010</v>
      </c>
      <c r="E765" s="16"/>
      <c r="F765" s="14" t="s">
        <v>4373</v>
      </c>
      <c r="G765" s="14">
        <v>73072391</v>
      </c>
      <c r="H765" s="14" t="s">
        <v>3120</v>
      </c>
      <c r="I765" s="15">
        <v>69.58</v>
      </c>
      <c r="J765" s="77">
        <v>6</v>
      </c>
      <c r="K765" s="92"/>
    </row>
    <row r="766" spans="1:11" ht="40.799999999999997" x14ac:dyDescent="0.25">
      <c r="A766" s="14" t="s">
        <v>4331</v>
      </c>
      <c r="B766" s="14" t="s">
        <v>4103</v>
      </c>
      <c r="C766" s="14">
        <v>20274</v>
      </c>
      <c r="D766" s="16" t="s">
        <v>3004</v>
      </c>
      <c r="E766" s="16"/>
      <c r="F766" s="14" t="s">
        <v>4374</v>
      </c>
      <c r="G766" s="14">
        <v>17308518</v>
      </c>
      <c r="H766" s="14" t="s">
        <v>4105</v>
      </c>
      <c r="I766" s="15">
        <v>500</v>
      </c>
      <c r="J766" s="77">
        <v>6</v>
      </c>
      <c r="K766" s="92"/>
    </row>
    <row r="767" spans="1:11" ht="40.799999999999997" x14ac:dyDescent="0.25">
      <c r="A767" s="14" t="s">
        <v>4331</v>
      </c>
      <c r="B767" s="14" t="s">
        <v>4375</v>
      </c>
      <c r="C767" s="14"/>
      <c r="D767" s="16" t="s">
        <v>4376</v>
      </c>
      <c r="E767" s="16" t="s">
        <v>3185</v>
      </c>
      <c r="F767" s="14" t="s">
        <v>4377</v>
      </c>
      <c r="G767" s="14" t="s">
        <v>4378</v>
      </c>
      <c r="H767" s="14" t="s">
        <v>4379</v>
      </c>
      <c r="I767" s="15">
        <v>295.55</v>
      </c>
      <c r="J767" s="77">
        <v>6</v>
      </c>
      <c r="K767" s="92"/>
    </row>
    <row r="768" spans="1:11" ht="81.599999999999994" x14ac:dyDescent="0.25">
      <c r="A768" s="14" t="s">
        <v>4380</v>
      </c>
      <c r="B768" s="14"/>
      <c r="C768" s="14"/>
      <c r="D768" s="16"/>
      <c r="E768" s="16"/>
      <c r="F768" s="14" t="s">
        <v>4381</v>
      </c>
      <c r="G768" s="14"/>
      <c r="H768" s="14"/>
      <c r="I768" s="15"/>
      <c r="J768" s="77">
        <v>6</v>
      </c>
      <c r="K768" s="92"/>
    </row>
    <row r="769" spans="1:11" ht="30.6" x14ac:dyDescent="0.25">
      <c r="A769" s="14" t="s">
        <v>4380</v>
      </c>
      <c r="B769" s="14" t="s">
        <v>4382</v>
      </c>
      <c r="C769" s="14" t="s">
        <v>4383</v>
      </c>
      <c r="D769" s="16" t="s">
        <v>4384</v>
      </c>
      <c r="E769" s="16"/>
      <c r="F769" s="14" t="s">
        <v>4385</v>
      </c>
      <c r="G769" s="14">
        <v>1130409260</v>
      </c>
      <c r="H769" s="14" t="s">
        <v>4386</v>
      </c>
      <c r="I769" s="15">
        <v>585</v>
      </c>
      <c r="J769" s="77">
        <v>6</v>
      </c>
      <c r="K769" s="92"/>
    </row>
    <row r="770" spans="1:11" ht="71.400000000000006" x14ac:dyDescent="0.25">
      <c r="A770" s="14" t="s">
        <v>4380</v>
      </c>
      <c r="B770" s="14" t="s">
        <v>4387</v>
      </c>
      <c r="C770" s="14" t="s">
        <v>4388</v>
      </c>
      <c r="D770" s="16" t="s">
        <v>4389</v>
      </c>
      <c r="E770" s="16"/>
      <c r="F770" s="14" t="s">
        <v>4390</v>
      </c>
      <c r="G770" s="14" t="s">
        <v>3172</v>
      </c>
      <c r="H770" s="14" t="s">
        <v>3173</v>
      </c>
      <c r="I770" s="15">
        <v>47.02</v>
      </c>
      <c r="J770" s="77">
        <v>6</v>
      </c>
      <c r="K770" s="92"/>
    </row>
    <row r="771" spans="1:11" ht="71.400000000000006" x14ac:dyDescent="0.25">
      <c r="A771" s="14" t="s">
        <v>4380</v>
      </c>
      <c r="B771" s="14" t="s">
        <v>4387</v>
      </c>
      <c r="C771" s="14" t="s">
        <v>4388</v>
      </c>
      <c r="D771" s="16" t="s">
        <v>4389</v>
      </c>
      <c r="E771" s="16"/>
      <c r="F771" s="14" t="s">
        <v>4391</v>
      </c>
      <c r="G771" s="14" t="s">
        <v>3172</v>
      </c>
      <c r="H771" s="14" t="s">
        <v>3173</v>
      </c>
      <c r="I771" s="15">
        <v>70.87</v>
      </c>
      <c r="J771" s="77">
        <v>6</v>
      </c>
      <c r="K771" s="92"/>
    </row>
    <row r="772" spans="1:11" ht="71.400000000000006" x14ac:dyDescent="0.25">
      <c r="A772" s="14" t="s">
        <v>4380</v>
      </c>
      <c r="B772" s="14" t="s">
        <v>4387</v>
      </c>
      <c r="C772" s="14" t="s">
        <v>4392</v>
      </c>
      <c r="D772" s="16" t="s">
        <v>4389</v>
      </c>
      <c r="E772" s="16"/>
      <c r="F772" s="14" t="s">
        <v>4393</v>
      </c>
      <c r="G772" s="14" t="s">
        <v>3172</v>
      </c>
      <c r="H772" s="14" t="s">
        <v>3173</v>
      </c>
      <c r="I772" s="15">
        <v>72.69</v>
      </c>
      <c r="J772" s="77">
        <v>6</v>
      </c>
      <c r="K772" s="92"/>
    </row>
    <row r="773" spans="1:11" ht="81.599999999999994" x14ac:dyDescent="0.25">
      <c r="A773" s="14" t="s">
        <v>4380</v>
      </c>
      <c r="B773" s="14"/>
      <c r="C773" s="14"/>
      <c r="D773" s="16"/>
      <c r="E773" s="16"/>
      <c r="F773" s="14" t="s">
        <v>4394</v>
      </c>
      <c r="G773" s="14"/>
      <c r="H773" s="14"/>
      <c r="I773" s="15"/>
      <c r="J773" s="77">
        <v>6</v>
      </c>
      <c r="K773" s="92"/>
    </row>
    <row r="774" spans="1:11" ht="30.6" x14ac:dyDescent="0.25">
      <c r="A774" s="14" t="s">
        <v>4380</v>
      </c>
      <c r="B774" s="14" t="s">
        <v>4395</v>
      </c>
      <c r="C774" s="14" t="s">
        <v>4396</v>
      </c>
      <c r="D774" s="16" t="s">
        <v>4397</v>
      </c>
      <c r="E774" s="16"/>
      <c r="F774" s="14" t="s">
        <v>4398</v>
      </c>
      <c r="G774" s="14">
        <v>5248370586</v>
      </c>
      <c r="H774" s="14" t="s">
        <v>3414</v>
      </c>
      <c r="I774" s="15">
        <v>295</v>
      </c>
      <c r="J774" s="77">
        <v>6</v>
      </c>
      <c r="K774" s="92"/>
    </row>
    <row r="775" spans="1:11" ht="30.6" x14ac:dyDescent="0.25">
      <c r="A775" s="14" t="s">
        <v>4380</v>
      </c>
      <c r="B775" s="14" t="s">
        <v>4395</v>
      </c>
      <c r="C775" s="14" t="s">
        <v>4399</v>
      </c>
      <c r="D775" s="16" t="s">
        <v>4014</v>
      </c>
      <c r="E775" s="16"/>
      <c r="F775" s="14" t="s">
        <v>4400</v>
      </c>
      <c r="G775" s="14">
        <v>36284696</v>
      </c>
      <c r="H775" s="14" t="s">
        <v>3036</v>
      </c>
      <c r="I775" s="15">
        <v>210</v>
      </c>
      <c r="J775" s="77">
        <v>6</v>
      </c>
      <c r="K775" s="92"/>
    </row>
    <row r="776" spans="1:11" ht="71.400000000000006" x14ac:dyDescent="0.25">
      <c r="A776" s="14" t="s">
        <v>4380</v>
      </c>
      <c r="B776" s="14" t="s">
        <v>4395</v>
      </c>
      <c r="C776" s="14">
        <v>1591884</v>
      </c>
      <c r="D776" s="16" t="s">
        <v>4401</v>
      </c>
      <c r="E776" s="16" t="s">
        <v>4402</v>
      </c>
      <c r="F776" s="14" t="s">
        <v>4403</v>
      </c>
      <c r="G776" s="14">
        <v>31322832</v>
      </c>
      <c r="H776" s="14" t="s">
        <v>3599</v>
      </c>
      <c r="I776" s="15">
        <v>91.95</v>
      </c>
      <c r="J776" s="77">
        <v>6</v>
      </c>
      <c r="K776" s="92"/>
    </row>
    <row r="777" spans="1:11" ht="81.599999999999994" x14ac:dyDescent="0.25">
      <c r="A777" s="14" t="s">
        <v>4380</v>
      </c>
      <c r="B777" s="14"/>
      <c r="C777" s="14"/>
      <c r="D777" s="16"/>
      <c r="E777" s="16"/>
      <c r="F777" s="14" t="s">
        <v>4404</v>
      </c>
      <c r="G777" s="14"/>
      <c r="H777" s="14"/>
      <c r="I777" s="15"/>
      <c r="J777" s="77">
        <v>6</v>
      </c>
      <c r="K777" s="92"/>
    </row>
    <row r="778" spans="1:11" ht="30.6" x14ac:dyDescent="0.25">
      <c r="A778" s="14" t="s">
        <v>4380</v>
      </c>
      <c r="B778" s="14" t="s">
        <v>4405</v>
      </c>
      <c r="C778" s="14" t="s">
        <v>4406</v>
      </c>
      <c r="D778" s="16" t="s">
        <v>4028</v>
      </c>
      <c r="E778" s="16"/>
      <c r="F778" s="14" t="s">
        <v>4407</v>
      </c>
      <c r="G778" s="14" t="s">
        <v>3040</v>
      </c>
      <c r="H778" s="14" t="s">
        <v>3041</v>
      </c>
      <c r="I778" s="15">
        <v>775</v>
      </c>
      <c r="J778" s="77">
        <v>6</v>
      </c>
      <c r="K778" s="92"/>
    </row>
    <row r="779" spans="1:11" ht="30.6" x14ac:dyDescent="0.25">
      <c r="A779" s="14" t="s">
        <v>4380</v>
      </c>
      <c r="B779" s="14" t="s">
        <v>4405</v>
      </c>
      <c r="C779" s="14" t="s">
        <v>4408</v>
      </c>
      <c r="D779" s="16" t="s">
        <v>4409</v>
      </c>
      <c r="E779" s="16"/>
      <c r="F779" s="14" t="s">
        <v>4410</v>
      </c>
      <c r="G779" s="14">
        <v>36284696</v>
      </c>
      <c r="H779" s="14" t="s">
        <v>3036</v>
      </c>
      <c r="I779" s="15">
        <v>502</v>
      </c>
      <c r="J779" s="77">
        <v>6</v>
      </c>
      <c r="K779" s="92"/>
    </row>
    <row r="780" spans="1:11" ht="20.399999999999999" x14ac:dyDescent="0.25">
      <c r="A780" s="14" t="s">
        <v>4380</v>
      </c>
      <c r="B780" s="14" t="s">
        <v>4405</v>
      </c>
      <c r="C780" s="14" t="s">
        <v>4411</v>
      </c>
      <c r="D780" s="16" t="s">
        <v>3893</v>
      </c>
      <c r="E780" s="16" t="s">
        <v>4412</v>
      </c>
      <c r="F780" s="14" t="s">
        <v>4413</v>
      </c>
      <c r="G780" s="14"/>
      <c r="H780" s="14" t="s">
        <v>3154</v>
      </c>
      <c r="I780" s="15">
        <v>82.49</v>
      </c>
      <c r="J780" s="77">
        <v>6</v>
      </c>
      <c r="K780" s="92"/>
    </row>
    <row r="781" spans="1:11" ht="91.8" x14ac:dyDescent="0.25">
      <c r="A781" s="14" t="s">
        <v>4380</v>
      </c>
      <c r="B781" s="14"/>
      <c r="C781" s="14"/>
      <c r="D781" s="16"/>
      <c r="E781" s="16"/>
      <c r="F781" s="14" t="s">
        <v>3195</v>
      </c>
      <c r="G781" s="14"/>
      <c r="H781" s="14"/>
      <c r="I781" s="15"/>
      <c r="J781" s="77">
        <v>6</v>
      </c>
      <c r="K781" s="92"/>
    </row>
    <row r="782" spans="1:11" ht="81.599999999999994" x14ac:dyDescent="0.25">
      <c r="A782" s="14" t="s">
        <v>4380</v>
      </c>
      <c r="B782" s="14" t="s">
        <v>3196</v>
      </c>
      <c r="C782" s="14"/>
      <c r="D782" s="16" t="s">
        <v>3197</v>
      </c>
      <c r="E782" s="16"/>
      <c r="F782" s="14" t="s">
        <v>4414</v>
      </c>
      <c r="G782" s="14"/>
      <c r="H782" s="14" t="s">
        <v>3154</v>
      </c>
      <c r="I782" s="15">
        <v>48</v>
      </c>
      <c r="J782" s="77">
        <v>6</v>
      </c>
      <c r="K782" s="92"/>
    </row>
    <row r="783" spans="1:11" ht="30.6" x14ac:dyDescent="0.25">
      <c r="A783" s="14" t="s">
        <v>4380</v>
      </c>
      <c r="B783" s="14" t="s">
        <v>3196</v>
      </c>
      <c r="C783" s="14">
        <v>525610299</v>
      </c>
      <c r="D783" s="16" t="s">
        <v>3197</v>
      </c>
      <c r="E783" s="16"/>
      <c r="F783" s="14" t="s">
        <v>4415</v>
      </c>
      <c r="G783" s="14">
        <v>31642713</v>
      </c>
      <c r="H783" s="14" t="s">
        <v>3199</v>
      </c>
      <c r="I783" s="15">
        <v>255.9</v>
      </c>
      <c r="J783" s="77">
        <v>6</v>
      </c>
      <c r="K783" s="92"/>
    </row>
    <row r="784" spans="1:11" ht="20.399999999999999" x14ac:dyDescent="0.25">
      <c r="A784" s="14" t="s">
        <v>4380</v>
      </c>
      <c r="B784" s="14"/>
      <c r="C784" s="14"/>
      <c r="D784" s="16"/>
      <c r="E784" s="16"/>
      <c r="F784" s="14" t="s">
        <v>4416</v>
      </c>
      <c r="G784" s="14"/>
      <c r="H784" s="14"/>
      <c r="I784" s="15"/>
      <c r="J784" s="77">
        <v>6</v>
      </c>
      <c r="K784" s="92"/>
    </row>
    <row r="785" spans="1:11" ht="40.799999999999997" x14ac:dyDescent="0.25">
      <c r="A785" s="14" t="s">
        <v>4380</v>
      </c>
      <c r="B785" s="14" t="s">
        <v>4417</v>
      </c>
      <c r="C785" s="14">
        <v>6</v>
      </c>
      <c r="D785" s="16" t="s">
        <v>3197</v>
      </c>
      <c r="E785" s="16" t="s">
        <v>4418</v>
      </c>
      <c r="F785" s="14" t="s">
        <v>4419</v>
      </c>
      <c r="G785" s="14">
        <v>55822266</v>
      </c>
      <c r="H785" s="14" t="s">
        <v>4420</v>
      </c>
      <c r="I785" s="15">
        <v>50</v>
      </c>
      <c r="J785" s="77">
        <v>6</v>
      </c>
      <c r="K785" s="92"/>
    </row>
    <row r="786" spans="1:11" ht="40.799999999999997" x14ac:dyDescent="0.25">
      <c r="A786" s="14" t="s">
        <v>4380</v>
      </c>
      <c r="B786" s="14" t="s">
        <v>4417</v>
      </c>
      <c r="C786" s="14" t="s">
        <v>4421</v>
      </c>
      <c r="D786" s="16" t="s">
        <v>3197</v>
      </c>
      <c r="E786" s="16" t="s">
        <v>4418</v>
      </c>
      <c r="F786" s="14" t="s">
        <v>4422</v>
      </c>
      <c r="G786" s="14">
        <v>55822266</v>
      </c>
      <c r="H786" s="14" t="s">
        <v>4420</v>
      </c>
      <c r="I786" s="15">
        <v>100</v>
      </c>
      <c r="J786" s="77">
        <v>6</v>
      </c>
      <c r="K786" s="92"/>
    </row>
    <row r="787" spans="1:11" ht="81.599999999999994" x14ac:dyDescent="0.25">
      <c r="A787" s="14" t="s">
        <v>4380</v>
      </c>
      <c r="B787" s="14"/>
      <c r="C787" s="14"/>
      <c r="D787" s="16"/>
      <c r="E787" s="16"/>
      <c r="F787" s="14" t="s">
        <v>4423</v>
      </c>
      <c r="G787" s="14"/>
      <c r="H787" s="14"/>
      <c r="I787" s="15"/>
      <c r="J787" s="77">
        <v>6</v>
      </c>
      <c r="K787" s="92"/>
    </row>
    <row r="788" spans="1:11" ht="40.799999999999997" x14ac:dyDescent="0.25">
      <c r="A788" s="14" t="s">
        <v>4380</v>
      </c>
      <c r="B788" s="14" t="s">
        <v>4424</v>
      </c>
      <c r="C788" s="14" t="s">
        <v>4425</v>
      </c>
      <c r="D788" s="16" t="s">
        <v>4159</v>
      </c>
      <c r="E788" s="16"/>
      <c r="F788" s="14" t="s">
        <v>4426</v>
      </c>
      <c r="G788" s="14">
        <v>60694472023</v>
      </c>
      <c r="H788" s="14" t="s">
        <v>3105</v>
      </c>
      <c r="I788" s="15">
        <v>1374</v>
      </c>
      <c r="J788" s="77">
        <v>6</v>
      </c>
      <c r="K788" s="92"/>
    </row>
    <row r="789" spans="1:11" ht="81.599999999999994" x14ac:dyDescent="0.25">
      <c r="A789" s="14" t="s">
        <v>4380</v>
      </c>
      <c r="B789" s="14"/>
      <c r="C789" s="14"/>
      <c r="D789" s="16"/>
      <c r="E789" s="16"/>
      <c r="F789" s="14" t="s">
        <v>4427</v>
      </c>
      <c r="G789" s="14"/>
      <c r="H789" s="14"/>
      <c r="I789" s="15"/>
      <c r="J789" s="77">
        <v>6</v>
      </c>
      <c r="K789" s="92"/>
    </row>
    <row r="790" spans="1:11" ht="30.6" x14ac:dyDescent="0.25">
      <c r="A790" s="14" t="s">
        <v>4380</v>
      </c>
      <c r="B790" s="14" t="s">
        <v>4428</v>
      </c>
      <c r="C790" s="14" t="s">
        <v>4429</v>
      </c>
      <c r="D790" s="16" t="s">
        <v>4430</v>
      </c>
      <c r="E790" s="16"/>
      <c r="F790" s="14" t="s">
        <v>4431</v>
      </c>
      <c r="G790" s="14">
        <v>36284696</v>
      </c>
      <c r="H790" s="14" t="s">
        <v>3036</v>
      </c>
      <c r="I790" s="15">
        <v>816</v>
      </c>
      <c r="J790" s="77">
        <v>6</v>
      </c>
      <c r="K790" s="92"/>
    </row>
    <row r="791" spans="1:11" ht="30.6" x14ac:dyDescent="0.25">
      <c r="A791" s="14" t="s">
        <v>4380</v>
      </c>
      <c r="B791" s="14" t="s">
        <v>4428</v>
      </c>
      <c r="C791" s="14" t="s">
        <v>4429</v>
      </c>
      <c r="D791" s="16" t="s">
        <v>4430</v>
      </c>
      <c r="E791" s="16"/>
      <c r="F791" s="14" t="s">
        <v>4432</v>
      </c>
      <c r="G791" s="14">
        <v>36284696</v>
      </c>
      <c r="H791" s="14" t="s">
        <v>3036</v>
      </c>
      <c r="I791" s="15">
        <v>1724</v>
      </c>
      <c r="J791" s="77">
        <v>6</v>
      </c>
      <c r="K791" s="92"/>
    </row>
    <row r="792" spans="1:11" ht="30.6" x14ac:dyDescent="0.25">
      <c r="A792" s="14" t="s">
        <v>4380</v>
      </c>
      <c r="B792" s="14" t="s">
        <v>4428</v>
      </c>
      <c r="C792" s="14">
        <v>74566</v>
      </c>
      <c r="D792" s="16" t="s">
        <v>4430</v>
      </c>
      <c r="E792" s="16"/>
      <c r="F792" s="14" t="s">
        <v>4433</v>
      </c>
      <c r="G792" s="14" t="s">
        <v>3225</v>
      </c>
      <c r="H792" s="14" t="s">
        <v>3226</v>
      </c>
      <c r="I792" s="15">
        <v>68.91</v>
      </c>
      <c r="J792" s="77">
        <v>6</v>
      </c>
      <c r="K792" s="92"/>
    </row>
    <row r="793" spans="1:11" ht="20.399999999999999" x14ac:dyDescent="0.25">
      <c r="A793" s="14" t="s">
        <v>4380</v>
      </c>
      <c r="B793" s="14" t="s">
        <v>4428</v>
      </c>
      <c r="C793" s="14">
        <v>199548</v>
      </c>
      <c r="D793" s="16" t="s">
        <v>4434</v>
      </c>
      <c r="E793" s="16"/>
      <c r="F793" s="14" t="s">
        <v>4435</v>
      </c>
      <c r="G793" s="14"/>
      <c r="H793" s="14" t="s">
        <v>3154</v>
      </c>
      <c r="I793" s="15">
        <v>170.04</v>
      </c>
      <c r="J793" s="77">
        <v>6</v>
      </c>
      <c r="K793" s="92"/>
    </row>
    <row r="794" spans="1:11" ht="30.6" x14ac:dyDescent="0.25">
      <c r="A794" s="14" t="s">
        <v>4380</v>
      </c>
      <c r="B794" s="14" t="s">
        <v>4428</v>
      </c>
      <c r="C794" s="14">
        <v>279012</v>
      </c>
      <c r="D794" s="16" t="s">
        <v>4434</v>
      </c>
      <c r="E794" s="16"/>
      <c r="F794" s="14" t="s">
        <v>4436</v>
      </c>
      <c r="G794" s="14" t="s">
        <v>3225</v>
      </c>
      <c r="H794" s="14" t="s">
        <v>3226</v>
      </c>
      <c r="I794" s="15">
        <v>66.819999999999993</v>
      </c>
      <c r="J794" s="77">
        <v>6</v>
      </c>
      <c r="K794" s="92"/>
    </row>
    <row r="795" spans="1:11" ht="40.799999999999997" x14ac:dyDescent="0.25">
      <c r="A795" s="14" t="s">
        <v>4380</v>
      </c>
      <c r="B795" s="14" t="s">
        <v>4428</v>
      </c>
      <c r="C795" s="14"/>
      <c r="D795" s="16" t="s">
        <v>4210</v>
      </c>
      <c r="E795" s="16"/>
      <c r="F795" s="14" t="s">
        <v>4437</v>
      </c>
      <c r="G795" s="14" t="s">
        <v>3876</v>
      </c>
      <c r="H795" s="14" t="s">
        <v>3877</v>
      </c>
      <c r="I795" s="15">
        <v>17.7</v>
      </c>
      <c r="J795" s="77">
        <v>6</v>
      </c>
      <c r="K795" s="92"/>
    </row>
    <row r="796" spans="1:11" ht="30.6" x14ac:dyDescent="0.25">
      <c r="A796" s="14" t="s">
        <v>4380</v>
      </c>
      <c r="B796" s="14" t="s">
        <v>4428</v>
      </c>
      <c r="C796" s="14"/>
      <c r="D796" s="16" t="s">
        <v>3654</v>
      </c>
      <c r="E796" s="16"/>
      <c r="F796" s="14" t="s">
        <v>4438</v>
      </c>
      <c r="G796" s="14"/>
      <c r="H796" s="14" t="s">
        <v>3154</v>
      </c>
      <c r="I796" s="15">
        <v>781.79</v>
      </c>
      <c r="J796" s="77">
        <v>6</v>
      </c>
      <c r="K796" s="92"/>
    </row>
    <row r="797" spans="1:11" ht="20.399999999999999" x14ac:dyDescent="0.25">
      <c r="A797" s="14" t="s">
        <v>4380</v>
      </c>
      <c r="B797" s="14" t="s">
        <v>4428</v>
      </c>
      <c r="C797" s="14">
        <v>346306</v>
      </c>
      <c r="D797" s="16" t="s">
        <v>3654</v>
      </c>
      <c r="E797" s="16"/>
      <c r="F797" s="14" t="s">
        <v>4439</v>
      </c>
      <c r="G797" s="14"/>
      <c r="H797" s="14" t="s">
        <v>4440</v>
      </c>
      <c r="I797" s="15">
        <v>136.84</v>
      </c>
      <c r="J797" s="77">
        <v>6</v>
      </c>
      <c r="K797" s="92"/>
    </row>
    <row r="798" spans="1:11" ht="81.599999999999994" x14ac:dyDescent="0.25">
      <c r="A798" s="14" t="s">
        <v>4380</v>
      </c>
      <c r="B798" s="14"/>
      <c r="C798" s="14"/>
      <c r="D798" s="16"/>
      <c r="E798" s="16"/>
      <c r="F798" s="14" t="s">
        <v>4441</v>
      </c>
      <c r="G798" s="14"/>
      <c r="H798" s="14"/>
      <c r="I798" s="15"/>
      <c r="J798" s="77">
        <v>6</v>
      </c>
      <c r="K798" s="92"/>
    </row>
    <row r="799" spans="1:11" ht="30.6" x14ac:dyDescent="0.25">
      <c r="A799" s="14" t="s">
        <v>4380</v>
      </c>
      <c r="B799" s="14" t="s">
        <v>4442</v>
      </c>
      <c r="C799" s="14" t="s">
        <v>4443</v>
      </c>
      <c r="D799" s="16" t="s">
        <v>4444</v>
      </c>
      <c r="E799" s="16"/>
      <c r="F799" s="14" t="s">
        <v>4445</v>
      </c>
      <c r="G799" s="14">
        <v>36284696</v>
      </c>
      <c r="H799" s="14" t="s">
        <v>3036</v>
      </c>
      <c r="I799" s="15">
        <v>220</v>
      </c>
      <c r="J799" s="77">
        <v>6</v>
      </c>
      <c r="K799" s="92"/>
    </row>
    <row r="800" spans="1:11" ht="30.6" x14ac:dyDescent="0.25">
      <c r="A800" s="14" t="s">
        <v>4380</v>
      </c>
      <c r="B800" s="14" t="s">
        <v>4442</v>
      </c>
      <c r="C800" s="14" t="s">
        <v>4446</v>
      </c>
      <c r="D800" s="16" t="s">
        <v>4447</v>
      </c>
      <c r="E800" s="16"/>
      <c r="F800" s="14" t="s">
        <v>4448</v>
      </c>
      <c r="G800" s="14">
        <v>5156084</v>
      </c>
      <c r="H800" s="14" t="s">
        <v>3066</v>
      </c>
      <c r="I800" s="15">
        <v>375</v>
      </c>
      <c r="J800" s="77">
        <v>6</v>
      </c>
      <c r="K800" s="92"/>
    </row>
    <row r="801" spans="1:11" ht="30.6" x14ac:dyDescent="0.25">
      <c r="A801" s="14" t="s">
        <v>4380</v>
      </c>
      <c r="B801" s="14" t="s">
        <v>4442</v>
      </c>
      <c r="C801" s="14"/>
      <c r="D801" s="16" t="s">
        <v>4447</v>
      </c>
      <c r="E801" s="16"/>
      <c r="F801" s="14" t="s">
        <v>4449</v>
      </c>
      <c r="G801" s="14" t="s">
        <v>3164</v>
      </c>
      <c r="H801" s="14" t="s">
        <v>3165</v>
      </c>
      <c r="I801" s="15">
        <v>35</v>
      </c>
      <c r="J801" s="77">
        <v>6</v>
      </c>
      <c r="K801" s="92"/>
    </row>
    <row r="802" spans="1:11" ht="81.599999999999994" x14ac:dyDescent="0.25">
      <c r="A802" s="14" t="s">
        <v>4380</v>
      </c>
      <c r="B802" s="14"/>
      <c r="C802" s="14"/>
      <c r="D802" s="16"/>
      <c r="E802" s="16"/>
      <c r="F802" s="14" t="s">
        <v>4450</v>
      </c>
      <c r="G802" s="14"/>
      <c r="H802" s="14"/>
      <c r="I802" s="15"/>
      <c r="J802" s="77">
        <v>6</v>
      </c>
      <c r="K802" s="92"/>
    </row>
    <row r="803" spans="1:11" ht="30.6" x14ac:dyDescent="0.25">
      <c r="A803" s="14" t="s">
        <v>4380</v>
      </c>
      <c r="B803" s="14" t="s">
        <v>4451</v>
      </c>
      <c r="C803" s="14">
        <v>25493450</v>
      </c>
      <c r="D803" s="16" t="s">
        <v>4343</v>
      </c>
      <c r="E803" s="16"/>
      <c r="F803" s="14" t="s">
        <v>4452</v>
      </c>
      <c r="G803" s="14">
        <v>537560</v>
      </c>
      <c r="H803" s="14" t="s">
        <v>3076</v>
      </c>
      <c r="I803" s="15">
        <v>185</v>
      </c>
      <c r="J803" s="77">
        <v>6</v>
      </c>
      <c r="K803" s="92"/>
    </row>
    <row r="804" spans="1:11" ht="81.599999999999994" x14ac:dyDescent="0.25">
      <c r="A804" s="14" t="s">
        <v>4380</v>
      </c>
      <c r="B804" s="14" t="s">
        <v>4451</v>
      </c>
      <c r="C804" s="14"/>
      <c r="D804" s="16" t="s">
        <v>4447</v>
      </c>
      <c r="E804" s="16"/>
      <c r="F804" s="14" t="s">
        <v>4453</v>
      </c>
      <c r="G804" s="14"/>
      <c r="H804" s="14" t="s">
        <v>3154</v>
      </c>
      <c r="I804" s="15">
        <v>99</v>
      </c>
      <c r="J804" s="77">
        <v>6</v>
      </c>
      <c r="K804" s="92"/>
    </row>
    <row r="805" spans="1:11" ht="20.399999999999999" x14ac:dyDescent="0.25">
      <c r="A805" s="14" t="s">
        <v>4380</v>
      </c>
      <c r="B805" s="14" t="s">
        <v>4451</v>
      </c>
      <c r="C805" s="14"/>
      <c r="D805" s="16" t="s">
        <v>4447</v>
      </c>
      <c r="E805" s="16"/>
      <c r="F805" s="14" t="s">
        <v>4454</v>
      </c>
      <c r="G805" s="14"/>
      <c r="H805" s="14" t="s">
        <v>3154</v>
      </c>
      <c r="I805" s="15">
        <v>34.11</v>
      </c>
      <c r="J805" s="77">
        <v>6</v>
      </c>
      <c r="K805" s="92"/>
    </row>
    <row r="806" spans="1:11" ht="91.8" x14ac:dyDescent="0.25">
      <c r="A806" s="14" t="s">
        <v>4380</v>
      </c>
      <c r="B806" s="14"/>
      <c r="C806" s="14"/>
      <c r="D806" s="16"/>
      <c r="E806" s="16"/>
      <c r="F806" s="14" t="s">
        <v>3190</v>
      </c>
      <c r="G806" s="14"/>
      <c r="H806" s="14"/>
      <c r="I806" s="15"/>
      <c r="J806" s="77">
        <v>6</v>
      </c>
      <c r="K806" s="92"/>
    </row>
    <row r="807" spans="1:11" ht="40.799999999999997" x14ac:dyDescent="0.25">
      <c r="A807" s="14" t="s">
        <v>4380</v>
      </c>
      <c r="B807" s="14" t="s">
        <v>3191</v>
      </c>
      <c r="C807" s="14" t="s">
        <v>4595</v>
      </c>
      <c r="D807" s="16" t="s">
        <v>4455</v>
      </c>
      <c r="E807" s="16" t="s">
        <v>4456</v>
      </c>
      <c r="F807" s="14" t="s">
        <v>4457</v>
      </c>
      <c r="G807" s="14" t="s">
        <v>4458</v>
      </c>
      <c r="H807" s="14" t="s">
        <v>4459</v>
      </c>
      <c r="I807" s="15">
        <v>4.16</v>
      </c>
      <c r="J807" s="77">
        <v>6</v>
      </c>
      <c r="K807" s="92"/>
    </row>
    <row r="808" spans="1:11" ht="40.799999999999997" x14ac:dyDescent="0.25">
      <c r="A808" s="14" t="s">
        <v>4380</v>
      </c>
      <c r="B808" s="14" t="s">
        <v>3191</v>
      </c>
      <c r="C808" s="14" t="s">
        <v>3192</v>
      </c>
      <c r="D808" s="16" t="s">
        <v>3193</v>
      </c>
      <c r="E808" s="16"/>
      <c r="F808" s="14" t="s">
        <v>4460</v>
      </c>
      <c r="G808" s="14">
        <v>36284696</v>
      </c>
      <c r="H808" s="14" t="s">
        <v>3036</v>
      </c>
      <c r="I808" s="15">
        <v>1908</v>
      </c>
      <c r="J808" s="77">
        <v>6</v>
      </c>
      <c r="K808" s="92"/>
    </row>
    <row r="809" spans="1:11" ht="40.799999999999997" x14ac:dyDescent="0.25">
      <c r="A809" s="14" t="s">
        <v>4380</v>
      </c>
      <c r="B809" s="14" t="s">
        <v>3191</v>
      </c>
      <c r="C809" s="14">
        <v>54107</v>
      </c>
      <c r="D809" s="16" t="s">
        <v>4461</v>
      </c>
      <c r="E809" s="16" t="s">
        <v>4456</v>
      </c>
      <c r="F809" s="14" t="s">
        <v>4462</v>
      </c>
      <c r="G809" s="14" t="s">
        <v>4458</v>
      </c>
      <c r="H809" s="14" t="s">
        <v>4459</v>
      </c>
      <c r="I809" s="15">
        <v>10.43</v>
      </c>
      <c r="J809" s="77">
        <v>6</v>
      </c>
      <c r="K809" s="92"/>
    </row>
    <row r="810" spans="1:11" ht="40.799999999999997" x14ac:dyDescent="0.25">
      <c r="A810" s="14" t="s">
        <v>4380</v>
      </c>
      <c r="B810" s="14" t="s">
        <v>3191</v>
      </c>
      <c r="C810" s="14">
        <v>366376</v>
      </c>
      <c r="D810" s="16" t="s">
        <v>4461</v>
      </c>
      <c r="E810" s="16" t="s">
        <v>4456</v>
      </c>
      <c r="F810" s="14" t="s">
        <v>4463</v>
      </c>
      <c r="G810" s="14" t="s">
        <v>4464</v>
      </c>
      <c r="H810" s="14" t="s">
        <v>4465</v>
      </c>
      <c r="I810" s="15">
        <v>113.74</v>
      </c>
      <c r="J810" s="77">
        <v>6</v>
      </c>
      <c r="K810" s="92"/>
    </row>
    <row r="811" spans="1:11" ht="40.799999999999997" x14ac:dyDescent="0.25">
      <c r="A811" s="14" t="s">
        <v>4380</v>
      </c>
      <c r="B811" s="14" t="s">
        <v>3191</v>
      </c>
      <c r="C811" s="14">
        <v>4876</v>
      </c>
      <c r="D811" s="16" t="s">
        <v>4461</v>
      </c>
      <c r="E811" s="16" t="s">
        <v>4456</v>
      </c>
      <c r="F811" s="14" t="s">
        <v>4466</v>
      </c>
      <c r="G811" s="14">
        <v>37615564</v>
      </c>
      <c r="H811" s="14" t="s">
        <v>4467</v>
      </c>
      <c r="I811" s="15">
        <v>26.55</v>
      </c>
      <c r="J811" s="77">
        <v>6</v>
      </c>
      <c r="K811" s="92"/>
    </row>
    <row r="812" spans="1:11" ht="81.599999999999994" x14ac:dyDescent="0.25">
      <c r="A812" s="14" t="s">
        <v>4380</v>
      </c>
      <c r="B812" s="14"/>
      <c r="C812" s="14"/>
      <c r="D812" s="16"/>
      <c r="E812" s="16"/>
      <c r="F812" s="14" t="s">
        <v>3128</v>
      </c>
      <c r="G812" s="14"/>
      <c r="H812" s="14"/>
      <c r="I812" s="15"/>
      <c r="J812" s="77">
        <v>6</v>
      </c>
      <c r="K812" s="92"/>
    </row>
    <row r="813" spans="1:11" ht="51" x14ac:dyDescent="0.25">
      <c r="A813" s="14" t="s">
        <v>4380</v>
      </c>
      <c r="B813" s="14" t="s">
        <v>3129</v>
      </c>
      <c r="C813" s="14">
        <v>8125038577</v>
      </c>
      <c r="D813" s="16" t="s">
        <v>3130</v>
      </c>
      <c r="E813" s="16"/>
      <c r="F813" s="14" t="s">
        <v>4468</v>
      </c>
      <c r="G813" s="14">
        <v>35897821</v>
      </c>
      <c r="H813" s="14" t="s">
        <v>3132</v>
      </c>
      <c r="I813" s="15">
        <v>333.48</v>
      </c>
      <c r="J813" s="77">
        <v>6</v>
      </c>
      <c r="K813" s="92"/>
    </row>
    <row r="814" spans="1:11" ht="40.799999999999997" x14ac:dyDescent="0.25">
      <c r="A814" s="14" t="s">
        <v>4380</v>
      </c>
      <c r="B814" s="14" t="s">
        <v>3129</v>
      </c>
      <c r="C814" s="14" t="s">
        <v>3133</v>
      </c>
      <c r="D814" s="16" t="s">
        <v>3134</v>
      </c>
      <c r="E814" s="16"/>
      <c r="F814" s="14" t="s">
        <v>4469</v>
      </c>
      <c r="G814" s="14" t="s">
        <v>3136</v>
      </c>
      <c r="H814" s="14" t="s">
        <v>3137</v>
      </c>
      <c r="I814" s="15">
        <v>340</v>
      </c>
      <c r="J814" s="77">
        <v>6</v>
      </c>
      <c r="K814" s="92"/>
    </row>
    <row r="815" spans="1:11" ht="81.599999999999994" x14ac:dyDescent="0.25">
      <c r="A815" s="14" t="s">
        <v>4380</v>
      </c>
      <c r="B815" s="14"/>
      <c r="C815" s="14"/>
      <c r="D815" s="16"/>
      <c r="E815" s="16"/>
      <c r="F815" s="14" t="s">
        <v>3138</v>
      </c>
      <c r="G815" s="14"/>
      <c r="H815" s="14"/>
      <c r="I815" s="15"/>
      <c r="J815" s="77">
        <v>6</v>
      </c>
      <c r="K815" s="92"/>
    </row>
    <row r="816" spans="1:11" ht="51" x14ac:dyDescent="0.25">
      <c r="A816" s="14" t="s">
        <v>4380</v>
      </c>
      <c r="B816" s="14" t="s">
        <v>3139</v>
      </c>
      <c r="C816" s="14" t="s">
        <v>3140</v>
      </c>
      <c r="D816" s="16" t="s">
        <v>3141</v>
      </c>
      <c r="E816" s="16"/>
      <c r="F816" s="14" t="s">
        <v>3142</v>
      </c>
      <c r="G816" s="14" t="s">
        <v>3143</v>
      </c>
      <c r="H816" s="14" t="s">
        <v>3144</v>
      </c>
      <c r="I816" s="15">
        <v>89.82</v>
      </c>
      <c r="J816" s="77">
        <v>6</v>
      </c>
      <c r="K816" s="92"/>
    </row>
    <row r="817" spans="1:11" ht="30.6" x14ac:dyDescent="0.25">
      <c r="A817" s="14" t="s">
        <v>4380</v>
      </c>
      <c r="B817" s="14" t="s">
        <v>3139</v>
      </c>
      <c r="C817" s="14" t="s">
        <v>4470</v>
      </c>
      <c r="D817" s="16" t="s">
        <v>4471</v>
      </c>
      <c r="E817" s="16"/>
      <c r="F817" s="14" t="s">
        <v>4472</v>
      </c>
      <c r="G817" s="14">
        <v>36284696</v>
      </c>
      <c r="H817" s="14" t="s">
        <v>3036</v>
      </c>
      <c r="I817" s="15">
        <v>314</v>
      </c>
      <c r="J817" s="77">
        <v>6</v>
      </c>
      <c r="K817" s="92"/>
    </row>
    <row r="818" spans="1:11" ht="30.6" x14ac:dyDescent="0.25">
      <c r="A818" s="14" t="s">
        <v>4380</v>
      </c>
      <c r="B818" s="14" t="s">
        <v>3139</v>
      </c>
      <c r="C818" s="14" t="s">
        <v>4470</v>
      </c>
      <c r="D818" s="16" t="s">
        <v>4471</v>
      </c>
      <c r="E818" s="16"/>
      <c r="F818" s="14" t="s">
        <v>4473</v>
      </c>
      <c r="G818" s="14">
        <v>36284696</v>
      </c>
      <c r="H818" s="14" t="s">
        <v>3036</v>
      </c>
      <c r="I818" s="15">
        <v>84</v>
      </c>
      <c r="J818" s="77">
        <v>6</v>
      </c>
      <c r="K818" s="92"/>
    </row>
    <row r="819" spans="1:11" ht="81.599999999999994" x14ac:dyDescent="0.25">
      <c r="A819" s="14" t="s">
        <v>4380</v>
      </c>
      <c r="B819" s="14"/>
      <c r="C819" s="14"/>
      <c r="D819" s="16"/>
      <c r="E819" s="16"/>
      <c r="F819" s="14" t="s">
        <v>4474</v>
      </c>
      <c r="G819" s="14"/>
      <c r="H819" s="14"/>
      <c r="I819" s="15"/>
      <c r="J819" s="77">
        <v>6</v>
      </c>
      <c r="K819" s="92"/>
    </row>
    <row r="820" spans="1:11" ht="40.799999999999997" x14ac:dyDescent="0.25">
      <c r="A820" s="14" t="s">
        <v>4380</v>
      </c>
      <c r="B820" s="14" t="s">
        <v>4475</v>
      </c>
      <c r="C820" s="14" t="s">
        <v>4476</v>
      </c>
      <c r="D820" s="16" t="s">
        <v>4252</v>
      </c>
      <c r="E820" s="16"/>
      <c r="F820" s="14" t="s">
        <v>4477</v>
      </c>
      <c r="G820" s="14">
        <v>691011</v>
      </c>
      <c r="H820" s="14" t="s">
        <v>4478</v>
      </c>
      <c r="I820" s="15">
        <v>600</v>
      </c>
      <c r="J820" s="77">
        <v>6</v>
      </c>
      <c r="K820" s="92"/>
    </row>
    <row r="821" spans="1:11" ht="40.799999999999997" x14ac:dyDescent="0.25">
      <c r="A821" s="14" t="s">
        <v>4380</v>
      </c>
      <c r="B821" s="14" t="s">
        <v>4475</v>
      </c>
      <c r="C821" s="14" t="s">
        <v>4476</v>
      </c>
      <c r="D821" s="16" t="s">
        <v>4252</v>
      </c>
      <c r="E821" s="16"/>
      <c r="F821" s="14" t="s">
        <v>4479</v>
      </c>
      <c r="G821" s="14">
        <v>691011</v>
      </c>
      <c r="H821" s="14" t="s">
        <v>4478</v>
      </c>
      <c r="I821" s="15">
        <v>50</v>
      </c>
      <c r="J821" s="77">
        <v>6</v>
      </c>
      <c r="K821" s="92"/>
    </row>
    <row r="822" spans="1:11" ht="30.6" x14ac:dyDescent="0.25">
      <c r="A822" s="14" t="s">
        <v>4380</v>
      </c>
      <c r="B822" s="14" t="s">
        <v>4475</v>
      </c>
      <c r="C822" s="14" t="s">
        <v>4480</v>
      </c>
      <c r="D822" s="16" t="s">
        <v>4252</v>
      </c>
      <c r="E822" s="16"/>
      <c r="F822" s="14" t="s">
        <v>4481</v>
      </c>
      <c r="G822" s="14">
        <v>36284696</v>
      </c>
      <c r="H822" s="14" t="s">
        <v>3036</v>
      </c>
      <c r="I822" s="15">
        <v>693</v>
      </c>
      <c r="J822" s="77">
        <v>6</v>
      </c>
      <c r="K822" s="92"/>
    </row>
    <row r="823" spans="1:11" ht="30.6" x14ac:dyDescent="0.25">
      <c r="A823" s="14" t="s">
        <v>4380</v>
      </c>
      <c r="B823" s="14" t="s">
        <v>4475</v>
      </c>
      <c r="C823" s="14"/>
      <c r="D823" s="16" t="s">
        <v>4252</v>
      </c>
      <c r="E823" s="16"/>
      <c r="F823" s="14" t="s">
        <v>4482</v>
      </c>
      <c r="G823" s="14" t="s">
        <v>3164</v>
      </c>
      <c r="H823" s="14" t="s">
        <v>3165</v>
      </c>
      <c r="I823" s="15">
        <v>23</v>
      </c>
      <c r="J823" s="77">
        <v>6</v>
      </c>
      <c r="K823" s="92"/>
    </row>
    <row r="824" spans="1:11" ht="30.6" x14ac:dyDescent="0.25">
      <c r="A824" s="14" t="s">
        <v>4380</v>
      </c>
      <c r="B824" s="14" t="s">
        <v>4475</v>
      </c>
      <c r="C824" s="14">
        <v>12575</v>
      </c>
      <c r="D824" s="16" t="s">
        <v>3385</v>
      </c>
      <c r="E824" s="16" t="s">
        <v>4483</v>
      </c>
      <c r="F824" s="14" t="s">
        <v>4484</v>
      </c>
      <c r="G824" s="14" t="s">
        <v>3150</v>
      </c>
      <c r="H824" s="14" t="s">
        <v>3151</v>
      </c>
      <c r="I824" s="15">
        <v>5.9</v>
      </c>
      <c r="J824" s="77">
        <v>6</v>
      </c>
      <c r="K824" s="92"/>
    </row>
    <row r="825" spans="1:11" ht="20.399999999999999" x14ac:dyDescent="0.25">
      <c r="A825" s="14" t="s">
        <v>4380</v>
      </c>
      <c r="B825" s="14" t="s">
        <v>4475</v>
      </c>
      <c r="C825" s="14"/>
      <c r="D825" s="16" t="s">
        <v>4483</v>
      </c>
      <c r="E825" s="16"/>
      <c r="F825" s="14" t="s">
        <v>4485</v>
      </c>
      <c r="G825" s="14"/>
      <c r="H825" s="14" t="s">
        <v>3154</v>
      </c>
      <c r="I825" s="15">
        <v>161</v>
      </c>
      <c r="J825" s="77">
        <v>6</v>
      </c>
      <c r="K825" s="92"/>
    </row>
    <row r="826" spans="1:11" ht="71.400000000000006" x14ac:dyDescent="0.25">
      <c r="A826" s="14" t="s">
        <v>4380</v>
      </c>
      <c r="B826" s="14" t="s">
        <v>4486</v>
      </c>
      <c r="C826" s="14" t="s">
        <v>3170</v>
      </c>
      <c r="D826" s="16" t="s">
        <v>3103</v>
      </c>
      <c r="E826" s="16"/>
      <c r="F826" s="14" t="s">
        <v>4487</v>
      </c>
      <c r="G826" s="14" t="s">
        <v>3172</v>
      </c>
      <c r="H826" s="14" t="s">
        <v>3173</v>
      </c>
      <c r="I826" s="15">
        <v>70.63</v>
      </c>
      <c r="J826" s="77">
        <v>6</v>
      </c>
      <c r="K826" s="92"/>
    </row>
    <row r="827" spans="1:11" ht="81.599999999999994" x14ac:dyDescent="0.25">
      <c r="A827" s="14" t="s">
        <v>4380</v>
      </c>
      <c r="B827" s="14"/>
      <c r="C827" s="14"/>
      <c r="D827" s="16"/>
      <c r="E827" s="16"/>
      <c r="F827" s="14" t="s">
        <v>4488</v>
      </c>
      <c r="G827" s="14"/>
      <c r="H827" s="14"/>
      <c r="I827" s="15"/>
      <c r="J827" s="77">
        <v>6</v>
      </c>
      <c r="K827" s="92"/>
    </row>
    <row r="828" spans="1:11" ht="51" x14ac:dyDescent="0.25">
      <c r="A828" s="14" t="s">
        <v>4380</v>
      </c>
      <c r="B828" s="14" t="s">
        <v>3206</v>
      </c>
      <c r="C828" s="14" t="s">
        <v>4489</v>
      </c>
      <c r="D828" s="16" t="s">
        <v>3214</v>
      </c>
      <c r="E828" s="16"/>
      <c r="F828" s="14" t="s">
        <v>4490</v>
      </c>
      <c r="G828" s="14">
        <v>36284696</v>
      </c>
      <c r="H828" s="14" t="s">
        <v>3036</v>
      </c>
      <c r="I828" s="15">
        <v>781</v>
      </c>
      <c r="J828" s="77">
        <v>6</v>
      </c>
      <c r="K828" s="92"/>
    </row>
    <row r="829" spans="1:11" ht="30.6" x14ac:dyDescent="0.25">
      <c r="A829" s="14" t="s">
        <v>4380</v>
      </c>
      <c r="B829" s="14" t="s">
        <v>3206</v>
      </c>
      <c r="C829" s="14" t="s">
        <v>3213</v>
      </c>
      <c r="D829" s="16" t="s">
        <v>3214</v>
      </c>
      <c r="E829" s="16"/>
      <c r="F829" s="14" t="s">
        <v>4491</v>
      </c>
      <c r="G829" s="14">
        <v>36284696</v>
      </c>
      <c r="H829" s="14" t="s">
        <v>3036</v>
      </c>
      <c r="I829" s="15">
        <v>1280</v>
      </c>
      <c r="J829" s="77">
        <v>6</v>
      </c>
      <c r="K829" s="92"/>
    </row>
    <row r="830" spans="1:11" ht="20.399999999999999" x14ac:dyDescent="0.25">
      <c r="A830" s="14" t="s">
        <v>4380</v>
      </c>
      <c r="B830" s="14" t="s">
        <v>4492</v>
      </c>
      <c r="C830" s="14" t="s">
        <v>4596</v>
      </c>
      <c r="D830" s="16" t="s">
        <v>4493</v>
      </c>
      <c r="E830" s="16"/>
      <c r="F830" s="14" t="s">
        <v>4494</v>
      </c>
      <c r="G830" s="14"/>
      <c r="H830" s="14" t="s">
        <v>4440</v>
      </c>
      <c r="I830" s="15">
        <v>91.71</v>
      </c>
      <c r="J830" s="77">
        <v>6</v>
      </c>
      <c r="K830" s="92"/>
    </row>
    <row r="831" spans="1:11" ht="20.399999999999999" x14ac:dyDescent="0.25">
      <c r="A831" s="14" t="s">
        <v>4380</v>
      </c>
      <c r="B831" s="14" t="s">
        <v>4492</v>
      </c>
      <c r="C831" s="14">
        <v>16901</v>
      </c>
      <c r="D831" s="16" t="s">
        <v>4115</v>
      </c>
      <c r="E831" s="16"/>
      <c r="F831" s="14" t="s">
        <v>4495</v>
      </c>
      <c r="G831" s="14"/>
      <c r="H831" s="14" t="s">
        <v>4496</v>
      </c>
      <c r="I831" s="15">
        <v>95.99</v>
      </c>
      <c r="J831" s="77">
        <v>6</v>
      </c>
      <c r="K831" s="92"/>
    </row>
    <row r="832" spans="1:11" ht="30.6" x14ac:dyDescent="0.25">
      <c r="A832" s="14" t="s">
        <v>4380</v>
      </c>
      <c r="B832" s="14" t="s">
        <v>4497</v>
      </c>
      <c r="C832" s="14" t="s">
        <v>4498</v>
      </c>
      <c r="D832" s="16" t="s">
        <v>4152</v>
      </c>
      <c r="E832" s="16"/>
      <c r="F832" s="14" t="s">
        <v>4499</v>
      </c>
      <c r="G832" s="14">
        <v>51239558</v>
      </c>
      <c r="H832" s="14" t="s">
        <v>4500</v>
      </c>
      <c r="I832" s="15">
        <v>338.5</v>
      </c>
      <c r="J832" s="77">
        <v>6</v>
      </c>
      <c r="K832" s="92"/>
    </row>
    <row r="833" spans="1:11" ht="20.399999999999999" x14ac:dyDescent="0.25">
      <c r="A833" s="14" t="s">
        <v>4380</v>
      </c>
      <c r="B833" s="14" t="s">
        <v>4501</v>
      </c>
      <c r="C833" s="14">
        <v>2234</v>
      </c>
      <c r="D833" s="16" t="s">
        <v>4502</v>
      </c>
      <c r="E833" s="16" t="s">
        <v>4099</v>
      </c>
      <c r="F833" s="14" t="s">
        <v>4503</v>
      </c>
      <c r="G833" s="14"/>
      <c r="H833" s="14" t="s">
        <v>3154</v>
      </c>
      <c r="I833" s="15">
        <v>85.39</v>
      </c>
      <c r="J833" s="77">
        <v>6</v>
      </c>
      <c r="K833" s="92"/>
    </row>
    <row r="834" spans="1:11" ht="40.799999999999997" x14ac:dyDescent="0.25">
      <c r="A834" s="14" t="s">
        <v>4380</v>
      </c>
      <c r="B834" s="14" t="s">
        <v>4504</v>
      </c>
      <c r="C834" s="14" t="s">
        <v>4505</v>
      </c>
      <c r="D834" s="16" t="s">
        <v>4506</v>
      </c>
      <c r="E834" s="16"/>
      <c r="F834" s="14" t="s">
        <v>4507</v>
      </c>
      <c r="G834" s="14">
        <v>47658827</v>
      </c>
      <c r="H834" s="14" t="s">
        <v>4508</v>
      </c>
      <c r="I834" s="15">
        <v>24.5</v>
      </c>
      <c r="J834" s="77">
        <v>6</v>
      </c>
      <c r="K834" s="92"/>
    </row>
    <row r="835" spans="1:11" ht="40.799999999999997" x14ac:dyDescent="0.25">
      <c r="A835" s="14" t="s">
        <v>4380</v>
      </c>
      <c r="B835" s="14" t="s">
        <v>4504</v>
      </c>
      <c r="C835" s="14" t="s">
        <v>4509</v>
      </c>
      <c r="D835" s="16" t="s">
        <v>4510</v>
      </c>
      <c r="E835" s="16"/>
      <c r="F835" s="14" t="s">
        <v>4511</v>
      </c>
      <c r="G835" s="14">
        <v>5465834</v>
      </c>
      <c r="H835" s="14" t="s">
        <v>4512</v>
      </c>
      <c r="I835" s="15">
        <v>23.65</v>
      </c>
      <c r="J835" s="77">
        <v>6</v>
      </c>
      <c r="K835" s="92"/>
    </row>
    <row r="836" spans="1:11" ht="40.799999999999997" x14ac:dyDescent="0.25">
      <c r="A836" s="14" t="s">
        <v>4380</v>
      </c>
      <c r="B836" s="14" t="s">
        <v>4513</v>
      </c>
      <c r="C836" s="14">
        <v>10003430820</v>
      </c>
      <c r="D836" s="16" t="s">
        <v>4514</v>
      </c>
      <c r="E836" s="16"/>
      <c r="F836" s="14" t="s">
        <v>4515</v>
      </c>
      <c r="G836" s="14" t="s">
        <v>3291</v>
      </c>
      <c r="H836" s="14" t="s">
        <v>3292</v>
      </c>
      <c r="I836" s="15">
        <v>151.35</v>
      </c>
      <c r="J836" s="77">
        <v>6</v>
      </c>
      <c r="K836" s="92"/>
    </row>
    <row r="837" spans="1:11" ht="30.6" x14ac:dyDescent="0.25">
      <c r="A837" s="14" t="s">
        <v>4380</v>
      </c>
      <c r="B837" s="14" t="s">
        <v>4516</v>
      </c>
      <c r="C837" s="14" t="s">
        <v>4517</v>
      </c>
      <c r="D837" s="16" t="s">
        <v>3322</v>
      </c>
      <c r="E837" s="16"/>
      <c r="F837" s="14" t="s">
        <v>4518</v>
      </c>
      <c r="G837" s="14">
        <v>36284696</v>
      </c>
      <c r="H837" s="14" t="s">
        <v>3036</v>
      </c>
      <c r="I837" s="15">
        <v>2740</v>
      </c>
      <c r="J837" s="77">
        <v>6</v>
      </c>
      <c r="K837" s="92"/>
    </row>
    <row r="838" spans="1:11" ht="30.6" x14ac:dyDescent="0.25">
      <c r="A838" s="14" t="s">
        <v>4380</v>
      </c>
      <c r="B838" s="14" t="s">
        <v>4519</v>
      </c>
      <c r="C838" s="14" t="s">
        <v>4520</v>
      </c>
      <c r="D838" s="16" t="s">
        <v>4037</v>
      </c>
      <c r="E838" s="16"/>
      <c r="F838" s="14" t="s">
        <v>4521</v>
      </c>
      <c r="G838" s="14">
        <v>51239558</v>
      </c>
      <c r="H838" s="14" t="s">
        <v>4500</v>
      </c>
      <c r="I838" s="15">
        <v>269.7</v>
      </c>
      <c r="J838" s="77">
        <v>6</v>
      </c>
      <c r="K838" s="92"/>
    </row>
    <row r="839" spans="1:11" ht="51" x14ac:dyDescent="0.25">
      <c r="A839" s="14" t="s">
        <v>4380</v>
      </c>
      <c r="B839" s="14" t="s">
        <v>4522</v>
      </c>
      <c r="C839" s="14">
        <v>261100021</v>
      </c>
      <c r="D839" s="16" t="s">
        <v>3568</v>
      </c>
      <c r="E839" s="16"/>
      <c r="F839" s="14" t="s">
        <v>4523</v>
      </c>
      <c r="G839" s="14">
        <v>47910127</v>
      </c>
      <c r="H839" s="14" t="s">
        <v>4524</v>
      </c>
      <c r="I839" s="15">
        <v>0.37</v>
      </c>
      <c r="J839" s="77">
        <v>6</v>
      </c>
      <c r="K839" s="92"/>
    </row>
    <row r="840" spans="1:11" ht="81.599999999999994" x14ac:dyDescent="0.25">
      <c r="A840" s="14" t="s">
        <v>4525</v>
      </c>
      <c r="B840" s="14"/>
      <c r="C840" s="14"/>
      <c r="D840" s="16"/>
      <c r="E840" s="16"/>
      <c r="F840" s="14" t="s">
        <v>4526</v>
      </c>
      <c r="G840" s="14"/>
      <c r="H840" s="14"/>
      <c r="I840" s="15"/>
      <c r="J840" s="77">
        <v>6</v>
      </c>
      <c r="K840" s="92"/>
    </row>
    <row r="841" spans="1:11" ht="30.6" x14ac:dyDescent="0.25">
      <c r="A841" s="14" t="s">
        <v>4525</v>
      </c>
      <c r="B841" s="14" t="s">
        <v>3850</v>
      </c>
      <c r="C841" s="14" t="s">
        <v>4527</v>
      </c>
      <c r="D841" s="16" t="s">
        <v>3675</v>
      </c>
      <c r="E841" s="16"/>
      <c r="F841" s="14" t="s">
        <v>4528</v>
      </c>
      <c r="G841" s="14">
        <v>36284696</v>
      </c>
      <c r="H841" s="14" t="s">
        <v>3036</v>
      </c>
      <c r="I841" s="15">
        <v>2840</v>
      </c>
      <c r="J841" s="77">
        <v>6</v>
      </c>
      <c r="K841" s="92"/>
    </row>
    <row r="842" spans="1:11" ht="51" x14ac:dyDescent="0.25">
      <c r="A842" s="14" t="s">
        <v>4525</v>
      </c>
      <c r="B842" s="14" t="s">
        <v>3850</v>
      </c>
      <c r="C842" s="14" t="s">
        <v>4529</v>
      </c>
      <c r="D842" s="16" t="s">
        <v>3679</v>
      </c>
      <c r="E842" s="16"/>
      <c r="F842" s="14" t="s">
        <v>4530</v>
      </c>
      <c r="G842" s="14">
        <v>20196795350</v>
      </c>
      <c r="H842" s="14" t="s">
        <v>3856</v>
      </c>
      <c r="I842" s="15">
        <v>1532.7</v>
      </c>
      <c r="J842" s="77">
        <v>6</v>
      </c>
      <c r="K842" s="92"/>
    </row>
    <row r="843" spans="1:11" ht="20.399999999999999" x14ac:dyDescent="0.25">
      <c r="A843" s="14" t="s">
        <v>4525</v>
      </c>
      <c r="B843" s="14" t="s">
        <v>3850</v>
      </c>
      <c r="C843" s="14"/>
      <c r="D843" s="16" t="s">
        <v>3382</v>
      </c>
      <c r="E843" s="16"/>
      <c r="F843" s="14" t="s">
        <v>4531</v>
      </c>
      <c r="G843" s="14"/>
      <c r="H843" s="14" t="s">
        <v>3154</v>
      </c>
      <c r="I843" s="15">
        <v>449.02</v>
      </c>
      <c r="J843" s="77">
        <v>6</v>
      </c>
      <c r="K843" s="92"/>
    </row>
    <row r="844" spans="1:11" ht="81.599999999999994" x14ac:dyDescent="0.25">
      <c r="A844" s="14" t="s">
        <v>4525</v>
      </c>
      <c r="B844" s="14"/>
      <c r="C844" s="14"/>
      <c r="D844" s="16"/>
      <c r="E844" s="16"/>
      <c r="F844" s="14" t="s">
        <v>4532</v>
      </c>
      <c r="G844" s="14"/>
      <c r="H844" s="14"/>
      <c r="I844" s="15"/>
      <c r="J844" s="77">
        <v>6</v>
      </c>
      <c r="K844" s="92"/>
    </row>
    <row r="845" spans="1:11" ht="30.6" x14ac:dyDescent="0.25">
      <c r="A845" s="14" t="s">
        <v>4525</v>
      </c>
      <c r="B845" s="14" t="s">
        <v>4533</v>
      </c>
      <c r="C845" s="14" t="s">
        <v>4534</v>
      </c>
      <c r="D845" s="16" t="s">
        <v>3077</v>
      </c>
      <c r="E845" s="16"/>
      <c r="F845" s="14" t="s">
        <v>4535</v>
      </c>
      <c r="G845" s="14">
        <v>36284696</v>
      </c>
      <c r="H845" s="14" t="s">
        <v>3036</v>
      </c>
      <c r="I845" s="15">
        <v>580</v>
      </c>
      <c r="J845" s="77">
        <v>6</v>
      </c>
      <c r="K845" s="92"/>
    </row>
    <row r="846" spans="1:11" ht="40.799999999999997" x14ac:dyDescent="0.25">
      <c r="A846" s="14" t="s">
        <v>4525</v>
      </c>
      <c r="B846" s="14" t="s">
        <v>4533</v>
      </c>
      <c r="C846" s="14" t="s">
        <v>4536</v>
      </c>
      <c r="D846" s="16" t="s">
        <v>3077</v>
      </c>
      <c r="E846" s="16"/>
      <c r="F846" s="14" t="s">
        <v>4537</v>
      </c>
      <c r="G846" s="14">
        <v>38267374078</v>
      </c>
      <c r="H846" s="14" t="s">
        <v>3281</v>
      </c>
      <c r="I846" s="15">
        <v>1190</v>
      </c>
      <c r="J846" s="77">
        <v>6</v>
      </c>
      <c r="K846" s="92"/>
    </row>
    <row r="847" spans="1:11" ht="81.599999999999994" x14ac:dyDescent="0.25">
      <c r="A847" s="14" t="s">
        <v>4525</v>
      </c>
      <c r="B847" s="14"/>
      <c r="C847" s="14"/>
      <c r="D847" s="16"/>
      <c r="E847" s="16"/>
      <c r="F847" s="14" t="s">
        <v>4088</v>
      </c>
      <c r="G847" s="14"/>
      <c r="H847" s="14"/>
      <c r="I847" s="15"/>
      <c r="J847" s="77">
        <v>6</v>
      </c>
      <c r="K847" s="92"/>
    </row>
    <row r="848" spans="1:11" ht="30.6" x14ac:dyDescent="0.25">
      <c r="A848" s="14" t="s">
        <v>4525</v>
      </c>
      <c r="B848" s="14" t="s">
        <v>3859</v>
      </c>
      <c r="C848" s="14" t="s">
        <v>3860</v>
      </c>
      <c r="D848" s="16" t="s">
        <v>3289</v>
      </c>
      <c r="E848" s="16"/>
      <c r="F848" s="14" t="s">
        <v>4538</v>
      </c>
      <c r="G848" s="14">
        <v>36284696</v>
      </c>
      <c r="H848" s="14" t="s">
        <v>3036</v>
      </c>
      <c r="I848" s="15">
        <v>1180</v>
      </c>
      <c r="J848" s="77">
        <v>6</v>
      </c>
      <c r="K848" s="92"/>
    </row>
    <row r="849" spans="1:11" ht="30.6" x14ac:dyDescent="0.25">
      <c r="A849" s="14" t="s">
        <v>4525</v>
      </c>
      <c r="B849" s="14" t="s">
        <v>3859</v>
      </c>
      <c r="C849" s="14" t="s">
        <v>3865</v>
      </c>
      <c r="D849" s="16" t="s">
        <v>3866</v>
      </c>
      <c r="E849" s="16"/>
      <c r="F849" s="14" t="s">
        <v>4539</v>
      </c>
      <c r="G849" s="14" t="s">
        <v>4588</v>
      </c>
      <c r="H849" s="14" t="s">
        <v>3868</v>
      </c>
      <c r="I849" s="15">
        <v>1800</v>
      </c>
      <c r="J849" s="77">
        <v>6</v>
      </c>
      <c r="K849" s="92"/>
    </row>
    <row r="850" spans="1:11" ht="20.399999999999999" x14ac:dyDescent="0.25">
      <c r="A850" s="14" t="s">
        <v>4525</v>
      </c>
      <c r="B850" s="14" t="s">
        <v>3859</v>
      </c>
      <c r="C850" s="14" t="s">
        <v>3865</v>
      </c>
      <c r="D850" s="16" t="s">
        <v>3866</v>
      </c>
      <c r="E850" s="16"/>
      <c r="F850" s="14" t="s">
        <v>4540</v>
      </c>
      <c r="G850" s="14" t="s">
        <v>4588</v>
      </c>
      <c r="H850" s="14" t="s">
        <v>3868</v>
      </c>
      <c r="I850" s="15">
        <v>100</v>
      </c>
      <c r="J850" s="77">
        <v>6</v>
      </c>
      <c r="K850" s="92"/>
    </row>
    <row r="851" spans="1:11" ht="20.399999999999999" x14ac:dyDescent="0.25">
      <c r="A851" s="14" t="s">
        <v>4525</v>
      </c>
      <c r="B851" s="14" t="s">
        <v>3859</v>
      </c>
      <c r="C851" s="14"/>
      <c r="D851" s="16" t="s">
        <v>3880</v>
      </c>
      <c r="E851" s="16"/>
      <c r="F851" s="14" t="s">
        <v>4541</v>
      </c>
      <c r="G851" s="14"/>
      <c r="H851" s="14" t="s">
        <v>3154</v>
      </c>
      <c r="I851" s="15">
        <v>208</v>
      </c>
      <c r="J851" s="77">
        <v>6</v>
      </c>
      <c r="K851" s="92"/>
    </row>
    <row r="852" spans="1:11" ht="51" x14ac:dyDescent="0.25">
      <c r="A852" s="14" t="s">
        <v>4525</v>
      </c>
      <c r="B852" s="14" t="s">
        <v>4522</v>
      </c>
      <c r="C852" s="14">
        <v>261100021</v>
      </c>
      <c r="D852" s="16" t="s">
        <v>3568</v>
      </c>
      <c r="E852" s="16"/>
      <c r="F852" s="14" t="s">
        <v>4542</v>
      </c>
      <c r="G852" s="14">
        <v>47910127</v>
      </c>
      <c r="H852" s="14" t="s">
        <v>4524</v>
      </c>
      <c r="I852" s="15">
        <v>120.28</v>
      </c>
      <c r="J852" s="77">
        <v>6</v>
      </c>
      <c r="K852" s="92"/>
    </row>
    <row r="853" spans="1:11" ht="102" x14ac:dyDescent="0.25">
      <c r="A853" s="14" t="s">
        <v>4543</v>
      </c>
      <c r="B853" s="14" t="s">
        <v>4544</v>
      </c>
      <c r="C853" s="14">
        <v>20250008</v>
      </c>
      <c r="D853" s="16" t="s">
        <v>3141</v>
      </c>
      <c r="E853" s="16"/>
      <c r="F853" s="14" t="s">
        <v>4545</v>
      </c>
      <c r="G853" s="14">
        <v>50585339</v>
      </c>
      <c r="H853" s="14" t="s">
        <v>4546</v>
      </c>
      <c r="I853" s="15">
        <v>5242.26</v>
      </c>
      <c r="J853" s="77">
        <v>7</v>
      </c>
      <c r="K853" s="92"/>
    </row>
    <row r="854" spans="1:11" ht="51" x14ac:dyDescent="0.25">
      <c r="A854" s="14" t="s">
        <v>4543</v>
      </c>
      <c r="B854" s="14" t="s">
        <v>4547</v>
      </c>
      <c r="C854" s="14">
        <v>20250920</v>
      </c>
      <c r="D854" s="16" t="s">
        <v>3141</v>
      </c>
      <c r="E854" s="16"/>
      <c r="F854" s="14" t="s">
        <v>4548</v>
      </c>
      <c r="G854" s="14">
        <v>36247774</v>
      </c>
      <c r="H854" s="14" t="s">
        <v>4549</v>
      </c>
      <c r="I854" s="15">
        <v>5854.8</v>
      </c>
      <c r="J854" s="77">
        <v>7</v>
      </c>
      <c r="K854" s="92"/>
    </row>
    <row r="855" spans="1:11" ht="40.799999999999997" x14ac:dyDescent="0.25">
      <c r="A855" s="14" t="s">
        <v>4543</v>
      </c>
      <c r="B855" s="14" t="s">
        <v>4550</v>
      </c>
      <c r="C855" s="14">
        <v>102509002</v>
      </c>
      <c r="D855" s="16" t="s">
        <v>3675</v>
      </c>
      <c r="E855" s="16"/>
      <c r="F855" s="14" t="s">
        <v>4551</v>
      </c>
      <c r="G855" s="14">
        <v>55804012</v>
      </c>
      <c r="H855" s="14" t="s">
        <v>4552</v>
      </c>
      <c r="I855" s="15">
        <v>10417.4</v>
      </c>
      <c r="J855" s="77">
        <v>7</v>
      </c>
      <c r="K855" s="92"/>
    </row>
    <row r="856" spans="1:11" ht="71.400000000000006" x14ac:dyDescent="0.25">
      <c r="A856" s="14" t="s">
        <v>4543</v>
      </c>
      <c r="B856" s="14" t="s">
        <v>4553</v>
      </c>
      <c r="C856" s="14" t="s">
        <v>4554</v>
      </c>
      <c r="D856" s="16" t="s">
        <v>3675</v>
      </c>
      <c r="E856" s="16"/>
      <c r="F856" s="14" t="s">
        <v>4555</v>
      </c>
      <c r="G856" s="14">
        <v>43817701790</v>
      </c>
      <c r="H856" s="14" t="s">
        <v>4556</v>
      </c>
      <c r="I856" s="15">
        <v>5105</v>
      </c>
      <c r="J856" s="77">
        <v>7</v>
      </c>
      <c r="K856" s="92"/>
    </row>
    <row r="857" spans="1:11" ht="40.799999999999997" x14ac:dyDescent="0.25">
      <c r="A857" s="14" t="s">
        <v>4543</v>
      </c>
      <c r="B857" s="14" t="s">
        <v>4557</v>
      </c>
      <c r="C857" s="14">
        <v>202509102</v>
      </c>
      <c r="D857" s="16" t="s">
        <v>3675</v>
      </c>
      <c r="E857" s="16"/>
      <c r="F857" s="14" t="s">
        <v>4558</v>
      </c>
      <c r="G857" s="14">
        <v>11889411</v>
      </c>
      <c r="H857" s="14" t="s">
        <v>4559</v>
      </c>
      <c r="I857" s="15">
        <v>1095.68</v>
      </c>
      <c r="J857" s="77">
        <v>7</v>
      </c>
      <c r="K857" s="92"/>
    </row>
    <row r="858" spans="1:11" ht="40.799999999999997" x14ac:dyDescent="0.25">
      <c r="A858" s="14" t="s">
        <v>4543</v>
      </c>
      <c r="B858" s="14" t="s">
        <v>4560</v>
      </c>
      <c r="C858" s="14">
        <v>2025074</v>
      </c>
      <c r="D858" s="16" t="s">
        <v>4561</v>
      </c>
      <c r="E858" s="16"/>
      <c r="F858" s="14" t="s">
        <v>4562</v>
      </c>
      <c r="G858" s="14">
        <v>35738308</v>
      </c>
      <c r="H858" s="14" t="s">
        <v>4563</v>
      </c>
      <c r="I858" s="15">
        <v>365.75</v>
      </c>
      <c r="J858" s="77">
        <v>7</v>
      </c>
      <c r="K858" s="92"/>
    </row>
    <row r="859" spans="1:11" ht="81.599999999999994" x14ac:dyDescent="0.25">
      <c r="A859" s="14" t="s">
        <v>4543</v>
      </c>
      <c r="B859" s="14" t="s">
        <v>4564</v>
      </c>
      <c r="C859" s="14">
        <v>1502250756</v>
      </c>
      <c r="D859" s="16" t="s">
        <v>3854</v>
      </c>
      <c r="E859" s="16"/>
      <c r="F859" s="14" t="s">
        <v>4565</v>
      </c>
      <c r="G859" s="14">
        <v>35749105</v>
      </c>
      <c r="H859" s="14" t="s">
        <v>4566</v>
      </c>
      <c r="I859" s="15">
        <v>3242</v>
      </c>
      <c r="J859" s="77">
        <v>7</v>
      </c>
      <c r="K859" s="92"/>
    </row>
    <row r="860" spans="1:11" ht="51" x14ac:dyDescent="0.25">
      <c r="A860" s="14" t="s">
        <v>4543</v>
      </c>
      <c r="B860" s="14" t="s">
        <v>4567</v>
      </c>
      <c r="C860" s="14">
        <v>926715829</v>
      </c>
      <c r="D860" s="16" t="s">
        <v>3854</v>
      </c>
      <c r="E860" s="16"/>
      <c r="F860" s="14" t="s">
        <v>4568</v>
      </c>
      <c r="G860" s="14">
        <v>50046586</v>
      </c>
      <c r="H860" s="14" t="s">
        <v>4569</v>
      </c>
      <c r="I860" s="15">
        <v>779.77</v>
      </c>
      <c r="J860" s="77">
        <v>7</v>
      </c>
      <c r="K860" s="92"/>
    </row>
    <row r="861" spans="1:11" ht="51" x14ac:dyDescent="0.25">
      <c r="A861" s="14" t="s">
        <v>4543</v>
      </c>
      <c r="B861" s="14" t="s">
        <v>3327</v>
      </c>
      <c r="C861" s="14"/>
      <c r="D861" s="16" t="s">
        <v>3328</v>
      </c>
      <c r="E861" s="16"/>
      <c r="F861" s="14" t="s">
        <v>4570</v>
      </c>
      <c r="G861" s="14">
        <v>31692907</v>
      </c>
      <c r="H861" s="14" t="s">
        <v>3000</v>
      </c>
      <c r="I861" s="15">
        <v>4106.58</v>
      </c>
      <c r="J861" s="77">
        <v>7</v>
      </c>
      <c r="K861" s="92"/>
    </row>
    <row r="862" spans="1:11" ht="40.799999999999997" x14ac:dyDescent="0.25">
      <c r="A862" s="14" t="s">
        <v>4543</v>
      </c>
      <c r="B862" s="14" t="s">
        <v>4571</v>
      </c>
      <c r="C862" s="14" t="s">
        <v>4572</v>
      </c>
      <c r="D862" s="16" t="s">
        <v>4252</v>
      </c>
      <c r="E862" s="16"/>
      <c r="F862" s="14" t="s">
        <v>4573</v>
      </c>
      <c r="G862" s="14" t="s">
        <v>4574</v>
      </c>
      <c r="H862" s="14" t="s">
        <v>4575</v>
      </c>
      <c r="I862" s="15">
        <v>7002.46</v>
      </c>
      <c r="J862" s="77">
        <v>7</v>
      </c>
      <c r="K862" s="92"/>
    </row>
    <row r="863" spans="1:11" ht="142.80000000000001" x14ac:dyDescent="0.25">
      <c r="A863" s="14" t="s">
        <v>4543</v>
      </c>
      <c r="B863" s="14" t="s">
        <v>4576</v>
      </c>
      <c r="C863" s="14"/>
      <c r="D863" s="16" t="s">
        <v>3382</v>
      </c>
      <c r="E863" s="16"/>
      <c r="F863" s="14" t="s">
        <v>4577</v>
      </c>
      <c r="G863" s="14"/>
      <c r="H863" s="14" t="s">
        <v>4578</v>
      </c>
      <c r="I863" s="15">
        <v>3762.5</v>
      </c>
      <c r="J863" s="77">
        <v>7</v>
      </c>
      <c r="K863" s="92"/>
    </row>
    <row r="864" spans="1:11" ht="30.6" x14ac:dyDescent="0.25">
      <c r="A864" s="14" t="s">
        <v>4543</v>
      </c>
      <c r="B864" s="14" t="s">
        <v>4579</v>
      </c>
      <c r="C864" s="14">
        <v>1001294779</v>
      </c>
      <c r="D864" s="16" t="s">
        <v>4580</v>
      </c>
      <c r="E864" s="16"/>
      <c r="F864" s="14" t="s">
        <v>4581</v>
      </c>
      <c r="G864" s="14">
        <v>35954612</v>
      </c>
      <c r="H864" s="14" t="s">
        <v>4582</v>
      </c>
      <c r="I864" s="15">
        <v>3025.8</v>
      </c>
      <c r="J864" s="77">
        <v>7</v>
      </c>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399999999999999"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2"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2"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2"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2"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2"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2"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2"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2"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2"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Slovenský zväz Judo, Olympijské námestie 14290/1, Bratislava, 831 04</v>
      </c>
      <c r="B1" s="379"/>
      <c r="C1" s="37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0" t="s">
        <v>1251</v>
      </c>
      <c r="F3" s="381"/>
      <c r="N3" s="137" t="str">
        <f t="shared" si="0"/>
        <v>c - príspevok Slovenskému paralympijskému výboru</v>
      </c>
      <c r="O3" s="137" t="s">
        <v>343</v>
      </c>
      <c r="P3" s="137" t="s">
        <v>344</v>
      </c>
    </row>
    <row r="4" spans="1:16" ht="45.75" customHeight="1" x14ac:dyDescent="0.25">
      <c r="E4" s="381"/>
      <c r="F4" s="381"/>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3">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17308518</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8" t="s">
        <v>1277</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Neu</cp:lastModifiedBy>
  <cp:revision/>
  <cp:lastPrinted>2025-01-23T13:30:36Z</cp:lastPrinted>
  <dcterms:created xsi:type="dcterms:W3CDTF">2017-02-20T06:20:12Z</dcterms:created>
  <dcterms:modified xsi:type="dcterms:W3CDTF">2026-04-10T12:59:46Z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